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355"/>
  </bookViews>
  <sheets>
    <sheet name="PBOP" sheetId="1" r:id="rId1"/>
  </sheets>
  <definedNames>
    <definedName name="_xlnm.Print_Area" localSheetId="0">PBOP!$A$1:$K$30</definedName>
  </definedNames>
  <calcPr calcId="145621"/>
</workbook>
</file>

<file path=xl/calcChain.xml><?xml version="1.0" encoding="utf-8"?>
<calcChain xmlns="http://schemas.openxmlformats.org/spreadsheetml/2006/main">
  <c r="F19" i="1" l="1"/>
  <c r="E19" i="1"/>
  <c r="E25" i="1" s="1"/>
  <c r="F25" i="1" l="1"/>
  <c r="G27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<sst xmlns="http://schemas.openxmlformats.org/spreadsheetml/2006/main" count="36" uniqueCount="32">
  <si>
    <t>Description and Calculation Derivation</t>
  </si>
  <si>
    <t xml:space="preserve"> </t>
  </si>
  <si>
    <t>Worksheet for Derivation of PBOP Expense</t>
  </si>
  <si>
    <t>Legacy Duke and Cinergy Plans - Retiree Medical</t>
  </si>
  <si>
    <t>Duke Energy Postretirement Life</t>
  </si>
  <si>
    <t>Legacy Cinergy Plans - Retiree Life</t>
  </si>
  <si>
    <t>Progress Energy and Florida Progress OPEB (Medical &amp; Dental)</t>
  </si>
  <si>
    <t>Progress Energy and Florida Progress Non-Union OPEB (Life)</t>
  </si>
  <si>
    <t>O&amp;M Percentage</t>
  </si>
  <si>
    <t>FERC Account</t>
  </si>
  <si>
    <r>
      <t xml:space="preserve">Source </t>
    </r>
    <r>
      <rPr>
        <sz val="10"/>
        <rFont val="Arial"/>
        <family val="2"/>
      </rPr>
      <t>(Document, Page)</t>
    </r>
  </si>
  <si>
    <t>Line</t>
  </si>
  <si>
    <t>Duke Energy Business Services
 (110)</t>
  </si>
  <si>
    <t>Actual PBOP Expense Components and Calculation Derivation (per Note S)</t>
  </si>
  <si>
    <t>2017 OATT Annual Update</t>
  </si>
  <si>
    <t>Included in 2016 FERC Form 1 Data</t>
  </si>
  <si>
    <t>Page 36</t>
  </si>
  <si>
    <t>Page 38</t>
  </si>
  <si>
    <t>Page 40</t>
  </si>
  <si>
    <t>Page 42</t>
  </si>
  <si>
    <t>Page 44</t>
  </si>
  <si>
    <t>Duke Energy Progress</t>
  </si>
  <si>
    <t>DEP / Duke Energy Progress (801)</t>
  </si>
  <si>
    <t>Percent DEBS Allocation to DEP</t>
  </si>
  <si>
    <t>Total DEP Actual PBOP Expense - FERC Account 926</t>
  </si>
  <si>
    <t>Net Periodic Benefit Cost</t>
  </si>
  <si>
    <t xml:space="preserve">Total Net Periodic Benefit Cost </t>
  </si>
  <si>
    <t>PBOP Expense O&amp;M for DEP (Line 10 * Line 12 * Line 14)</t>
  </si>
  <si>
    <t>Service Company Labor Allocation to DEP for 2016 (DUPS)</t>
  </si>
  <si>
    <t>Total
 DEP</t>
  </si>
  <si>
    <t>Actual O&amp;M % of Total Payoll for YE 2015
   DEP FF1 Page 355 Col. d Line 65/(Line 96-Line 95)
   DEBS - Internal Analysis</t>
  </si>
  <si>
    <t>Duke Actuarial Valuation Report Re PBOPs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</si>
</sst>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_);\(0%\)"/>
    <numFmt numFmtId="165" formatCode="_(* #,##0_);_(* \(#,##0\);_(* &quot;-&quot;??_);_(@_)"/>
    <numFmt numFmtId="166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/>
    <xf numFmtId="44" fontId="3" fillId="0" borderId="0" applyFont="0" applyFill="0" applyBorder="0" applyAlignment="0" applyProtection="0"/>
    <xf numFmtId="40" fontId="6" fillId="2" borderId="0">
      <alignment horizontal="right"/>
    </xf>
    <xf numFmtId="14" fontId="4" fillId="3" borderId="1">
      <alignment horizontal="center" vertical="center" wrapText="1"/>
    </xf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9" fillId="0" borderId="0" applyFill="0" applyBorder="0" applyAlignment="0" applyProtection="0"/>
    <xf numFmtId="0" fontId="7" fillId="4" borderId="0" applyNumberFormat="0" applyFont="0" applyBorder="0" applyAlignment="0" applyProtection="0"/>
    <xf numFmtId="39" fontId="10" fillId="0" borderId="0"/>
    <xf numFmtId="0" fontId="3" fillId="0" borderId="0" applyNumberFormat="0" applyFill="0" applyBorder="0" applyAlignment="0" applyProtection="0"/>
    <xf numFmtId="0" fontId="11" fillId="0" borderId="0" applyFill="0" applyBorder="0" applyProtection="0">
      <alignment horizontal="left" vertical="top"/>
    </xf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 applyFill="1" applyBorder="1"/>
    <xf numFmtId="0" fontId="3" fillId="0" borderId="2" xfId="1" applyFont="1" applyFill="1" applyBorder="1"/>
    <xf numFmtId="0" fontId="3" fillId="0" borderId="4" xfId="1" applyFont="1" applyFill="1" applyBorder="1"/>
    <xf numFmtId="0" fontId="3" fillId="0" borderId="6" xfId="1" applyFont="1" applyFill="1" applyBorder="1"/>
    <xf numFmtId="0" fontId="3" fillId="0" borderId="9" xfId="1" applyFont="1" applyFill="1" applyBorder="1"/>
    <xf numFmtId="0" fontId="3" fillId="0" borderId="7" xfId="1" applyFont="1" applyFill="1" applyBorder="1"/>
    <xf numFmtId="0" fontId="12" fillId="0" borderId="0" xfId="0" applyFont="1"/>
    <xf numFmtId="0" fontId="3" fillId="0" borderId="9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0" fontId="2" fillId="0" borderId="11" xfId="1" applyFont="1" applyFill="1" applyBorder="1" applyAlignment="1">
      <alignment horizontal="center" wrapText="1"/>
    </xf>
    <xf numFmtId="165" fontId="3" fillId="0" borderId="0" xfId="33" applyNumberFormat="1" applyFont="1" applyFill="1" applyBorder="1"/>
    <xf numFmtId="165" fontId="3" fillId="0" borderId="12" xfId="33" applyNumberFormat="1" applyFont="1" applyFill="1" applyBorder="1"/>
    <xf numFmtId="10" fontId="0" fillId="0" borderId="0" xfId="35" applyNumberFormat="1" applyFont="1"/>
    <xf numFmtId="166" fontId="3" fillId="0" borderId="0" xfId="34" applyNumberFormat="1" applyFont="1" applyFill="1" applyBorder="1"/>
    <xf numFmtId="0" fontId="3" fillId="0" borderId="8" xfId="1" applyFont="1" applyFill="1" applyBorder="1"/>
    <xf numFmtId="0" fontId="3" fillId="0" borderId="13" xfId="1" applyFont="1" applyFill="1" applyBorder="1"/>
    <xf numFmtId="0" fontId="4" fillId="0" borderId="0" xfId="1" applyFont="1" applyFill="1" applyBorder="1" applyAlignment="1">
      <alignment horizontal="left" indent="1"/>
    </xf>
    <xf numFmtId="166" fontId="4" fillId="0" borderId="12" xfId="34" applyNumberFormat="1" applyFont="1" applyFill="1" applyBorder="1"/>
    <xf numFmtId="0" fontId="4" fillId="0" borderId="5" xfId="1" applyFont="1" applyFill="1" applyBorder="1" applyAlignment="1">
      <alignment horizontal="centerContinuous"/>
    </xf>
    <xf numFmtId="0" fontId="4" fillId="0" borderId="6" xfId="1" applyFont="1" applyFill="1" applyBorder="1" applyAlignment="1">
      <alignment horizontal="centerContinuous"/>
    </xf>
    <xf numFmtId="0" fontId="4" fillId="0" borderId="7" xfId="1" applyFont="1" applyFill="1" applyBorder="1" applyAlignment="1">
      <alignment horizontal="centerContinuous"/>
    </xf>
    <xf numFmtId="0" fontId="3" fillId="0" borderId="3" xfId="1" applyFont="1" applyFill="1" applyBorder="1"/>
    <xf numFmtId="0" fontId="3" fillId="0" borderId="10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/>
    <xf numFmtId="0" fontId="4" fillId="0" borderId="0" xfId="1" applyFont="1" applyFill="1" applyBorder="1"/>
    <xf numFmtId="0" fontId="4" fillId="0" borderId="2" xfId="1" applyFont="1" applyFill="1" applyBorder="1"/>
    <xf numFmtId="0" fontId="4" fillId="0" borderId="11" xfId="1" applyFont="1" applyFill="1" applyBorder="1" applyAlignment="1">
      <alignment horizontal="center" wrapText="1"/>
    </xf>
    <xf numFmtId="0" fontId="4" fillId="0" borderId="8" xfId="1" applyFont="1" applyFill="1" applyBorder="1"/>
    <xf numFmtId="165" fontId="3" fillId="0" borderId="8" xfId="33" applyNumberFormat="1" applyFont="1" applyFill="1" applyBorder="1"/>
    <xf numFmtId="0" fontId="4" fillId="0" borderId="4" xfId="1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2" fillId="0" borderId="0" xfId="1" applyFont="1" applyFill="1" applyBorder="1" applyAlignment="1">
      <alignment horizontal="left" indent="2"/>
    </xf>
    <xf numFmtId="0" fontId="2" fillId="0" borderId="2" xfId="1" applyFont="1" applyFill="1" applyBorder="1" applyAlignment="1">
      <alignment horizontal="left" indent="1"/>
    </xf>
    <xf numFmtId="0" fontId="4" fillId="0" borderId="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wrapText="1" indent="1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indent="1"/>
    </xf>
    <xf numFmtId="0" fontId="3" fillId="0" borderId="9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" fillId="0" borderId="0" xfId="0" applyFont="1" applyAlignment="1">
      <alignment horizontal="left" indent="2"/>
    </xf>
    <xf numFmtId="10" fontId="14" fillId="0" borderId="0" xfId="35" applyNumberFormat="1" applyFont="1" applyFill="1" applyBorder="1" applyAlignment="1">
      <alignment vertical="center"/>
    </xf>
  </cellXfs>
  <cellStyles count="36">
    <cellStyle name="_x0013_" xfId="2"/>
    <cellStyle name="Comma" xfId="33" builtinId="3"/>
    <cellStyle name="Comma 2" xfId="4"/>
    <cellStyle name="Comma 2 2" xfId="29"/>
    <cellStyle name="Comma 3" xfId="28"/>
    <cellStyle name="Comma 3 2" xfId="32"/>
    <cellStyle name="Comma 4" xfId="3"/>
    <cellStyle name="Comma(1)" xfId="5"/>
    <cellStyle name="Currency" xfId="34" builtinId="4"/>
    <cellStyle name="Currency 2" xfId="23"/>
    <cellStyle name="Currency 3" xfId="6"/>
    <cellStyle name="Detail" xfId="7"/>
    <cellStyle name="Heading" xfId="8"/>
    <cellStyle name="Normal" xfId="0" builtinId="0"/>
    <cellStyle name="Normal 2" xfId="9"/>
    <cellStyle name="Normal 2 3" xfId="22"/>
    <cellStyle name="Normal 3" xfId="21"/>
    <cellStyle name="Normal 3 2" xfId="24"/>
    <cellStyle name="Normal 4" xfId="25"/>
    <cellStyle name="Normal 4 2" xfId="30"/>
    <cellStyle name="Normal 5" xfId="27"/>
    <cellStyle name="Normal 5 2" xfId="31"/>
    <cellStyle name="Normal 6" xfId="1"/>
    <cellStyle name="Percent" xfId="35" builtinId="5"/>
    <cellStyle name="Percent (0)" xfId="11"/>
    <cellStyle name="Percent 2" xfId="26"/>
    <cellStyle name="Percent 3" xfId="10"/>
    <cellStyle name="PSChar" xfId="12"/>
    <cellStyle name="PSDate" xfId="13"/>
    <cellStyle name="PSDec" xfId="14"/>
    <cellStyle name="PSHeading" xfId="15"/>
    <cellStyle name="PSInt" xfId="16"/>
    <cellStyle name="PSSpacer" xfId="17"/>
    <cellStyle name="robyn" xfId="18"/>
    <cellStyle name="Style 1" xfId="19"/>
    <cellStyle name="Tickmark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I12" sqref="I12:I16"/>
    </sheetView>
  </sheetViews>
  <sheetFormatPr defaultRowHeight="15" x14ac:dyDescent="0.25"/>
  <cols>
    <col min="1" max="1" width="5" style="7" bestFit="1" customWidth="1"/>
    <col min="2" max="2" width="8.28515625" style="7" bestFit="1" customWidth="1"/>
    <col min="3" max="3" width="60.85546875" style="7" bestFit="1" customWidth="1"/>
    <col min="4" max="4" width="1.7109375" style="7" customWidth="1"/>
    <col min="5" max="5" width="12" style="7" bestFit="1" customWidth="1"/>
    <col min="6" max="7" width="12.85546875" style="7" bestFit="1" customWidth="1"/>
    <col min="8" max="8" width="1.7109375" style="7" customWidth="1"/>
    <col min="9" max="9" width="49" style="7" customWidth="1"/>
    <col min="10" max="10" width="9.140625" style="7"/>
    <col min="11" max="11" width="2.7109375" style="7" customWidth="1"/>
    <col min="12" max="16384" width="9.140625" style="7"/>
  </cols>
  <sheetData>
    <row r="1" spans="1:11" ht="18.75" x14ac:dyDescent="0.3">
      <c r="A1" s="4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8.75" x14ac:dyDescent="0.3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 x14ac:dyDescent="0.3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8.75" x14ac:dyDescent="0.3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7" spans="1:11" x14ac:dyDescent="0.25">
      <c r="A7" s="3"/>
      <c r="B7" s="20" t="s">
        <v>13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34.5" customHeight="1" x14ac:dyDescent="0.25">
      <c r="A8" s="32" t="s">
        <v>11</v>
      </c>
      <c r="B8" s="36" t="s">
        <v>9</v>
      </c>
      <c r="C8" s="21" t="s">
        <v>0</v>
      </c>
      <c r="D8" s="21"/>
      <c r="E8" s="21"/>
      <c r="F8" s="21"/>
      <c r="G8" s="21"/>
      <c r="H8" s="4"/>
      <c r="I8" s="20" t="s">
        <v>10</v>
      </c>
      <c r="J8" s="41"/>
      <c r="K8" s="6"/>
    </row>
    <row r="9" spans="1:11" x14ac:dyDescent="0.25">
      <c r="A9" s="5"/>
      <c r="B9" s="26"/>
      <c r="C9" s="27"/>
      <c r="D9" s="27"/>
      <c r="E9" s="30"/>
      <c r="F9" s="30"/>
      <c r="G9" s="30"/>
      <c r="H9" s="1"/>
      <c r="I9" s="28"/>
      <c r="J9" s="1"/>
      <c r="K9" s="23"/>
    </row>
    <row r="10" spans="1:11" ht="59.25" customHeight="1" x14ac:dyDescent="0.25">
      <c r="A10" s="8">
        <v>1</v>
      </c>
      <c r="B10" s="25">
        <v>926</v>
      </c>
      <c r="D10" s="1"/>
      <c r="E10" s="11" t="s">
        <v>22</v>
      </c>
      <c r="F10" s="11" t="s">
        <v>12</v>
      </c>
      <c r="G10" s="29" t="s">
        <v>29</v>
      </c>
      <c r="H10" s="1"/>
      <c r="I10" s="2"/>
      <c r="J10" s="1"/>
      <c r="K10" s="23"/>
    </row>
    <row r="11" spans="1:11" x14ac:dyDescent="0.25">
      <c r="A11" s="8">
        <f t="shared" ref="A11:A27" si="0">A10+1</f>
        <v>2</v>
      </c>
      <c r="B11" s="5"/>
      <c r="C11" s="10" t="s">
        <v>25</v>
      </c>
      <c r="D11" s="1"/>
      <c r="E11" s="1"/>
      <c r="F11" s="1"/>
      <c r="G11" s="1"/>
      <c r="H11" s="1"/>
      <c r="I11" s="2"/>
      <c r="J11" s="1"/>
      <c r="K11" s="23"/>
    </row>
    <row r="12" spans="1:11" x14ac:dyDescent="0.25">
      <c r="A12" s="8">
        <f t="shared" si="0"/>
        <v>3</v>
      </c>
      <c r="B12" s="5"/>
      <c r="C12" s="43" t="s">
        <v>3</v>
      </c>
      <c r="D12" s="1"/>
      <c r="E12" s="15">
        <v>-24984</v>
      </c>
      <c r="F12" s="15">
        <v>-2600296</v>
      </c>
      <c r="G12" s="1"/>
      <c r="H12" s="1"/>
      <c r="I12" s="35" t="s">
        <v>31</v>
      </c>
      <c r="J12" s="9" t="s">
        <v>16</v>
      </c>
      <c r="K12" s="23"/>
    </row>
    <row r="13" spans="1:11" x14ac:dyDescent="0.25">
      <c r="A13" s="8">
        <f t="shared" si="0"/>
        <v>4</v>
      </c>
      <c r="B13" s="5"/>
      <c r="C13" s="34" t="s">
        <v>4</v>
      </c>
      <c r="D13" s="1"/>
      <c r="E13" s="12">
        <v>-2608</v>
      </c>
      <c r="F13" s="12">
        <v>-273090</v>
      </c>
      <c r="G13" s="1"/>
      <c r="H13" s="1"/>
      <c r="I13" s="35" t="s">
        <v>31</v>
      </c>
      <c r="J13" s="9" t="s">
        <v>18</v>
      </c>
      <c r="K13" s="23"/>
    </row>
    <row r="14" spans="1:11" x14ac:dyDescent="0.25">
      <c r="A14" s="8">
        <f t="shared" si="0"/>
        <v>5</v>
      </c>
      <c r="B14" s="5"/>
      <c r="C14" s="34" t="s">
        <v>5</v>
      </c>
      <c r="D14" s="1"/>
      <c r="E14" s="12">
        <v>0</v>
      </c>
      <c r="F14" s="12">
        <v>456269</v>
      </c>
      <c r="G14" s="1"/>
      <c r="H14" s="1"/>
      <c r="I14" s="35" t="s">
        <v>31</v>
      </c>
      <c r="J14" s="9" t="s">
        <v>19</v>
      </c>
      <c r="K14" s="23"/>
    </row>
    <row r="15" spans="1:11" x14ac:dyDescent="0.25">
      <c r="A15" s="8">
        <f t="shared" si="0"/>
        <v>6</v>
      </c>
      <c r="B15" s="5"/>
      <c r="C15" s="34" t="s">
        <v>6</v>
      </c>
      <c r="D15" s="1"/>
      <c r="E15" s="12">
        <v>-48352093</v>
      </c>
      <c r="F15" s="12">
        <v>-17295729</v>
      </c>
      <c r="G15" s="1"/>
      <c r="H15" s="1"/>
      <c r="I15" s="35" t="s">
        <v>31</v>
      </c>
      <c r="J15" s="9" t="s">
        <v>17</v>
      </c>
      <c r="K15" s="23"/>
    </row>
    <row r="16" spans="1:11" x14ac:dyDescent="0.25">
      <c r="A16" s="8">
        <f t="shared" si="0"/>
        <v>7</v>
      </c>
      <c r="B16" s="5"/>
      <c r="C16" s="34" t="s">
        <v>7</v>
      </c>
      <c r="D16" s="1"/>
      <c r="E16" s="12">
        <v>1543278</v>
      </c>
      <c r="F16" s="12">
        <v>3824</v>
      </c>
      <c r="G16" s="1"/>
      <c r="H16" s="1"/>
      <c r="I16" s="35" t="s">
        <v>31</v>
      </c>
      <c r="J16" s="9" t="s">
        <v>20</v>
      </c>
      <c r="K16" s="23"/>
    </row>
    <row r="17" spans="1:11" x14ac:dyDescent="0.25">
      <c r="A17" s="8">
        <f t="shared" si="0"/>
        <v>8</v>
      </c>
      <c r="B17" s="5"/>
      <c r="C17" s="34"/>
      <c r="D17" s="1"/>
      <c r="E17" s="12"/>
      <c r="F17" s="12"/>
      <c r="G17" s="1"/>
      <c r="H17" s="1"/>
      <c r="I17" s="35"/>
      <c r="J17" s="9"/>
      <c r="K17" s="23"/>
    </row>
    <row r="18" spans="1:11" x14ac:dyDescent="0.25">
      <c r="A18" s="8">
        <f t="shared" si="0"/>
        <v>9</v>
      </c>
      <c r="B18" s="5"/>
      <c r="C18" s="1"/>
      <c r="D18" s="1"/>
      <c r="E18" s="12"/>
      <c r="F18" s="12"/>
      <c r="G18" s="1"/>
      <c r="H18" s="1"/>
      <c r="I18" s="2"/>
      <c r="J18" s="1"/>
      <c r="K18" s="23"/>
    </row>
    <row r="19" spans="1:11" ht="15.75" thickBot="1" x14ac:dyDescent="0.3">
      <c r="A19" s="8">
        <f t="shared" si="0"/>
        <v>10</v>
      </c>
      <c r="B19" s="5"/>
      <c r="C19" s="10" t="s">
        <v>26</v>
      </c>
      <c r="D19" s="1"/>
      <c r="E19" s="13">
        <f>SUM(E12:E17)</f>
        <v>-46836407</v>
      </c>
      <c r="F19" s="13">
        <f>SUM(F12:F17)</f>
        <v>-19709022</v>
      </c>
      <c r="G19" s="1"/>
      <c r="H19" s="1"/>
      <c r="I19" s="2"/>
      <c r="J19" s="1"/>
      <c r="K19" s="23"/>
    </row>
    <row r="20" spans="1:11" ht="15.75" thickTop="1" x14ac:dyDescent="0.25">
      <c r="A20" s="8">
        <f t="shared" si="0"/>
        <v>11</v>
      </c>
      <c r="B20" s="5"/>
      <c r="C20" s="1"/>
      <c r="D20" s="1"/>
      <c r="E20" s="12"/>
      <c r="F20" s="12"/>
      <c r="G20" s="1"/>
      <c r="H20" s="1"/>
      <c r="I20" s="2" t="s">
        <v>1</v>
      </c>
      <c r="J20" s="1"/>
      <c r="K20" s="23"/>
    </row>
    <row r="21" spans="1:11" ht="41.25" customHeight="1" x14ac:dyDescent="0.25">
      <c r="A21" s="40">
        <f t="shared" si="0"/>
        <v>12</v>
      </c>
      <c r="B21" s="5"/>
      <c r="C21" s="39" t="s">
        <v>8</v>
      </c>
      <c r="D21" s="38"/>
      <c r="E21" s="44">
        <v>0.80935800000000002</v>
      </c>
      <c r="F21" s="44">
        <v>0.9355</v>
      </c>
      <c r="G21" s="1"/>
      <c r="H21" s="1"/>
      <c r="I21" s="37" t="s">
        <v>30</v>
      </c>
      <c r="J21" s="1"/>
      <c r="K21" s="23"/>
    </row>
    <row r="22" spans="1:11" x14ac:dyDescent="0.25">
      <c r="A22" s="8">
        <f t="shared" si="0"/>
        <v>13</v>
      </c>
      <c r="B22" s="5"/>
      <c r="C22" s="1"/>
      <c r="D22" s="1"/>
      <c r="E22" s="12"/>
      <c r="F22" s="12"/>
      <c r="G22" s="1"/>
      <c r="H22" s="1"/>
      <c r="I22" s="2"/>
      <c r="J22" s="1"/>
      <c r="K22" s="23"/>
    </row>
    <row r="23" spans="1:11" x14ac:dyDescent="0.25">
      <c r="A23" s="8">
        <f t="shared" si="0"/>
        <v>14</v>
      </c>
      <c r="B23" s="5"/>
      <c r="C23" s="10" t="s">
        <v>23</v>
      </c>
      <c r="D23" s="1"/>
      <c r="E23" s="12"/>
      <c r="F23" s="14">
        <v>0.2495</v>
      </c>
      <c r="G23" s="1"/>
      <c r="H23" s="1"/>
      <c r="I23" s="35" t="s">
        <v>28</v>
      </c>
      <c r="J23" s="1"/>
      <c r="K23" s="23"/>
    </row>
    <row r="24" spans="1:11" x14ac:dyDescent="0.25">
      <c r="A24" s="8">
        <f t="shared" si="0"/>
        <v>15</v>
      </c>
      <c r="B24" s="5"/>
      <c r="C24" s="1"/>
      <c r="D24" s="1"/>
      <c r="E24" s="12"/>
      <c r="F24" s="12"/>
      <c r="G24" s="1"/>
      <c r="H24" s="1"/>
      <c r="I24" s="2"/>
      <c r="J24" s="1"/>
      <c r="K24" s="23"/>
    </row>
    <row r="25" spans="1:11" x14ac:dyDescent="0.25">
      <c r="A25" s="8">
        <f t="shared" si="0"/>
        <v>16</v>
      </c>
      <c r="B25" s="5"/>
      <c r="C25" s="10" t="s">
        <v>27</v>
      </c>
      <c r="D25" s="1"/>
      <c r="E25" s="31">
        <f>ROUND(E19*E21,0)</f>
        <v>-37907421</v>
      </c>
      <c r="F25" s="31">
        <f>ROUND(F19*F21*F23,0)</f>
        <v>-4600229</v>
      </c>
      <c r="H25" s="1"/>
      <c r="I25" s="2"/>
      <c r="J25" s="1"/>
      <c r="K25" s="23"/>
    </row>
    <row r="26" spans="1:11" x14ac:dyDescent="0.25">
      <c r="A26" s="8">
        <f t="shared" si="0"/>
        <v>17</v>
      </c>
      <c r="B26" s="5"/>
      <c r="C26" s="1"/>
      <c r="D26" s="1"/>
      <c r="E26" s="12"/>
      <c r="F26" s="12"/>
      <c r="G26" s="1"/>
      <c r="H26" s="1"/>
      <c r="I26" s="2"/>
      <c r="J26" s="1"/>
      <c r="K26" s="23"/>
    </row>
    <row r="27" spans="1:11" ht="15.75" thickBot="1" x14ac:dyDescent="0.3">
      <c r="A27" s="8">
        <f t="shared" si="0"/>
        <v>18</v>
      </c>
      <c r="B27" s="5"/>
      <c r="C27" s="18" t="s">
        <v>24</v>
      </c>
      <c r="D27" s="1"/>
      <c r="E27" s="12"/>
      <c r="F27" s="12"/>
      <c r="G27" s="19">
        <f>+E25+F25</f>
        <v>-42507650</v>
      </c>
      <c r="H27" s="1"/>
      <c r="I27" s="2"/>
      <c r="J27" s="1"/>
      <c r="K27" s="23"/>
    </row>
    <row r="28" spans="1:11" ht="15.75" thickTop="1" x14ac:dyDescent="0.25">
      <c r="A28" s="8"/>
      <c r="B28" s="17"/>
      <c r="C28" s="1"/>
      <c r="D28" s="1"/>
      <c r="E28" s="1"/>
      <c r="F28" s="1"/>
      <c r="G28" s="12"/>
      <c r="H28" s="1"/>
      <c r="I28" s="2"/>
      <c r="J28" s="1"/>
      <c r="K28" s="24"/>
    </row>
    <row r="29" spans="1:11" x14ac:dyDescent="0.25">
      <c r="A29" s="16"/>
      <c r="C29" s="16"/>
      <c r="D29" s="16"/>
      <c r="E29" s="16"/>
      <c r="F29" s="16"/>
      <c r="G29" s="16"/>
      <c r="H29" s="16"/>
      <c r="I29" s="16"/>
      <c r="J29" s="16"/>
      <c r="K29" s="16"/>
    </row>
  </sheetData>
  <printOptions horizontalCentered="1"/>
  <pageMargins left="0.45" right="0.45" top="0.75" bottom="0.75" header="0.3" footer="0.3"/>
  <pageSetup scale="73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PBOP</vt:lpstr>
      <vt:lpstr>PBOP!Print_Area</vt:lpstr>
    </vt:vector>
  </TitlesOfParts>
  <Company>Federal Energy Regulatory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Kimbrough</dc:creator>
  <cp:lastModifiedBy>Haskett, Tim</cp:lastModifiedBy>
  <cp:lastPrinted>2017-05-15T15:00:41Z</cp:lastPrinted>
  <dcterms:created xsi:type="dcterms:W3CDTF">2015-09-16T18:14:26Z</dcterms:created>
  <dcterms:modified xsi:type="dcterms:W3CDTF">2017-05-15T16:08:01Z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