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mission\Performance Metrics\"/>
    </mc:Choice>
  </mc:AlternateContent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52511"/>
</workbook>
</file>

<file path=xl/calcChain.xml><?xml version="1.0" encoding="utf-8"?>
<calcChain xmlns="http://schemas.openxmlformats.org/spreadsheetml/2006/main">
  <c r="E19" i="6" l="1"/>
  <c r="E18" i="3"/>
  <c r="H11" i="3"/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F9" i="7"/>
  <c r="K12" i="6"/>
  <c r="N24" i="1" l="1"/>
  <c r="F33" i="5"/>
  <c r="F32" i="5"/>
  <c r="F19" i="5"/>
  <c r="F18" i="5"/>
  <c r="G33" i="5"/>
  <c r="G32" i="5"/>
  <c r="E34" i="3"/>
  <c r="H34" i="3"/>
  <c r="I26" i="3"/>
  <c r="J26" i="3"/>
  <c r="I25" i="3"/>
  <c r="H26" i="3"/>
  <c r="J25" i="3"/>
  <c r="H25" i="3"/>
  <c r="E26" i="3"/>
  <c r="E25" i="3"/>
  <c r="H5" i="4" l="1"/>
  <c r="G18" i="5"/>
  <c r="E18" i="5"/>
  <c r="H18" i="5" s="1"/>
  <c r="E12" i="6"/>
  <c r="J12" i="6" s="1"/>
  <c r="I12" i="6"/>
  <c r="I22" i="3"/>
  <c r="F35" i="7" l="1"/>
  <c r="E35" i="7"/>
  <c r="F34" i="7"/>
  <c r="E34" i="7"/>
  <c r="F33" i="7"/>
  <c r="E33" i="7"/>
  <c r="F32" i="7"/>
  <c r="E32" i="7"/>
  <c r="F30" i="7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I32" i="3"/>
  <c r="I13" i="3"/>
  <c r="I12" i="3"/>
  <c r="I11" i="3"/>
  <c r="H12" i="3"/>
  <c r="J13" i="3"/>
  <c r="J12" i="3"/>
  <c r="H13" i="3"/>
  <c r="H32" i="3"/>
  <c r="M9" i="2"/>
  <c r="F26" i="2"/>
  <c r="E11" i="3"/>
  <c r="J11" i="3" s="1"/>
  <c r="F19" i="2"/>
  <c r="H32" i="2"/>
  <c r="M5" i="2" s="1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38" i="1" s="1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19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E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E32" i="5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8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3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J20" i="2" s="1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J19" i="3"/>
  <c r="J16" i="3"/>
  <c r="J17" i="3"/>
  <c r="J18" i="3"/>
  <c r="J20" i="3"/>
  <c r="J21" i="3"/>
  <c r="J22" i="3"/>
  <c r="J23" i="3"/>
  <c r="J24" i="3"/>
  <c r="J14" i="3"/>
  <c r="E15" i="3"/>
  <c r="J15" i="3" s="1"/>
  <c r="E16" i="3"/>
  <c r="E17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D4" i="4" l="1"/>
  <c r="E23" i="1" s="1"/>
  <c r="J4" i="7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J5" i="3"/>
  <c r="H15" i="1" s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34" i="1" s="1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i="6" s="1"/>
  <c r="H35" i="1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J12" i="2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 shape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<sst xmlns="http://schemas.openxmlformats.org/spreadsheetml/2006/main" count="189" uniqueCount="86">
  <si>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</si>
  <si>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</si>
  <si>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</si>
  <si>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</si>
  <si>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</si>
  <si>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</si>
  <si>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</si>
  <si>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</si>
  <si>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</si>
  <si>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</si>
  <si>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</si>
  <si>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</si>
  <si>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</si>
  <si>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</si>
  <si>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</si>
  <si>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</si>
  <si>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</si>
  <si>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</si>
  <si>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</si>
  <si>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</si>
  <si>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</si>
  <si>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</si>
  <si>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</si>
  <si>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</si>
  <si>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</si>
  <si>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</si>
  <si>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</si>
  <si>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</si>
  <si>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</si>
  <si>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</si>
  <si>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</si>
  <si>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</si>
  <si>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</si>
  <si>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</si>
  <si>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</si>
  <si>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</si>
  <si>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</si>
  <si>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</si>
  <si>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</si>
  <si>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</si>
  <si>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</si>
  <si>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</si>
  <si>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</si>
  <si>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</si>
  <si>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</si>
  <si>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</si>
  <si>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</si>
  <si>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</si>
  <si>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</si>
  <si>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</si>
  <si>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</si>
  <si>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</si>
  <si>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</si>
  <si>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</si>
  <si>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</si>
  <si>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</si>
  <si>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</si>
  <si>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</si>
  <si>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</si>
  <si>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</si>
  <si>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</si>
  <si>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</si>
  <si>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</si>
  <si>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</si>
  <si>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</si>
  <si>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</si>
  <si>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</si>
  <si>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</si>
  <si>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</si>
  <si>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</si>
  <si>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</si>
  <si>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</si>
  <si>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</si>
  <si>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4th Qtr 2014</t>
  </si>
  <si>
    <t>2015-T2</t>
  </si>
  <si>
    <t>1st Qtr 2015</t>
  </si>
  <si>
    <t>2nd Qtr 2015</t>
  </si>
  <si>
    <t>3rd Qtr 2015</t>
  </si>
  <si>
    <t>4th Qtr 2015</t>
  </si>
  <si>
    <t>2015-T8</t>
  </si>
  <si>
    <t>2015-T9</t>
  </si>
  <si>
    <t>2015-T1</t>
  </si>
  <si>
    <t>2014-T13</t>
  </si>
  <si>
    <t>2015-T3</t>
  </si>
  <si>
    <t>2015-T10</t>
  </si>
  <si>
    <t>2016-T2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</si>
</sst>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42" fontId="0" fillId="5" borderId="1" xfId="1" applyNumberFormat="1" applyFont="1" applyFill="1" applyBorder="1" applyAlignment="1">
      <alignment horizontal="center" vertic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B1" workbookViewId="0">
      <pane ySplit="6" topLeftCell="A16" activePane="bottomLeft" state="frozenSplit"/>
      <selection pane="bottomLeft" activeCell="G3" sqref="G3"/>
    </sheetView>
  </sheetViews>
  <sheetFormatPr defaultRowHeight="14.5" x14ac:dyDescent="0.35"/>
  <cols>
    <col min="1" max="1" width="3.81640625" customWidth="1"/>
    <col min="2" max="2" width="26.81640625" customWidth="1"/>
    <col min="3" max="3" width="32.54296875" style="5" customWidth="1"/>
    <col min="4" max="4" width="5.81640625" customWidth="1"/>
    <col min="5" max="6" width="10.81640625" customWidth="1"/>
    <col min="7" max="7" width="5.81640625" customWidth="1"/>
    <col min="8" max="9" width="10.81640625" customWidth="1"/>
    <col min="10" max="10" width="5.81640625" customWidth="1"/>
    <col min="11" max="12" width="10.81640625" customWidth="1"/>
    <col min="13" max="13" width="5.81640625" customWidth="1"/>
    <col min="14" max="15" width="10.81640625" customWidth="1"/>
  </cols>
  <sheetData>
    <row r="1" spans="1:15" x14ac:dyDescent="0.3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9" t="s">
        <v>34</v>
      </c>
      <c r="D2" s="1"/>
      <c r="E2" s="1" t="s">
        <v>33</v>
      </c>
      <c r="F2" s="44">
        <v>42369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9" t="s">
        <v>69</v>
      </c>
      <c r="D3" s="1"/>
      <c r="E3" s="1" t="s">
        <v>32</v>
      </c>
      <c r="F3" s="70">
        <v>42376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 x14ac:dyDescent="0.4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4">
      <c r="A6" s="1"/>
      <c r="B6" s="1"/>
      <c r="C6" s="3"/>
      <c r="D6" s="1"/>
      <c r="E6" s="10" t="s">
        <v>75</v>
      </c>
      <c r="F6" s="11"/>
      <c r="G6" s="1"/>
      <c r="H6" s="12" t="s">
        <v>76</v>
      </c>
      <c r="I6" s="13"/>
      <c r="J6" s="1"/>
      <c r="K6" s="12" t="s">
        <v>77</v>
      </c>
      <c r="L6" s="13"/>
      <c r="M6" s="1"/>
      <c r="N6" s="12" t="s">
        <v>78</v>
      </c>
      <c r="O6" s="13"/>
    </row>
    <row r="7" spans="1:15" ht="25" customHeight="1" x14ac:dyDescent="0.35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5">
      <c r="A8" s="19"/>
      <c r="B8" s="71" t="s">
        <v>0</v>
      </c>
      <c r="C8" s="78"/>
      <c r="D8" s="1"/>
      <c r="E8" s="14">
        <f>'SIS Agreement'!I5</f>
        <v>0</v>
      </c>
      <c r="F8" s="14">
        <v>0</v>
      </c>
      <c r="G8" s="1"/>
      <c r="H8" s="14">
        <f>'SIS Agreement'!K5</f>
        <v>1</v>
      </c>
      <c r="I8" s="14">
        <v>0</v>
      </c>
      <c r="J8" s="1"/>
      <c r="K8" s="14">
        <f>'SIS Agreement'!M5</f>
        <v>1</v>
      </c>
      <c r="L8" s="14">
        <v>0</v>
      </c>
      <c r="M8" s="1"/>
      <c r="N8" s="14">
        <f>'SIS Agreement'!O5</f>
        <v>0</v>
      </c>
      <c r="O8" s="14">
        <v>0</v>
      </c>
    </row>
    <row r="9" spans="1:15" x14ac:dyDescent="0.35">
      <c r="A9" s="19"/>
      <c r="B9" s="71" t="s">
        <v>1</v>
      </c>
      <c r="C9" s="78"/>
      <c r="D9" s="1"/>
      <c r="E9" s="14">
        <f>'SIS Agreement'!I6</f>
        <v>0</v>
      </c>
      <c r="F9" s="14">
        <v>0</v>
      </c>
      <c r="G9" s="1"/>
      <c r="H9" s="14">
        <f>'SIS Agreement'!K6</f>
        <v>1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 x14ac:dyDescent="0.35">
      <c r="A10" s="19"/>
      <c r="B10" s="71" t="s">
        <v>23</v>
      </c>
      <c r="C10" s="78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5">
      <c r="A11" s="19"/>
      <c r="B11" s="71" t="s">
        <v>2</v>
      </c>
      <c r="C11" s="78"/>
      <c r="D11" s="1"/>
      <c r="E11" s="28">
        <f>'SIS Agreement'!I8</f>
        <v>0</v>
      </c>
      <c r="F11" s="14">
        <v>0</v>
      </c>
      <c r="G11" s="1"/>
      <c r="H11" s="28">
        <f>'SIS Agreement'!K8</f>
        <v>49</v>
      </c>
      <c r="I11" s="14">
        <v>0</v>
      </c>
      <c r="J11" s="1"/>
      <c r="K11" s="28">
        <f>'SIS Agreement'!M8</f>
        <v>75</v>
      </c>
      <c r="L11" s="14">
        <v>0</v>
      </c>
      <c r="M11" s="1"/>
      <c r="N11" s="28">
        <f>'SIS Agreement'!O8</f>
        <v>0</v>
      </c>
      <c r="O11" s="14">
        <v>0</v>
      </c>
    </row>
    <row r="12" spans="1:15" x14ac:dyDescent="0.35">
      <c r="A12" s="19"/>
      <c r="B12" s="71" t="s">
        <v>3</v>
      </c>
      <c r="C12" s="78"/>
      <c r="D12" s="1"/>
      <c r="E12" s="14">
        <f>'SIS Agreement'!I9</f>
        <v>0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10" customHeight="1" x14ac:dyDescent="0.3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 x14ac:dyDescent="0.35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9"/>
      <c r="B15" s="71" t="s">
        <v>5</v>
      </c>
      <c r="C15" s="78"/>
      <c r="D15" s="1"/>
      <c r="E15" s="14">
        <f>SIS!H5</f>
        <v>1</v>
      </c>
      <c r="F15" s="14">
        <v>0</v>
      </c>
      <c r="G15" s="1"/>
      <c r="H15" s="14">
        <f>SIS!J5</f>
        <v>1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1</v>
      </c>
      <c r="O15" s="14">
        <v>0</v>
      </c>
    </row>
    <row r="16" spans="1:15" x14ac:dyDescent="0.35">
      <c r="A16" s="19"/>
      <c r="B16" s="71" t="s">
        <v>6</v>
      </c>
      <c r="C16" s="78"/>
      <c r="D16" s="1"/>
      <c r="E16" s="14">
        <f>SIS!H6</f>
        <v>1</v>
      </c>
      <c r="F16" s="14">
        <v>0</v>
      </c>
      <c r="G16" s="1"/>
      <c r="H16" s="14">
        <f>SIS!J6</f>
        <v>1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1</v>
      </c>
      <c r="O16" s="14">
        <v>0</v>
      </c>
    </row>
    <row r="17" spans="1:15" ht="25" customHeight="1" x14ac:dyDescent="0.35">
      <c r="A17" s="19"/>
      <c r="B17" s="71" t="s">
        <v>7</v>
      </c>
      <c r="C17" s="78"/>
      <c r="D17" s="1"/>
      <c r="E17" s="28">
        <f>SIS!H7</f>
        <v>109</v>
      </c>
      <c r="F17" s="14">
        <v>0</v>
      </c>
      <c r="G17" s="1"/>
      <c r="H17" s="28">
        <f>SIS!J7</f>
        <v>189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114</v>
      </c>
      <c r="O17" s="14">
        <v>0</v>
      </c>
    </row>
    <row r="18" spans="1:15" x14ac:dyDescent="0.35">
      <c r="A18" s="19"/>
      <c r="B18" s="71" t="s">
        <v>30</v>
      </c>
      <c r="C18" s="78"/>
      <c r="D18" s="1"/>
      <c r="E18" s="41">
        <f>SIS!H8</f>
        <v>42024.56</v>
      </c>
      <c r="F18" s="14">
        <v>0</v>
      </c>
      <c r="G18" s="1"/>
      <c r="H18" s="41">
        <f>SIS!J8</f>
        <v>45265.11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8553.4599999999991</v>
      </c>
      <c r="O18" s="14">
        <v>0</v>
      </c>
    </row>
    <row r="19" spans="1:15" ht="25" customHeight="1" x14ac:dyDescent="0.35">
      <c r="A19" s="73" t="s">
        <v>11</v>
      </c>
      <c r="B19" s="73"/>
      <c r="C19" s="74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5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 x14ac:dyDescent="0.35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9"/>
      <c r="B22" s="71" t="s">
        <v>9</v>
      </c>
      <c r="C22" s="72"/>
      <c r="D22" s="1"/>
      <c r="E22" s="14">
        <f>'SIS Withdrawn'!D3</f>
        <v>1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5">
      <c r="A23" s="19"/>
      <c r="B23" s="71" t="s">
        <v>24</v>
      </c>
      <c r="C23" s="72"/>
      <c r="D23" s="1"/>
      <c r="E23" s="14">
        <f>'SIS Withdrawn'!D4</f>
        <v>1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" customHeight="1" x14ac:dyDescent="0.35">
      <c r="A24" s="19"/>
      <c r="B24" s="71" t="s">
        <v>10</v>
      </c>
      <c r="C24" s="72"/>
      <c r="D24" s="1"/>
      <c r="E24" s="28">
        <f>'SIS Withdrawn'!D5</f>
        <v>74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15" customHeight="1" x14ac:dyDescent="0.35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 x14ac:dyDescent="0.35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 x14ac:dyDescent="0.35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9"/>
      <c r="B28" s="71" t="s">
        <v>13</v>
      </c>
      <c r="C28" s="72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1</v>
      </c>
      <c r="O28" s="14">
        <v>0</v>
      </c>
    </row>
    <row r="29" spans="1:15" ht="25" customHeight="1" x14ac:dyDescent="0.35">
      <c r="A29" s="19"/>
      <c r="B29" s="71" t="s">
        <v>25</v>
      </c>
      <c r="C29" s="72"/>
      <c r="D29" s="1"/>
      <c r="E29" s="14">
        <v>0</v>
      </c>
      <c r="F29" s="14">
        <v>0</v>
      </c>
      <c r="G29" s="1"/>
      <c r="H29" s="14">
        <f>'FS Agreement'!J6</f>
        <v>1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1</v>
      </c>
      <c r="O29" s="14">
        <v>0</v>
      </c>
    </row>
    <row r="30" spans="1:15" x14ac:dyDescent="0.35">
      <c r="A30" s="19"/>
      <c r="B30" s="71" t="s">
        <v>14</v>
      </c>
      <c r="C30" s="72"/>
      <c r="D30" s="1"/>
      <c r="E30" s="28">
        <f>'FS Agreement'!H7</f>
        <v>0</v>
      </c>
      <c r="F30" s="14">
        <v>0</v>
      </c>
      <c r="G30" s="1"/>
      <c r="H30" s="28">
        <f>'FS Agreement'!J7</f>
        <v>40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2</v>
      </c>
      <c r="O30" s="14">
        <v>0</v>
      </c>
    </row>
    <row r="31" spans="1:15" x14ac:dyDescent="0.35">
      <c r="A31" s="19"/>
      <c r="B31" s="71" t="s">
        <v>26</v>
      </c>
      <c r="C31" s="72"/>
      <c r="D31" s="1"/>
      <c r="E31" s="14">
        <f>'FS Agreement'!H8</f>
        <v>0</v>
      </c>
      <c r="F31" s="14">
        <v>0</v>
      </c>
      <c r="G31" s="1"/>
      <c r="H31" s="14">
        <f>'FS Agreement'!J8</f>
        <v>1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1</v>
      </c>
      <c r="O31" s="14">
        <v>0</v>
      </c>
    </row>
    <row r="32" spans="1:15" ht="10" customHeight="1" x14ac:dyDescent="0.3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 x14ac:dyDescent="0.35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9"/>
      <c r="B34" s="71" t="s">
        <v>16</v>
      </c>
      <c r="C34" s="72"/>
      <c r="D34" s="1"/>
      <c r="E34" s="14">
        <f>FS!H5</f>
        <v>0</v>
      </c>
      <c r="F34" s="14">
        <v>0</v>
      </c>
      <c r="G34" s="1"/>
      <c r="H34" s="14">
        <f>FS!J5</f>
        <v>1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1</v>
      </c>
      <c r="O34" s="14">
        <v>0</v>
      </c>
    </row>
    <row r="35" spans="1:15" x14ac:dyDescent="0.35">
      <c r="A35" s="19"/>
      <c r="B35" s="71" t="s">
        <v>27</v>
      </c>
      <c r="C35" s="72"/>
      <c r="D35" s="1"/>
      <c r="E35" s="14">
        <f>FS!H6</f>
        <v>0</v>
      </c>
      <c r="F35" s="14">
        <v>0</v>
      </c>
      <c r="G35" s="1"/>
      <c r="H35" s="14">
        <f>FS!J6</f>
        <v>1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1</v>
      </c>
      <c r="O35" s="14">
        <v>0</v>
      </c>
    </row>
    <row r="36" spans="1:15" ht="25" customHeight="1" x14ac:dyDescent="0.35">
      <c r="A36" s="19"/>
      <c r="B36" s="71" t="s">
        <v>31</v>
      </c>
      <c r="C36" s="72"/>
      <c r="D36" s="1"/>
      <c r="E36" s="28">
        <f>FS!H7</f>
        <v>0</v>
      </c>
      <c r="F36" s="14">
        <v>0</v>
      </c>
      <c r="G36" s="1"/>
      <c r="H36" s="28">
        <f>FS!J7</f>
        <v>175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137</v>
      </c>
      <c r="O36" s="14">
        <v>0</v>
      </c>
    </row>
    <row r="37" spans="1:15" x14ac:dyDescent="0.35">
      <c r="A37" s="19"/>
      <c r="B37" s="71" t="s">
        <v>17</v>
      </c>
      <c r="C37" s="72"/>
      <c r="D37" s="1"/>
      <c r="E37" s="41">
        <f>FS!H8</f>
        <v>0</v>
      </c>
      <c r="F37" s="14">
        <v>0</v>
      </c>
      <c r="G37" s="1"/>
      <c r="H37" s="41">
        <f>FS!J8</f>
        <v>13014.830000000002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28081</v>
      </c>
      <c r="O37" s="14">
        <v>0</v>
      </c>
    </row>
    <row r="38" spans="1:15" x14ac:dyDescent="0.35">
      <c r="A38" s="19"/>
      <c r="B38" s="71" t="s">
        <v>18</v>
      </c>
      <c r="C38" s="72"/>
      <c r="D38" s="1"/>
      <c r="E38" s="41">
        <f>FS!H9</f>
        <v>0</v>
      </c>
      <c r="F38" s="14">
        <v>0</v>
      </c>
      <c r="G38" s="1"/>
      <c r="H38" s="41">
        <f>FS!J9</f>
        <v>955000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7578000</v>
      </c>
      <c r="O38" s="14">
        <v>0</v>
      </c>
    </row>
    <row r="39" spans="1:15" s="5" customFormat="1" ht="25" customHeight="1" x14ac:dyDescent="0.35">
      <c r="A39" s="75" t="s">
        <v>21</v>
      </c>
      <c r="B39" s="76"/>
      <c r="C39" s="77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 x14ac:dyDescent="0.3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 x14ac:dyDescent="0.35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5">
      <c r="A42" s="19"/>
      <c r="B42" s="71" t="s">
        <v>55</v>
      </c>
      <c r="C42" s="72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5">
      <c r="A43" s="19"/>
      <c r="B43" s="71" t="s">
        <v>20</v>
      </c>
      <c r="C43" s="72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 x14ac:dyDescent="0.35">
      <c r="A44" s="19"/>
      <c r="B44" s="71" t="s">
        <v>22</v>
      </c>
      <c r="C44" s="72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 x14ac:dyDescent="0.3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B46" s="8" t="s">
        <v>56</v>
      </c>
    </row>
  </sheetData>
  <mergeCells count="26"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15" activePane="bottomLeft" state="frozenSplit"/>
      <selection pane="bottomLeft" activeCell="C34" sqref="C34"/>
    </sheetView>
  </sheetViews>
  <sheetFormatPr defaultRowHeight="14.5" x14ac:dyDescent="0.35"/>
  <cols>
    <col min="1" max="1" width="5.81640625" customWidth="1"/>
    <col min="2" max="2" width="16.1796875" customWidth="1"/>
    <col min="3" max="4" width="10.81640625" customWidth="1"/>
    <col min="5" max="5" width="12.453125" style="25" customWidth="1"/>
    <col min="6" max="6" width="7.81640625" style="24" customWidth="1"/>
    <col min="7" max="7" width="25.81640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 x14ac:dyDescent="0.4">
      <c r="A1" s="86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7" x14ac:dyDescent="0.35">
      <c r="G2" s="24"/>
    </row>
    <row r="3" spans="1:17" x14ac:dyDescent="0.35">
      <c r="I3" s="89" t="s">
        <v>75</v>
      </c>
      <c r="J3" s="89"/>
      <c r="K3" s="90" t="s">
        <v>76</v>
      </c>
      <c r="L3" s="91"/>
      <c r="M3" s="89" t="s">
        <v>77</v>
      </c>
      <c r="N3" s="89"/>
      <c r="O3" s="90" t="s">
        <v>78</v>
      </c>
      <c r="P3" s="91"/>
    </row>
    <row r="4" spans="1:17" x14ac:dyDescent="0.35">
      <c r="I4" s="29">
        <v>42005</v>
      </c>
      <c r="J4" s="29">
        <v>42094</v>
      </c>
      <c r="K4" s="30">
        <v>42095</v>
      </c>
      <c r="L4" s="31">
        <v>42185</v>
      </c>
      <c r="M4" s="29">
        <v>42186</v>
      </c>
      <c r="N4" s="29">
        <v>42277</v>
      </c>
      <c r="O4" s="30">
        <v>42278</v>
      </c>
      <c r="P4" s="31">
        <v>42369</v>
      </c>
      <c r="Q4" t="s">
        <v>71</v>
      </c>
    </row>
    <row r="5" spans="1:17" x14ac:dyDescent="0.35">
      <c r="B5" s="83" t="s">
        <v>0</v>
      </c>
      <c r="C5" s="84"/>
      <c r="D5" s="84"/>
      <c r="E5" s="84"/>
      <c r="F5" s="84"/>
      <c r="G5" s="84"/>
      <c r="H5" s="85"/>
      <c r="I5" s="92">
        <f>SUM(H12:H18)</f>
        <v>0</v>
      </c>
      <c r="J5" s="92"/>
      <c r="K5" s="79">
        <f>SUM(H19:H25)</f>
        <v>1</v>
      </c>
      <c r="L5" s="79"/>
      <c r="M5" s="92">
        <f>SUM(H26:H32)</f>
        <v>1</v>
      </c>
      <c r="N5" s="92"/>
      <c r="O5" s="79">
        <f>SUM(H33:H39)</f>
        <v>0</v>
      </c>
      <c r="P5" s="79"/>
    </row>
    <row r="6" spans="1:17" x14ac:dyDescent="0.35">
      <c r="B6" s="83" t="s">
        <v>1</v>
      </c>
      <c r="C6" s="84"/>
      <c r="D6" s="84"/>
      <c r="E6" s="84"/>
      <c r="F6" s="84"/>
      <c r="G6" s="84"/>
      <c r="H6" s="85"/>
      <c r="I6" s="92">
        <f>SUM(J12:J18)</f>
        <v>0</v>
      </c>
      <c r="J6" s="92"/>
      <c r="K6" s="79">
        <f>SUM(J19:J25)</f>
        <v>1</v>
      </c>
      <c r="L6" s="79"/>
      <c r="M6" s="92">
        <f>SUM(J26:J32)</f>
        <v>0</v>
      </c>
      <c r="N6" s="92"/>
      <c r="O6" s="79">
        <f>SUM(J33:J39)</f>
        <v>0</v>
      </c>
      <c r="P6" s="79"/>
    </row>
    <row r="7" spans="1:17" ht="15" customHeight="1" x14ac:dyDescent="0.35">
      <c r="B7" s="80" t="s">
        <v>23</v>
      </c>
      <c r="C7" s="81"/>
      <c r="D7" s="81"/>
      <c r="E7" s="81"/>
      <c r="F7" s="81"/>
      <c r="G7" s="81"/>
      <c r="H7" s="82"/>
      <c r="I7" s="94">
        <f>IF(TYPE(AVERAGE(G12:G18))=1,AVERAGE(G12:G18),0)</f>
        <v>0</v>
      </c>
      <c r="J7" s="95"/>
      <c r="K7" s="96">
        <f>IF(TYPE(AVERAGE(G19:G25))=1,AVERAGE(G19:G25),0)</f>
        <v>0</v>
      </c>
      <c r="L7" s="97"/>
      <c r="M7" s="94">
        <f>IF(TYPE(AVERAGE(G27:G32))=1,AVERAGE(G26:G32),0)</f>
        <v>0</v>
      </c>
      <c r="N7" s="95"/>
      <c r="O7" s="96">
        <f>IF(TYPE(AVERAGE(G33:G39))=1,AVERAGE(G33:G39),0)</f>
        <v>0</v>
      </c>
      <c r="P7" s="97"/>
    </row>
    <row r="8" spans="1:17" ht="15" customHeight="1" x14ac:dyDescent="0.35">
      <c r="B8" s="80" t="s">
        <v>2</v>
      </c>
      <c r="C8" s="81"/>
      <c r="D8" s="81"/>
      <c r="E8" s="81"/>
      <c r="F8" s="81"/>
      <c r="G8" s="81"/>
      <c r="H8" s="82"/>
      <c r="I8" s="98">
        <f>IF(TYPE(AVERAGE(F12:F18))=1,AVERAGE(F12:F18),0)</f>
        <v>0</v>
      </c>
      <c r="J8" s="98"/>
      <c r="K8" s="99">
        <f>IF(TYPE(AVERAGE(F19:F25))=1,AVERAGE(F19:F25),0)</f>
        <v>49</v>
      </c>
      <c r="L8" s="99"/>
      <c r="M8" s="98">
        <f>IF(TYPE(AVERAGE(F26:F32))=1,AVERAGE(F26:F32),0)</f>
        <v>75</v>
      </c>
      <c r="N8" s="98"/>
      <c r="O8" s="99">
        <f>IF(TYPE(AVERAGE(F33:F39))=1,AVERAGE(F33:F39),0)</f>
        <v>0</v>
      </c>
      <c r="P8" s="99"/>
    </row>
    <row r="9" spans="1:17" x14ac:dyDescent="0.35">
      <c r="B9" s="83" t="s">
        <v>3</v>
      </c>
      <c r="C9" s="84"/>
      <c r="D9" s="84"/>
      <c r="E9" s="84"/>
      <c r="F9" s="84"/>
      <c r="G9" s="84"/>
      <c r="H9" s="85"/>
      <c r="I9" s="92">
        <f>SUM(I12:I18)</f>
        <v>0</v>
      </c>
      <c r="J9" s="92"/>
      <c r="K9" s="79">
        <f>SUM(I19:I25)</f>
        <v>0</v>
      </c>
      <c r="L9" s="79"/>
      <c r="M9" s="92">
        <f>SUM(I26:I32)</f>
        <v>0</v>
      </c>
      <c r="N9" s="92"/>
      <c r="O9" s="79">
        <f>SUM(I33:I39)</f>
        <v>0</v>
      </c>
      <c r="P9" s="79"/>
    </row>
    <row r="10" spans="1:17" x14ac:dyDescent="0.35">
      <c r="K10" s="23"/>
      <c r="L10" s="23"/>
      <c r="M10" s="23"/>
    </row>
    <row r="11" spans="1:17" ht="29" x14ac:dyDescent="0.3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5">
      <c r="A12" s="103" t="s">
        <v>75</v>
      </c>
      <c r="B12" s="35"/>
      <c r="C12" s="36"/>
      <c r="D12" s="36"/>
      <c r="E12" s="36"/>
      <c r="F12" s="26" t="str">
        <f>IF(AND(C12&gt;1,D12&gt;1),INT(D12-C12),"")</f>
        <v/>
      </c>
      <c r="G12" s="39" t="str">
        <f>IF(AND(C12&gt;1,E12&gt;1),INT(E12-C12),"")</f>
        <v/>
      </c>
      <c r="H12" s="26"/>
      <c r="I12" s="26"/>
      <c r="J12" s="26" t="str">
        <f t="shared" ref="J12:J39" si="0">IF(AND(C12&gt;1,D12&gt;1)=TRUE,IF(F12&gt;30,1,""),"")</f>
        <v/>
      </c>
    </row>
    <row r="13" spans="1:17" x14ac:dyDescent="0.35">
      <c r="A13" s="103"/>
      <c r="B13" s="37"/>
      <c r="C13" s="36"/>
      <c r="D13" s="36"/>
      <c r="E13" s="36"/>
      <c r="F13" s="26" t="str">
        <f t="shared" ref="F13:F20" si="1">IF(AND(C13&gt;1,D13&gt;1),INT(D13-C13),"")</f>
        <v/>
      </c>
      <c r="G13" s="39" t="str">
        <f t="shared" ref="G13:G39" si="2">IF(AND(C13&gt;1,E13&gt;1),INT(E13-C13),"")</f>
        <v/>
      </c>
      <c r="H13" s="26"/>
      <c r="I13" s="26"/>
      <c r="J13" s="26" t="str">
        <f t="shared" si="0"/>
        <v/>
      </c>
    </row>
    <row r="14" spans="1:17" x14ac:dyDescent="0.35">
      <c r="A14" s="103"/>
      <c r="B14" s="35"/>
      <c r="C14" s="36"/>
      <c r="D14" s="36"/>
      <c r="E14" s="37"/>
      <c r="F14" s="26" t="str">
        <f t="shared" si="1"/>
        <v/>
      </c>
      <c r="G14" s="39" t="str">
        <f t="shared" si="2"/>
        <v/>
      </c>
      <c r="H14" s="26"/>
      <c r="I14" s="26"/>
      <c r="J14" s="26" t="str">
        <f t="shared" si="0"/>
        <v/>
      </c>
    </row>
    <row r="15" spans="1:17" x14ac:dyDescent="0.35">
      <c r="A15" s="103"/>
      <c r="B15" s="37"/>
      <c r="C15" s="36"/>
      <c r="D15" s="36"/>
      <c r="E15" s="37"/>
      <c r="F15" s="26" t="str">
        <f t="shared" si="1"/>
        <v/>
      </c>
      <c r="G15" s="39" t="str">
        <f t="shared" si="2"/>
        <v/>
      </c>
      <c r="H15" s="26"/>
      <c r="I15" s="26"/>
      <c r="J15" s="26" t="str">
        <f t="shared" si="0"/>
        <v/>
      </c>
    </row>
    <row r="16" spans="1:17" x14ac:dyDescent="0.35">
      <c r="A16" s="103"/>
      <c r="B16" s="37"/>
      <c r="C16" s="37"/>
      <c r="D16" s="37"/>
      <c r="E16" s="37"/>
      <c r="F16" s="26" t="str">
        <f t="shared" si="1"/>
        <v/>
      </c>
      <c r="G16" s="39" t="str">
        <f t="shared" si="2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0"/>
        <v/>
      </c>
    </row>
    <row r="17" spans="1:10" x14ac:dyDescent="0.35">
      <c r="A17" s="103"/>
      <c r="B17" s="37"/>
      <c r="C17" s="37"/>
      <c r="D17" s="37"/>
      <c r="E17" s="37"/>
      <c r="F17" s="26" t="str">
        <f t="shared" si="1"/>
        <v/>
      </c>
      <c r="G17" s="39" t="str">
        <f t="shared" si="2"/>
        <v/>
      </c>
      <c r="H17" s="26" t="str">
        <f t="shared" si="3"/>
        <v/>
      </c>
      <c r="I17" s="26"/>
      <c r="J17" s="26" t="str">
        <f t="shared" si="0"/>
        <v/>
      </c>
    </row>
    <row r="18" spans="1:10" x14ac:dyDescent="0.35">
      <c r="A18" s="103"/>
      <c r="B18" s="37"/>
      <c r="C18" s="37"/>
      <c r="D18" s="37"/>
      <c r="E18" s="37"/>
      <c r="F18" s="26" t="str">
        <f t="shared" si="1"/>
        <v/>
      </c>
      <c r="G18" s="39" t="str">
        <f t="shared" si="2"/>
        <v/>
      </c>
      <c r="H18" s="26" t="str">
        <f t="shared" si="3"/>
        <v/>
      </c>
      <c r="I18" s="26"/>
      <c r="J18" s="26" t="str">
        <f t="shared" si="0"/>
        <v/>
      </c>
    </row>
    <row r="19" spans="1:10" x14ac:dyDescent="0.35">
      <c r="A19" s="93" t="s">
        <v>76</v>
      </c>
      <c r="B19" s="37" t="s">
        <v>79</v>
      </c>
      <c r="C19" s="36">
        <v>42151</v>
      </c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/>
    </row>
    <row r="20" spans="1:10" x14ac:dyDescent="0.35">
      <c r="A20" s="93"/>
      <c r="B20" s="37" t="s">
        <v>80</v>
      </c>
      <c r="C20" s="36">
        <v>42152</v>
      </c>
      <c r="D20" s="36">
        <v>42201</v>
      </c>
      <c r="E20" s="37"/>
      <c r="F20" s="27">
        <f t="shared" si="1"/>
        <v>49</v>
      </c>
      <c r="G20" s="27" t="str">
        <f t="shared" si="2"/>
        <v/>
      </c>
      <c r="H20" s="27">
        <f t="shared" ref="H20:H25" si="4">IF(ISNUMBER(C20)=TRUE,IF(AND(C20&gt;$K$4,C20&lt;$L$4),1,""),"")</f>
        <v>1</v>
      </c>
      <c r="I20" s="27"/>
      <c r="J20" s="27">
        <f t="shared" si="0"/>
        <v>1</v>
      </c>
    </row>
    <row r="21" spans="1:10" x14ac:dyDescent="0.35">
      <c r="A21" s="93"/>
      <c r="B21" s="37"/>
      <c r="C21" s="37"/>
      <c r="D21" s="37"/>
      <c r="E21" s="37"/>
      <c r="F21" s="27" t="str">
        <f t="shared" ref="F21:F25" si="5">IF(AND(C21&gt;1,D21&gt;1),INT(D21-C21),"")</f>
        <v/>
      </c>
      <c r="G21" s="27" t="str">
        <f t="shared" si="2"/>
        <v/>
      </c>
      <c r="H21" s="27" t="str">
        <f t="shared" si="4"/>
        <v/>
      </c>
      <c r="I21" s="27"/>
      <c r="J21" s="27" t="str">
        <f t="shared" si="0"/>
        <v/>
      </c>
    </row>
    <row r="22" spans="1:10" x14ac:dyDescent="0.35">
      <c r="A22" s="93"/>
      <c r="B22" s="37"/>
      <c r="C22" s="37"/>
      <c r="D22" s="37"/>
      <c r="E22" s="37"/>
      <c r="F22" s="27" t="str">
        <f t="shared" si="5"/>
        <v/>
      </c>
      <c r="G22" s="27" t="str">
        <f t="shared" si="2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0"/>
        <v/>
      </c>
    </row>
    <row r="23" spans="1:10" x14ac:dyDescent="0.35">
      <c r="A23" s="93"/>
      <c r="B23" s="37"/>
      <c r="C23" s="37"/>
      <c r="D23" s="37"/>
      <c r="E23" s="37"/>
      <c r="F23" s="27" t="str">
        <f t="shared" si="5"/>
        <v/>
      </c>
      <c r="G23" s="27" t="str">
        <f t="shared" si="2"/>
        <v/>
      </c>
      <c r="H23" s="27" t="str">
        <f t="shared" si="4"/>
        <v/>
      </c>
      <c r="I23" s="27" t="str">
        <f t="shared" si="6"/>
        <v/>
      </c>
      <c r="J23" s="27" t="str">
        <f t="shared" si="0"/>
        <v/>
      </c>
    </row>
    <row r="24" spans="1:10" x14ac:dyDescent="0.35">
      <c r="A24" s="93"/>
      <c r="B24" s="37"/>
      <c r="C24" s="37"/>
      <c r="D24" s="37"/>
      <c r="E24" s="37"/>
      <c r="F24" s="27" t="str">
        <f t="shared" si="5"/>
        <v/>
      </c>
      <c r="G24" s="27" t="str">
        <f t="shared" si="2"/>
        <v/>
      </c>
      <c r="H24" s="27" t="str">
        <f t="shared" si="4"/>
        <v/>
      </c>
      <c r="I24" s="27" t="str">
        <f t="shared" si="6"/>
        <v/>
      </c>
      <c r="J24" s="27" t="str">
        <f t="shared" si="0"/>
        <v/>
      </c>
    </row>
    <row r="25" spans="1:10" x14ac:dyDescent="0.35">
      <c r="A25" s="93"/>
      <c r="B25" s="37"/>
      <c r="C25" s="37"/>
      <c r="D25" s="37"/>
      <c r="E25" s="37"/>
      <c r="F25" s="27" t="str">
        <f t="shared" si="5"/>
        <v/>
      </c>
      <c r="G25" s="27" t="str">
        <f t="shared" si="2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0"/>
        <v/>
      </c>
    </row>
    <row r="26" spans="1:10" x14ac:dyDescent="0.35">
      <c r="A26" s="100" t="s">
        <v>77</v>
      </c>
      <c r="B26" s="37" t="s">
        <v>84</v>
      </c>
      <c r="C26" s="36">
        <v>42251</v>
      </c>
      <c r="D26" s="36">
        <v>42326</v>
      </c>
      <c r="E26" s="37"/>
      <c r="F26" s="56">
        <f>IF(AND(C26&gt;1,D26&gt;1),INT(D26-C26),"")</f>
        <v>75</v>
      </c>
      <c r="G26" s="56"/>
      <c r="H26" s="56">
        <v>1</v>
      </c>
      <c r="I26" s="56"/>
      <c r="J26" s="56"/>
    </row>
    <row r="27" spans="1:10" x14ac:dyDescent="0.35">
      <c r="A27" s="101"/>
      <c r="B27" s="37"/>
      <c r="C27" s="36"/>
      <c r="D27" s="36"/>
      <c r="E27" s="36"/>
      <c r="F27" s="26" t="str">
        <f>IF(AND(C27&gt;1,D27&gt;1),INT(D27-C27),"")</f>
        <v/>
      </c>
      <c r="G27" s="39" t="str">
        <f t="shared" si="2"/>
        <v/>
      </c>
      <c r="H27" s="26"/>
      <c r="I27" s="26"/>
      <c r="J27" s="26"/>
    </row>
    <row r="28" spans="1:10" x14ac:dyDescent="0.35">
      <c r="A28" s="101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2"/>
        <v/>
      </c>
      <c r="H28" s="46"/>
      <c r="I28" s="46"/>
      <c r="J28" s="26" t="str">
        <f t="shared" si="0"/>
        <v/>
      </c>
    </row>
    <row r="29" spans="1:10" x14ac:dyDescent="0.35">
      <c r="A29" s="101"/>
      <c r="B29" s="37"/>
      <c r="C29" s="36"/>
      <c r="D29" s="36"/>
      <c r="E29" s="37"/>
      <c r="F29" s="26" t="str">
        <f t="shared" ref="F29:F33" si="7">IF(AND(C29&gt;1,D29&gt;1),INT(D29-C29),"")</f>
        <v/>
      </c>
      <c r="G29" s="39" t="str">
        <f t="shared" si="2"/>
        <v/>
      </c>
      <c r="H29" s="46"/>
      <c r="I29" s="46"/>
      <c r="J29" s="26" t="str">
        <f t="shared" si="0"/>
        <v/>
      </c>
    </row>
    <row r="30" spans="1:10" x14ac:dyDescent="0.35">
      <c r="A30" s="101"/>
      <c r="B30" s="37"/>
      <c r="C30" s="36"/>
      <c r="D30" s="36"/>
      <c r="E30" s="37"/>
      <c r="F30" s="26" t="str">
        <f t="shared" si="7"/>
        <v/>
      </c>
      <c r="G30" s="39" t="str">
        <f t="shared" si="2"/>
        <v/>
      </c>
      <c r="H30" s="46"/>
      <c r="I30" s="46"/>
      <c r="J30" s="26" t="str">
        <f t="shared" si="0"/>
        <v/>
      </c>
    </row>
    <row r="31" spans="1:10" x14ac:dyDescent="0.35">
      <c r="A31" s="101"/>
      <c r="B31" s="37"/>
      <c r="C31" s="36"/>
      <c r="D31" s="36"/>
      <c r="E31" s="37"/>
      <c r="F31" s="26" t="str">
        <f t="shared" si="7"/>
        <v/>
      </c>
      <c r="G31" s="39" t="str">
        <f t="shared" si="2"/>
        <v/>
      </c>
      <c r="H31" s="46"/>
      <c r="I31" s="46"/>
      <c r="J31" s="26" t="str">
        <f t="shared" si="0"/>
        <v/>
      </c>
    </row>
    <row r="32" spans="1:10" x14ac:dyDescent="0.35">
      <c r="A32" s="102"/>
      <c r="B32" s="37"/>
      <c r="C32" s="36"/>
      <c r="D32" s="36"/>
      <c r="E32" s="37"/>
      <c r="F32" s="26" t="str">
        <f t="shared" si="7"/>
        <v/>
      </c>
      <c r="G32" s="39" t="str">
        <f t="shared" si="2"/>
        <v/>
      </c>
      <c r="H32" s="26" t="str">
        <f>IF(ISNUMBER(C32)=TRUE,IF(AND(C32&gt;$M$4,C32&lt;$N$4),1,""),"")</f>
        <v/>
      </c>
      <c r="I32" s="55"/>
      <c r="J32" s="26" t="str">
        <f t="shared" si="0"/>
        <v/>
      </c>
    </row>
    <row r="33" spans="1:10" x14ac:dyDescent="0.35">
      <c r="A33" s="93" t="s">
        <v>78</v>
      </c>
      <c r="B33" s="37" t="s">
        <v>85</v>
      </c>
      <c r="C33" s="36">
        <v>42349</v>
      </c>
      <c r="D33" s="36"/>
      <c r="E33" s="37"/>
      <c r="F33" s="27" t="str">
        <f t="shared" si="7"/>
        <v/>
      </c>
      <c r="G33" s="27" t="str">
        <f t="shared" si="2"/>
        <v/>
      </c>
      <c r="H33" s="27"/>
      <c r="I33" s="27"/>
      <c r="J33" s="27"/>
    </row>
    <row r="34" spans="1:10" x14ac:dyDescent="0.35">
      <c r="A34" s="93"/>
      <c r="B34" s="37"/>
      <c r="C34" s="36"/>
      <c r="D34" s="36"/>
      <c r="E34" s="36"/>
      <c r="F34" s="27"/>
      <c r="G34" s="27"/>
      <c r="H34" s="27"/>
      <c r="I34" s="27"/>
      <c r="J34" s="27"/>
    </row>
    <row r="35" spans="1:10" x14ac:dyDescent="0.35">
      <c r="A35" s="93"/>
      <c r="B35" s="37"/>
      <c r="C35" s="36"/>
      <c r="D35" s="36"/>
      <c r="E35" s="37"/>
      <c r="F35" s="27"/>
      <c r="G35" s="27" t="str">
        <f>IF(AND(C35&gt;1,E35&gt;1),INT(E35-C35),"")</f>
        <v/>
      </c>
      <c r="H35" s="27"/>
      <c r="I35" s="27"/>
      <c r="J35" s="27"/>
    </row>
    <row r="36" spans="1:10" x14ac:dyDescent="0.35">
      <c r="A36" s="93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2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0"/>
        <v/>
      </c>
    </row>
    <row r="37" spans="1:10" x14ac:dyDescent="0.35">
      <c r="A37" s="93"/>
      <c r="B37" s="37"/>
      <c r="C37" s="37"/>
      <c r="D37" s="37"/>
      <c r="E37" s="37"/>
      <c r="F37" s="27" t="str">
        <f t="shared" si="8"/>
        <v/>
      </c>
      <c r="G37" s="27" t="str">
        <f t="shared" si="2"/>
        <v/>
      </c>
      <c r="H37" s="27" t="str">
        <f t="shared" si="9"/>
        <v/>
      </c>
      <c r="I37" s="27" t="str">
        <f t="shared" si="10"/>
        <v/>
      </c>
      <c r="J37" s="27" t="str">
        <f t="shared" si="0"/>
        <v/>
      </c>
    </row>
    <row r="38" spans="1:10" x14ac:dyDescent="0.35">
      <c r="A38" s="93"/>
      <c r="B38" s="37"/>
      <c r="C38" s="37"/>
      <c r="D38" s="37"/>
      <c r="E38" s="37"/>
      <c r="F38" s="27" t="str">
        <f t="shared" si="8"/>
        <v/>
      </c>
      <c r="G38" s="27" t="str">
        <f t="shared" si="2"/>
        <v/>
      </c>
      <c r="H38" s="27" t="str">
        <f t="shared" si="9"/>
        <v/>
      </c>
      <c r="I38" s="27" t="str">
        <f t="shared" si="10"/>
        <v/>
      </c>
      <c r="J38" s="27" t="str">
        <f t="shared" si="0"/>
        <v/>
      </c>
    </row>
    <row r="39" spans="1:10" x14ac:dyDescent="0.35">
      <c r="A39" s="93"/>
      <c r="B39" s="37"/>
      <c r="C39" s="37"/>
      <c r="D39" s="37"/>
      <c r="E39" s="37"/>
      <c r="F39" s="27" t="str">
        <f t="shared" si="8"/>
        <v/>
      </c>
      <c r="G39" s="27" t="str">
        <f t="shared" si="2"/>
        <v/>
      </c>
      <c r="H39" s="27" t="str">
        <f t="shared" si="9"/>
        <v/>
      </c>
      <c r="I39" s="27" t="str">
        <f t="shared" si="10"/>
        <v/>
      </c>
      <c r="J39" s="27" t="str">
        <f t="shared" si="0"/>
        <v/>
      </c>
    </row>
  </sheetData>
  <mergeCells count="34">
    <mergeCell ref="B6:H6"/>
    <mergeCell ref="A12:A18"/>
    <mergeCell ref="A19:A25"/>
    <mergeCell ref="I7:J7"/>
    <mergeCell ref="I8:J8"/>
    <mergeCell ref="I9:J9"/>
    <mergeCell ref="B7:H7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23" activePane="bottomLeft" state="frozenSplit"/>
      <selection pane="bottomLeft" activeCell="F32" sqref="F32"/>
    </sheetView>
  </sheetViews>
  <sheetFormatPr defaultRowHeight="14.5" x14ac:dyDescent="0.35"/>
  <cols>
    <col min="1" max="1" width="5.81640625" customWidth="1"/>
    <col min="2" max="2" width="19.1796875" customWidth="1"/>
    <col min="3" max="4" width="11.1796875" customWidth="1"/>
    <col min="5" max="5" width="8" style="22" customWidth="1"/>
    <col min="6" max="6" width="11.179687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81640625" customWidth="1"/>
  </cols>
  <sheetData>
    <row r="1" spans="1:15" ht="18" thickBot="1" x14ac:dyDescent="0.4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3" spans="1:15" x14ac:dyDescent="0.35">
      <c r="H3" s="89" t="s">
        <v>75</v>
      </c>
      <c r="I3" s="89"/>
      <c r="J3" s="89" t="s">
        <v>76</v>
      </c>
      <c r="K3" s="89"/>
      <c r="L3" s="89" t="s">
        <v>77</v>
      </c>
      <c r="M3" s="89"/>
      <c r="N3" s="89" t="s">
        <v>78</v>
      </c>
      <c r="O3" s="89"/>
    </row>
    <row r="4" spans="1:15" x14ac:dyDescent="0.35">
      <c r="E4" s="25"/>
      <c r="G4" s="25"/>
      <c r="H4" s="29">
        <v>42005</v>
      </c>
      <c r="I4" s="29">
        <v>42094</v>
      </c>
      <c r="J4" s="30">
        <v>42095</v>
      </c>
      <c r="K4" s="31">
        <v>42185</v>
      </c>
      <c r="L4" s="29">
        <v>42186</v>
      </c>
      <c r="M4" s="29">
        <v>42277</v>
      </c>
      <c r="N4" s="30">
        <v>42278</v>
      </c>
      <c r="O4" s="31">
        <v>42369</v>
      </c>
    </row>
    <row r="5" spans="1:15" x14ac:dyDescent="0.35">
      <c r="B5" s="106" t="s">
        <v>5</v>
      </c>
      <c r="C5" s="106"/>
      <c r="D5" s="106"/>
      <c r="E5" s="106"/>
      <c r="F5" s="106"/>
      <c r="G5" s="106"/>
      <c r="H5" s="92">
        <f>SUM(I11:I17)</f>
        <v>1</v>
      </c>
      <c r="I5" s="92"/>
      <c r="J5" s="79">
        <f>SUM(I18:I24)</f>
        <v>1</v>
      </c>
      <c r="K5" s="79"/>
      <c r="L5" s="92">
        <f>SUM(I25:I31)</f>
        <v>0</v>
      </c>
      <c r="M5" s="92"/>
      <c r="N5" s="79">
        <f>SUM(I32:I37)</f>
        <v>1</v>
      </c>
      <c r="O5" s="79"/>
    </row>
    <row r="6" spans="1:15" x14ac:dyDescent="0.35">
      <c r="B6" s="106" t="s">
        <v>6</v>
      </c>
      <c r="C6" s="106"/>
      <c r="D6" s="106"/>
      <c r="E6" s="106"/>
      <c r="F6" s="106"/>
      <c r="G6" s="106"/>
      <c r="H6" s="92">
        <f>SUM(J11:J17)</f>
        <v>1</v>
      </c>
      <c r="I6" s="92"/>
      <c r="J6" s="79">
        <f>SUM(J18:J24)</f>
        <v>1</v>
      </c>
      <c r="K6" s="79"/>
      <c r="L6" s="92">
        <f>SUM(J25:J31)</f>
        <v>0</v>
      </c>
      <c r="M6" s="92"/>
      <c r="N6" s="79">
        <f>SUM(J32:J37)</f>
        <v>1</v>
      </c>
      <c r="O6" s="79"/>
    </row>
    <row r="7" spans="1:15" ht="28.5" customHeight="1" x14ac:dyDescent="0.35">
      <c r="B7" s="107" t="s">
        <v>7</v>
      </c>
      <c r="C7" s="107"/>
      <c r="D7" s="107"/>
      <c r="E7" s="107"/>
      <c r="F7" s="107"/>
      <c r="G7" s="107"/>
      <c r="H7" s="98">
        <f>IF(TYPE(AVERAGE(E11:E17))=1,AVERAGE(E11:E17),0)</f>
        <v>109</v>
      </c>
      <c r="I7" s="98"/>
      <c r="J7" s="99">
        <f>IF(TYPE(AVERAGE(E18:E24))=1,AVERAGE(E18:E24),0)</f>
        <v>189</v>
      </c>
      <c r="K7" s="99"/>
      <c r="L7" s="98">
        <f>IF(TYPE(AVERAGE(E25:E31))=1,AVERAGE(E25:E31),0)</f>
        <v>0</v>
      </c>
      <c r="M7" s="98"/>
      <c r="N7" s="99">
        <f>IF(TYPE(AVERAGE(E32:E37))=1,AVERAGE(E32:E37),0)</f>
        <v>114</v>
      </c>
      <c r="O7" s="99"/>
    </row>
    <row r="8" spans="1:15" x14ac:dyDescent="0.35">
      <c r="B8" s="106" t="s">
        <v>30</v>
      </c>
      <c r="C8" s="106"/>
      <c r="D8" s="106"/>
      <c r="E8" s="106"/>
      <c r="F8" s="106"/>
      <c r="G8" s="106"/>
      <c r="H8" s="105">
        <f>IF(TYPE(AVERAGE(H11:H17))=1,AVERAGE(H11:H17),0)</f>
        <v>42024.56</v>
      </c>
      <c r="I8" s="105"/>
      <c r="J8" s="104">
        <f>IF(TYPE(AVERAGE(H18:H24))=1,AVERAGE(H18:H24),0)</f>
        <v>45265.11</v>
      </c>
      <c r="K8" s="104"/>
      <c r="L8" s="105">
        <f>IF(TYPE(AVERAGE(H25:H31))=1,AVERAGE(H25:H31),0)</f>
        <v>0</v>
      </c>
      <c r="M8" s="105"/>
      <c r="N8" s="104">
        <f>IF(TYPE(AVERAGE(H32:H37))=1,AVERAGE(H32:H37),0)</f>
        <v>8553.4599999999991</v>
      </c>
      <c r="O8" s="104"/>
    </row>
    <row r="10" spans="1:15" ht="29" x14ac:dyDescent="0.3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5">
      <c r="A11" s="103" t="s">
        <v>75</v>
      </c>
      <c r="B11" s="35" t="s">
        <v>74</v>
      </c>
      <c r="C11" s="36">
        <v>41977</v>
      </c>
      <c r="D11" s="36">
        <v>42086</v>
      </c>
      <c r="E11" s="56">
        <f>IF(AND(C11&gt;1,D11&gt;1),INT(D11-C11),"")</f>
        <v>109</v>
      </c>
      <c r="F11" s="40">
        <v>50000</v>
      </c>
      <c r="G11" s="40">
        <v>7975.44</v>
      </c>
      <c r="H11" s="42">
        <f>IF(F11-G11&gt;0,F11-G11,"")</f>
        <v>42024.56</v>
      </c>
      <c r="I11" s="56">
        <f>IF(ISNUMBER(D11)=TRUE,IF(AND(D11&gt;$H$4,D11&lt;$I$4),1,""),"")</f>
        <v>1</v>
      </c>
      <c r="J11" s="56">
        <f t="shared" ref="J11:J13" si="0">IF(AND(C11&gt;1,D11&gt;1)=TRUE,IF(E11&gt;60,1,""),"")</f>
        <v>1</v>
      </c>
    </row>
    <row r="12" spans="1:15" x14ac:dyDescent="0.35">
      <c r="A12" s="103"/>
      <c r="B12" s="35"/>
      <c r="C12" s="36"/>
      <c r="D12" s="36"/>
      <c r="E12" s="56"/>
      <c r="F12" s="40"/>
      <c r="G12" s="40"/>
      <c r="H12" s="42" t="str">
        <f t="shared" ref="H12:H13" si="1">IF(F12-G12&gt;0,F12-G12,"")</f>
        <v/>
      </c>
      <c r="I12" s="56" t="str">
        <f>IF(ISNUMBER(D12)=TRUE,IF(AND(D12&gt;$H$4,D12&lt;$I$4),1,""),"")</f>
        <v/>
      </c>
      <c r="J12" s="56" t="str">
        <f t="shared" si="0"/>
        <v/>
      </c>
    </row>
    <row r="13" spans="1:15" x14ac:dyDescent="0.35">
      <c r="A13" s="103"/>
      <c r="B13" s="35"/>
      <c r="C13" s="36"/>
      <c r="D13" s="36"/>
      <c r="E13" s="56"/>
      <c r="F13" s="40"/>
      <c r="G13" s="40"/>
      <c r="H13" s="42" t="str">
        <f t="shared" si="1"/>
        <v/>
      </c>
      <c r="I13" s="56" t="str">
        <f>IF(ISNUMBER(D13)=TRUE,IF(AND(D13&gt;$H$4,D13&lt;$I$4),1,""),"")</f>
        <v/>
      </c>
      <c r="J13" s="56" t="str">
        <f t="shared" si="0"/>
        <v/>
      </c>
    </row>
    <row r="14" spans="1:15" x14ac:dyDescent="0.35">
      <c r="A14" s="103"/>
      <c r="B14" s="35"/>
      <c r="C14" s="36"/>
      <c r="D14" s="36"/>
      <c r="E14" s="26"/>
      <c r="F14" s="40"/>
      <c r="G14" s="40"/>
      <c r="H14" s="42" t="str">
        <f t="shared" ref="H14:H17" si="2">IF(F14-G14&gt;0,F14-G14,"")</f>
        <v/>
      </c>
      <c r="I14" s="26" t="str">
        <f t="shared" ref="I14:I17" si="3">IF(ISNUMBER(D14)=TRUE,IF(AND(D14&gt;$H$4,D14&lt;$I$4),1,""),"")</f>
        <v/>
      </c>
      <c r="J14" s="26" t="str">
        <f t="shared" ref="J14:J24" si="4">IF(AND(C14&gt;1,D14&gt;1)=TRUE,IF(E14&gt;60,1,""),"")</f>
        <v/>
      </c>
    </row>
    <row r="15" spans="1:15" x14ac:dyDescent="0.35">
      <c r="A15" s="103"/>
      <c r="B15" s="35"/>
      <c r="C15" s="36"/>
      <c r="D15" s="36"/>
      <c r="E15" s="26" t="str">
        <f t="shared" ref="E15:E24" si="5">IF(AND(C15&gt;1,D15&gt;1),INT(D15-C15),"")</f>
        <v/>
      </c>
      <c r="F15" s="40"/>
      <c r="G15" s="40"/>
      <c r="H15" s="42" t="str">
        <f t="shared" si="2"/>
        <v/>
      </c>
      <c r="I15" s="26" t="str">
        <f t="shared" si="3"/>
        <v/>
      </c>
      <c r="J15" s="26" t="str">
        <f t="shared" si="4"/>
        <v/>
      </c>
    </row>
    <row r="16" spans="1:15" x14ac:dyDescent="0.35">
      <c r="A16" s="103"/>
      <c r="B16" s="37"/>
      <c r="C16" s="37"/>
      <c r="D16" s="37"/>
      <c r="E16" s="26" t="str">
        <f t="shared" si="5"/>
        <v/>
      </c>
      <c r="F16" s="40"/>
      <c r="G16" s="40"/>
      <c r="H16" s="42" t="str">
        <f t="shared" si="2"/>
        <v/>
      </c>
      <c r="I16" s="26" t="str">
        <f t="shared" si="3"/>
        <v/>
      </c>
      <c r="J16" s="26" t="str">
        <f t="shared" si="4"/>
        <v/>
      </c>
    </row>
    <row r="17" spans="1:10" x14ac:dyDescent="0.35">
      <c r="A17" s="103"/>
      <c r="B17" s="37"/>
      <c r="C17" s="37"/>
      <c r="D17" s="37"/>
      <c r="E17" s="26" t="str">
        <f t="shared" si="5"/>
        <v/>
      </c>
      <c r="F17" s="40"/>
      <c r="G17" s="40"/>
      <c r="H17" s="42" t="str">
        <f t="shared" si="2"/>
        <v/>
      </c>
      <c r="I17" s="26" t="str">
        <f t="shared" si="3"/>
        <v/>
      </c>
      <c r="J17" s="26" t="str">
        <f t="shared" si="4"/>
        <v/>
      </c>
    </row>
    <row r="18" spans="1:10" x14ac:dyDescent="0.35">
      <c r="A18" s="93" t="s">
        <v>76</v>
      </c>
      <c r="B18" s="37" t="s">
        <v>81</v>
      </c>
      <c r="C18" s="36">
        <v>41927</v>
      </c>
      <c r="D18" s="36">
        <v>42116</v>
      </c>
      <c r="E18" s="69">
        <f>IF(AND(C18&gt;1,D18&gt;1),INT(D18-C18),"")</f>
        <v>189</v>
      </c>
      <c r="F18" s="40">
        <v>50000</v>
      </c>
      <c r="G18" s="40">
        <v>4734.8900000000003</v>
      </c>
      <c r="H18" s="43">
        <f t="shared" ref="H18:H24" si="6">IF(F18-G18&gt;0,F18-G18,"")</f>
        <v>45265.11</v>
      </c>
      <c r="I18" s="27">
        <f t="shared" ref="I18:I24" si="7">IF(ISNUMBER(D18)=TRUE,IF(AND(D18&gt;$J$4,D18&lt;$K$4),1,""),"")</f>
        <v>1</v>
      </c>
      <c r="J18" s="27">
        <f t="shared" si="4"/>
        <v>1</v>
      </c>
    </row>
    <row r="19" spans="1:10" s="60" customFormat="1" x14ac:dyDescent="0.35">
      <c r="A19" s="93"/>
      <c r="B19" s="35"/>
      <c r="C19" s="58"/>
      <c r="D19" s="58"/>
      <c r="E19" s="61"/>
      <c r="F19" s="59"/>
      <c r="G19" s="59"/>
      <c r="H19" s="62" t="str">
        <f>IF(F19-G19&gt;0,F19-G19,"")</f>
        <v/>
      </c>
      <c r="I19" s="61" t="str">
        <f t="shared" si="7"/>
        <v/>
      </c>
      <c r="J19" s="61" t="str">
        <f>IF(AND(C19&gt;1,D19&gt;1)=TRUE,IF(E19&gt;60,1,""),"")</f>
        <v/>
      </c>
    </row>
    <row r="20" spans="1:10" x14ac:dyDescent="0.35">
      <c r="A20" s="93"/>
      <c r="B20" s="37"/>
      <c r="C20" s="36"/>
      <c r="D20" s="36"/>
      <c r="E20" s="27"/>
      <c r="F20" s="40"/>
      <c r="G20" s="40"/>
      <c r="H20" s="43" t="str">
        <f t="shared" si="6"/>
        <v/>
      </c>
      <c r="I20" s="27" t="str">
        <f t="shared" si="7"/>
        <v/>
      </c>
      <c r="J20" s="27" t="str">
        <f t="shared" si="4"/>
        <v/>
      </c>
    </row>
    <row r="21" spans="1:10" x14ac:dyDescent="0.35">
      <c r="A21" s="93"/>
      <c r="B21" s="37"/>
      <c r="C21" s="36"/>
      <c r="D21" s="37"/>
      <c r="E21" s="27" t="str">
        <f t="shared" si="5"/>
        <v/>
      </c>
      <c r="F21" s="40"/>
      <c r="G21" s="40"/>
      <c r="H21" s="43" t="str">
        <f t="shared" si="6"/>
        <v/>
      </c>
      <c r="I21" s="27" t="str">
        <f t="shared" si="7"/>
        <v/>
      </c>
      <c r="J21" s="27" t="str">
        <f t="shared" si="4"/>
        <v/>
      </c>
    </row>
    <row r="22" spans="1:10" x14ac:dyDescent="0.35">
      <c r="A22" s="93"/>
      <c r="B22" s="37"/>
      <c r="C22" s="37"/>
      <c r="D22" s="37"/>
      <c r="E22" s="27" t="str">
        <f t="shared" si="5"/>
        <v/>
      </c>
      <c r="F22" s="40"/>
      <c r="G22" s="40"/>
      <c r="H22" s="43" t="str">
        <f t="shared" si="6"/>
        <v/>
      </c>
      <c r="I22" s="27" t="str">
        <f>IF(ISNUMBER(D22)=TRUE,IF(AND(D22&gt;$J$4,D22&lt;$K$4),1,""),"")</f>
        <v/>
      </c>
      <c r="J22" s="27" t="str">
        <f t="shared" si="4"/>
        <v/>
      </c>
    </row>
    <row r="23" spans="1:10" x14ac:dyDescent="0.35">
      <c r="A23" s="93"/>
      <c r="B23" s="37"/>
      <c r="C23" s="37"/>
      <c r="D23" s="37"/>
      <c r="E23" s="27" t="str">
        <f t="shared" si="5"/>
        <v/>
      </c>
      <c r="F23" s="40"/>
      <c r="G23" s="40"/>
      <c r="H23" s="43" t="str">
        <f t="shared" si="6"/>
        <v/>
      </c>
      <c r="I23" s="27" t="str">
        <f t="shared" si="7"/>
        <v/>
      </c>
      <c r="J23" s="27" t="str">
        <f t="shared" si="4"/>
        <v/>
      </c>
    </row>
    <row r="24" spans="1:10" x14ac:dyDescent="0.35">
      <c r="A24" s="93"/>
      <c r="B24" s="37"/>
      <c r="C24" s="37"/>
      <c r="D24" s="37"/>
      <c r="E24" s="27" t="str">
        <f t="shared" si="5"/>
        <v/>
      </c>
      <c r="F24" s="40"/>
      <c r="G24" s="40"/>
      <c r="H24" s="43" t="str">
        <f t="shared" si="6"/>
        <v/>
      </c>
      <c r="I24" s="27" t="str">
        <f t="shared" si="7"/>
        <v/>
      </c>
      <c r="J24" s="27" t="str">
        <f t="shared" si="4"/>
        <v/>
      </c>
    </row>
    <row r="25" spans="1:10" x14ac:dyDescent="0.35">
      <c r="A25" s="102" t="s">
        <v>77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8">IF(F25-G25&gt;0,F25-G25,"")</f>
        <v/>
      </c>
      <c r="I25" s="27" t="str">
        <f>IF(ISNUMBER(D25)=TRUE,IF(AND(D25&gt;$L$4,D25&lt;$M$4),1,""),"")</f>
        <v/>
      </c>
      <c r="J25" s="27" t="str">
        <f t="shared" ref="J25" si="9">IF(AND(C25&gt;1,D25&gt;1)=TRUE,IF(E25&gt;60,1,""),"")</f>
        <v/>
      </c>
    </row>
    <row r="26" spans="1:10" x14ac:dyDescent="0.35">
      <c r="A26" s="103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8"/>
        <v/>
      </c>
      <c r="I26" s="27" t="str">
        <f>IF(ISNUMBER(D26)=TRUE,IF(AND(D26&gt;$L$4,D26&lt;$M$4),1,""),"")</f>
        <v/>
      </c>
      <c r="J26" s="27" t="str">
        <f t="shared" ref="J26" si="10">IF(AND(C26&gt;1,D26&gt;1)=TRUE,IF(E26&gt;60,1,""),"")</f>
        <v/>
      </c>
    </row>
    <row r="27" spans="1:10" x14ac:dyDescent="0.35">
      <c r="A27" s="103"/>
      <c r="B27" s="35"/>
      <c r="C27" s="36"/>
      <c r="D27" s="36"/>
      <c r="E27" s="26" t="str">
        <f t="shared" ref="E27:E31" si="11">IF(AND(C27&gt;1,D27&gt;1),INT(D27-C27),"")</f>
        <v/>
      </c>
      <c r="F27" s="40"/>
      <c r="G27" s="40"/>
      <c r="H27" s="42" t="str">
        <f t="shared" ref="H27:H34" si="12">IF(F27-G27&gt;0,F27-G27,"")</f>
        <v/>
      </c>
      <c r="I27" s="26" t="str">
        <f t="shared" ref="I27:I31" si="13">IF(ISNUMBER(D27)=TRUE,IF(AND(D27&gt;$L$4,D27&lt;$M$4),1,""),"")</f>
        <v/>
      </c>
      <c r="J27" s="26" t="str">
        <f t="shared" ref="J27:J31" si="14">IF(AND(C27&gt;1,D27&gt;1)=TRUE,IF(E27&gt;60,1,""),"")</f>
        <v/>
      </c>
    </row>
    <row r="28" spans="1:10" x14ac:dyDescent="0.35">
      <c r="A28" s="103"/>
      <c r="B28" s="35"/>
      <c r="C28" s="36"/>
      <c r="D28" s="36"/>
      <c r="E28" s="26" t="str">
        <f t="shared" si="11"/>
        <v/>
      </c>
      <c r="F28" s="40"/>
      <c r="G28" s="40"/>
      <c r="H28" s="42" t="str">
        <f t="shared" si="12"/>
        <v/>
      </c>
      <c r="I28" s="26" t="str">
        <f t="shared" si="13"/>
        <v/>
      </c>
      <c r="J28" s="26" t="str">
        <f t="shared" si="14"/>
        <v/>
      </c>
    </row>
    <row r="29" spans="1:10" x14ac:dyDescent="0.35">
      <c r="A29" s="103"/>
      <c r="B29" s="37"/>
      <c r="C29" s="37"/>
      <c r="D29" s="37"/>
      <c r="E29" s="26" t="str">
        <f t="shared" si="11"/>
        <v/>
      </c>
      <c r="F29" s="40"/>
      <c r="G29" s="40"/>
      <c r="H29" s="42" t="str">
        <f t="shared" si="12"/>
        <v/>
      </c>
      <c r="I29" s="26" t="str">
        <f t="shared" si="13"/>
        <v/>
      </c>
      <c r="J29" s="26" t="str">
        <f t="shared" si="14"/>
        <v/>
      </c>
    </row>
    <row r="30" spans="1:10" x14ac:dyDescent="0.35">
      <c r="A30" s="103"/>
      <c r="B30" s="37"/>
      <c r="C30" s="37"/>
      <c r="D30" s="37"/>
      <c r="E30" s="26" t="str">
        <f t="shared" si="11"/>
        <v/>
      </c>
      <c r="F30" s="40"/>
      <c r="G30" s="40"/>
      <c r="H30" s="42" t="str">
        <f t="shared" si="12"/>
        <v/>
      </c>
      <c r="I30" s="26" t="str">
        <f t="shared" si="13"/>
        <v/>
      </c>
      <c r="J30" s="26" t="str">
        <f t="shared" si="14"/>
        <v/>
      </c>
    </row>
    <row r="31" spans="1:10" x14ac:dyDescent="0.35">
      <c r="A31" s="103"/>
      <c r="B31" s="37"/>
      <c r="C31" s="37"/>
      <c r="D31" s="37"/>
      <c r="E31" s="26" t="str">
        <f t="shared" si="11"/>
        <v/>
      </c>
      <c r="F31" s="40"/>
      <c r="G31" s="40"/>
      <c r="H31" s="42" t="str">
        <f t="shared" si="12"/>
        <v/>
      </c>
      <c r="I31" s="26" t="str">
        <f t="shared" si="13"/>
        <v/>
      </c>
      <c r="J31" s="26" t="str">
        <f t="shared" si="14"/>
        <v/>
      </c>
    </row>
    <row r="32" spans="1:10" x14ac:dyDescent="0.35">
      <c r="A32" s="93" t="s">
        <v>78</v>
      </c>
      <c r="B32" s="37" t="s">
        <v>80</v>
      </c>
      <c r="C32" s="36">
        <v>42208</v>
      </c>
      <c r="D32" s="36">
        <v>42324</v>
      </c>
      <c r="E32" s="27">
        <v>114</v>
      </c>
      <c r="F32" s="40">
        <v>50000</v>
      </c>
      <c r="G32" s="40">
        <v>41446.54</v>
      </c>
      <c r="H32" s="43">
        <f t="shared" si="12"/>
        <v>8553.4599999999991</v>
      </c>
      <c r="I32" s="27">
        <f>IF(ISNUMBER(D32)=TRUE,IF(AND(D32&gt;$N$4,D32&lt;$O$4),1,""),"")</f>
        <v>1</v>
      </c>
      <c r="J32" s="27">
        <v>1</v>
      </c>
    </row>
    <row r="33" spans="1:10" x14ac:dyDescent="0.35">
      <c r="A33" s="93"/>
      <c r="B33" s="35"/>
      <c r="C33" s="36"/>
      <c r="D33" s="36"/>
      <c r="E33" s="27"/>
      <c r="F33" s="40"/>
      <c r="G33" s="40"/>
      <c r="H33" s="43"/>
      <c r="I33" s="27"/>
      <c r="J33" s="27"/>
    </row>
    <row r="34" spans="1:10" x14ac:dyDescent="0.35">
      <c r="A34" s="93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2"/>
        <v/>
      </c>
      <c r="I34" s="27" t="str">
        <f t="shared" ref="I34:I37" si="15">IF(ISNUMBER(D34)=TRUE,IF(AND(D34&gt;$N$4,D34&lt;$O$4),1,""),"")</f>
        <v/>
      </c>
      <c r="J34" s="27" t="str">
        <f t="shared" ref="J34:J37" si="16">IF(AND(C34&gt;1,D34&gt;1)=TRUE,IF(E34&gt;60,1,""),"")</f>
        <v/>
      </c>
    </row>
    <row r="35" spans="1:10" x14ac:dyDescent="0.35">
      <c r="A35" s="93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5"/>
        <v/>
      </c>
      <c r="J35" s="27" t="str">
        <f t="shared" si="16"/>
        <v/>
      </c>
    </row>
    <row r="36" spans="1:10" x14ac:dyDescent="0.35">
      <c r="A36" s="93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5"/>
        <v/>
      </c>
      <c r="J36" s="27" t="str">
        <f t="shared" si="16"/>
        <v/>
      </c>
    </row>
    <row r="37" spans="1:10" x14ac:dyDescent="0.35">
      <c r="A37" s="93"/>
      <c r="B37" s="37"/>
      <c r="C37" s="37"/>
      <c r="D37" s="37"/>
      <c r="E37" s="27"/>
      <c r="F37" s="40"/>
      <c r="G37" s="40"/>
      <c r="H37" s="43"/>
      <c r="I37" s="27" t="str">
        <f t="shared" si="15"/>
        <v/>
      </c>
      <c r="J37" s="27" t="str">
        <f t="shared" si="16"/>
        <v/>
      </c>
    </row>
  </sheetData>
  <mergeCells count="29"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14" activePane="bottomLeft" state="frozenSplit"/>
      <selection pane="bottomLeft" activeCell="I32" sqref="I32"/>
    </sheetView>
  </sheetViews>
  <sheetFormatPr defaultRowHeight="14.5" x14ac:dyDescent="0.35"/>
  <cols>
    <col min="1" max="1" width="5.81640625" customWidth="1"/>
    <col min="2" max="2" width="18.81640625" customWidth="1"/>
    <col min="3" max="4" width="11.179687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 x14ac:dyDescent="0.4">
      <c r="A1" s="86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x14ac:dyDescent="0.35">
      <c r="G2" s="24"/>
    </row>
    <row r="3" spans="1:15" x14ac:dyDescent="0.35">
      <c r="H3" s="89" t="s">
        <v>75</v>
      </c>
      <c r="I3" s="89"/>
      <c r="J3" s="90" t="s">
        <v>76</v>
      </c>
      <c r="K3" s="91"/>
      <c r="L3" s="89" t="s">
        <v>77</v>
      </c>
      <c r="M3" s="89"/>
      <c r="N3" s="90" t="s">
        <v>78</v>
      </c>
      <c r="O3" s="91"/>
    </row>
    <row r="4" spans="1:15" x14ac:dyDescent="0.35">
      <c r="H4" s="29">
        <v>42005</v>
      </c>
      <c r="I4" s="29">
        <v>42094</v>
      </c>
      <c r="J4" s="30">
        <v>42095</v>
      </c>
      <c r="K4" s="31">
        <v>42185</v>
      </c>
      <c r="L4" s="29">
        <v>42186</v>
      </c>
      <c r="M4" s="29">
        <v>42277</v>
      </c>
      <c r="N4" s="30">
        <v>42278</v>
      </c>
      <c r="O4" s="31">
        <v>42369</v>
      </c>
    </row>
    <row r="5" spans="1:15" x14ac:dyDescent="0.35">
      <c r="B5" s="106" t="s">
        <v>13</v>
      </c>
      <c r="C5" s="106"/>
      <c r="D5" s="106"/>
      <c r="E5" s="106"/>
      <c r="F5" s="106"/>
      <c r="G5" s="106"/>
      <c r="H5" s="92">
        <f>SUM(F11:F17)</f>
        <v>0</v>
      </c>
      <c r="I5" s="92"/>
      <c r="J5" s="79">
        <v>0</v>
      </c>
      <c r="K5" s="79"/>
      <c r="L5" s="92">
        <f>SUM(F25:F31)</f>
        <v>0</v>
      </c>
      <c r="M5" s="92"/>
      <c r="N5" s="79">
        <f>SUM(F32:F38)</f>
        <v>1</v>
      </c>
      <c r="O5" s="79"/>
    </row>
    <row r="6" spans="1:15" ht="27.75" customHeight="1" x14ac:dyDescent="0.35">
      <c r="B6" s="80" t="s">
        <v>25</v>
      </c>
      <c r="C6" s="81"/>
      <c r="D6" s="81"/>
      <c r="E6" s="81"/>
      <c r="F6" s="81"/>
      <c r="G6" s="82"/>
      <c r="H6" s="92">
        <f>SUM(H11:H17)</f>
        <v>0</v>
      </c>
      <c r="I6" s="92"/>
      <c r="J6" s="79">
        <f>SUM(H18:H24)</f>
        <v>1</v>
      </c>
      <c r="K6" s="79"/>
      <c r="L6" s="92">
        <f>SUM(H25:H31)</f>
        <v>0</v>
      </c>
      <c r="M6" s="92"/>
      <c r="N6" s="79">
        <f>SUM(H32:H38)</f>
        <v>1</v>
      </c>
      <c r="O6" s="79"/>
    </row>
    <row r="7" spans="1:15" ht="15" customHeight="1" x14ac:dyDescent="0.35">
      <c r="B7" s="107" t="s">
        <v>14</v>
      </c>
      <c r="C7" s="107"/>
      <c r="D7" s="107"/>
      <c r="E7" s="107"/>
      <c r="F7" s="107"/>
      <c r="G7" s="107"/>
      <c r="H7" s="98">
        <f>IF(TYPE(AVERAGE(E11:E17))=1,AVERAGE(E11:E17),0)</f>
        <v>0</v>
      </c>
      <c r="I7" s="98"/>
      <c r="J7" s="99">
        <f>IF(TYPE(AVERAGE(E18:E24))=1,AVERAGE(E18:E24),0)</f>
        <v>40</v>
      </c>
      <c r="K7" s="99"/>
      <c r="L7" s="98">
        <f>IF(TYPE(AVERAGE(E25:E31))=1,AVERAGE(E25:E31),0)</f>
        <v>0</v>
      </c>
      <c r="M7" s="98"/>
      <c r="N7" s="99">
        <f>IF(TYPE(AVERAGE(E32:E38))=1,AVERAGE(E32:E38),0)</f>
        <v>2</v>
      </c>
      <c r="O7" s="99"/>
    </row>
    <row r="8" spans="1:15" x14ac:dyDescent="0.35">
      <c r="B8" s="106" t="s">
        <v>26</v>
      </c>
      <c r="C8" s="106"/>
      <c r="D8" s="106"/>
      <c r="E8" s="106"/>
      <c r="F8" s="106"/>
      <c r="G8" s="106"/>
      <c r="H8" s="92">
        <f>SUM(G11:G17)</f>
        <v>0</v>
      </c>
      <c r="I8" s="92"/>
      <c r="J8" s="79">
        <f>SUM(G18:G24)</f>
        <v>1</v>
      </c>
      <c r="K8" s="79"/>
      <c r="L8" s="92">
        <v>0</v>
      </c>
      <c r="M8" s="92"/>
      <c r="N8" s="79">
        <f>SUM(G32:G38)</f>
        <v>1</v>
      </c>
      <c r="O8" s="79"/>
    </row>
    <row r="9" spans="1:15" x14ac:dyDescent="0.35">
      <c r="K9" s="23"/>
      <c r="L9" s="23"/>
      <c r="M9" s="23"/>
    </row>
    <row r="10" spans="1:15" ht="43.5" x14ac:dyDescent="0.3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5">
      <c r="A11" s="103" t="s">
        <v>75</v>
      </c>
      <c r="B11" s="35"/>
      <c r="C11" s="36"/>
      <c r="D11" s="36"/>
      <c r="E11" s="67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7" t="str">
        <f>IF(AND(A11&gt;1,B11&gt;1)=TRUE,IF(D11&gt;30,1,""),"")</f>
        <v/>
      </c>
    </row>
    <row r="12" spans="1:15" x14ac:dyDescent="0.35">
      <c r="A12" s="103"/>
      <c r="B12" s="35"/>
      <c r="C12" s="36"/>
      <c r="D12" s="36"/>
      <c r="E12" s="67" t="str">
        <f>IF(AND(C12&gt;1,D12&gt;1),INT(D12-C12),"")</f>
        <v/>
      </c>
      <c r="F12" s="67" t="str">
        <f>IF(ISNUMBER(C12)=TRUE,IF(AND(C12&gt;$H$4,C12&lt;$I$4),1,""),"")</f>
        <v/>
      </c>
      <c r="G12" s="67" t="str">
        <f>IF(ISNUMBER(D12)=TRUE,IF(AND(D12&gt;$I$4,B12&lt;$J$4),1,""),"")</f>
        <v/>
      </c>
      <c r="H12" s="67" t="str">
        <f>IF(AND(A11&gt;1,B12&gt;1)=TRUE,IF(D12&gt;30,1,""),"")</f>
        <v/>
      </c>
    </row>
    <row r="13" spans="1:15" x14ac:dyDescent="0.35">
      <c r="A13" s="103"/>
      <c r="B13" s="35"/>
      <c r="C13" s="36"/>
      <c r="D13" s="36"/>
      <c r="E13" s="56" t="str">
        <f t="shared" ref="E13:E14" si="0">IF(AND(C13&gt;1,D13&gt;1),INT(D13-C13),"")</f>
        <v/>
      </c>
      <c r="F13" s="67" t="str">
        <f>IF(ISNUMBER(C13)=TRUE,IF(AND(C13&gt;$H$4,C13&lt;$I$4),1,""),"")</f>
        <v/>
      </c>
      <c r="G13" s="67" t="str">
        <f>IF(ISNUMBER(D13)=TRUE,IF(AND(D13&gt;$I$4,B13&lt;$J$4),1,""),"")</f>
        <v/>
      </c>
      <c r="H13" s="67" t="str">
        <f>IF(AND(A11&gt;1,B13&gt;1)=TRUE,IF(D13&gt;30,1,""),"")</f>
        <v/>
      </c>
    </row>
    <row r="14" spans="1:15" x14ac:dyDescent="0.35">
      <c r="A14" s="103"/>
      <c r="B14" s="35"/>
      <c r="C14" s="36"/>
      <c r="D14" s="36"/>
      <c r="E14" s="56" t="str">
        <f t="shared" si="0"/>
        <v/>
      </c>
      <c r="F14" s="67" t="str">
        <f>IF(ISNUMBER(C14)=TRUE,IF(AND(C14&gt;$H$4,C14&lt;$I$4),1,""),"")</f>
        <v/>
      </c>
      <c r="G14" s="67" t="str">
        <f>IF(ISNUMBER(D14)=TRUE,IF(AND(D14&gt;$I$4,B14&lt;$J$4),1,""),"")</f>
        <v/>
      </c>
      <c r="H14" s="67" t="str">
        <f>IF(AND(A11&gt;1,B14&gt;1)=TRUE,IF(D14&gt;30,1,""),"")</f>
        <v/>
      </c>
    </row>
    <row r="15" spans="1:15" x14ac:dyDescent="0.35">
      <c r="A15" s="103"/>
      <c r="B15" s="35"/>
      <c r="C15" s="37"/>
      <c r="D15" s="37"/>
      <c r="E15" s="26"/>
      <c r="F15" s="26"/>
      <c r="G15" s="26"/>
      <c r="H15" s="26"/>
    </row>
    <row r="16" spans="1:15" x14ac:dyDescent="0.35">
      <c r="A16" s="103"/>
      <c r="B16" s="35"/>
      <c r="C16" s="37"/>
      <c r="D16" s="37"/>
      <c r="E16" s="26"/>
      <c r="F16" s="26"/>
      <c r="G16" s="26"/>
      <c r="H16" s="26"/>
    </row>
    <row r="17" spans="1:8" x14ac:dyDescent="0.35">
      <c r="A17" s="103"/>
      <c r="B17" s="35"/>
      <c r="C17" s="37"/>
      <c r="D17" s="37"/>
      <c r="E17" s="26"/>
      <c r="F17" s="26"/>
      <c r="G17" s="26"/>
      <c r="H17" s="26"/>
    </row>
    <row r="18" spans="1:8" ht="15" customHeight="1" x14ac:dyDescent="0.35">
      <c r="A18" s="93" t="s">
        <v>76</v>
      </c>
      <c r="B18" s="35" t="s">
        <v>81</v>
      </c>
      <c r="C18" s="36">
        <v>42116</v>
      </c>
      <c r="D18" s="36">
        <v>42156</v>
      </c>
      <c r="E18" s="27">
        <f t="shared" ref="E18:E24" si="1">IF(AND(C18&gt;1,D18&gt;1),INT(D18-C18),"")</f>
        <v>40</v>
      </c>
      <c r="F18" s="27">
        <f>IF(ISNUMBER(D18)=TRUE,IF(AND(D18&gt;$J$4,D18&lt;$K$4),1,""),"")</f>
        <v>1</v>
      </c>
      <c r="G18" s="27">
        <f t="shared" ref="G18" si="2">IF(ISNUMBER(D18)=TRUE,IF(AND(D18&gt;$J$4,D18&lt;$K$4),1,""),"")</f>
        <v>1</v>
      </c>
      <c r="H18" s="27">
        <f t="shared" ref="H18" si="3">IF(AND(C18&gt;1,D18&gt;1)=TRUE,IF(E18&gt;30,1,""),"")</f>
        <v>1</v>
      </c>
    </row>
    <row r="19" spans="1:8" x14ac:dyDescent="0.35">
      <c r="A19" s="93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4">IF(ISNUMBER(D19)=TRUE,IF(AND(D19&gt;$J$4,D19&lt;$K$4),1,""),"")</f>
        <v/>
      </c>
      <c r="H19" s="27" t="str">
        <f t="shared" ref="H19:H24" si="5">IF(AND(C19&gt;1,D19&gt;1)=TRUE,IF(E19&gt;30,1,""),"")</f>
        <v/>
      </c>
    </row>
    <row r="20" spans="1:8" x14ac:dyDescent="0.35">
      <c r="A20" s="93"/>
      <c r="B20" s="37"/>
      <c r="C20" s="37"/>
      <c r="D20" s="37"/>
      <c r="E20" s="27" t="str">
        <f t="shared" si="1"/>
        <v/>
      </c>
      <c r="F20" s="27" t="str">
        <f t="shared" ref="F20:F24" si="6">IF(ISNUMBER(C20)=TRUE,IF(AND(C20&gt;$J$4,C20&lt;$K$4),1,""),"")</f>
        <v/>
      </c>
      <c r="G20" s="27" t="str">
        <f t="shared" si="4"/>
        <v/>
      </c>
      <c r="H20" s="27" t="str">
        <f t="shared" si="5"/>
        <v/>
      </c>
    </row>
    <row r="21" spans="1:8" x14ac:dyDescent="0.35">
      <c r="A21" s="93"/>
      <c r="B21" s="37"/>
      <c r="C21" s="37"/>
      <c r="D21" s="37"/>
      <c r="E21" s="27" t="str">
        <f t="shared" si="1"/>
        <v/>
      </c>
      <c r="F21" s="27" t="str">
        <f t="shared" si="6"/>
        <v/>
      </c>
      <c r="G21" s="27" t="str">
        <f t="shared" si="4"/>
        <v/>
      </c>
      <c r="H21" s="27" t="str">
        <f t="shared" si="5"/>
        <v/>
      </c>
    </row>
    <row r="22" spans="1:8" x14ac:dyDescent="0.35">
      <c r="A22" s="93"/>
      <c r="B22" s="37"/>
      <c r="C22" s="37"/>
      <c r="D22" s="37"/>
      <c r="E22" s="27" t="str">
        <f t="shared" si="1"/>
        <v/>
      </c>
      <c r="F22" s="27" t="str">
        <f t="shared" si="6"/>
        <v/>
      </c>
      <c r="G22" s="27" t="str">
        <f t="shared" si="4"/>
        <v/>
      </c>
      <c r="H22" s="27" t="str">
        <f t="shared" si="5"/>
        <v/>
      </c>
    </row>
    <row r="23" spans="1:8" x14ac:dyDescent="0.35">
      <c r="A23" s="93"/>
      <c r="B23" s="37"/>
      <c r="C23" s="37"/>
      <c r="D23" s="37"/>
      <c r="E23" s="27" t="str">
        <f t="shared" si="1"/>
        <v/>
      </c>
      <c r="F23" s="27" t="str">
        <f t="shared" si="6"/>
        <v/>
      </c>
      <c r="G23" s="27" t="str">
        <f t="shared" si="4"/>
        <v/>
      </c>
      <c r="H23" s="27" t="str">
        <f t="shared" si="5"/>
        <v/>
      </c>
    </row>
    <row r="24" spans="1:8" x14ac:dyDescent="0.35">
      <c r="A24" s="93"/>
      <c r="B24" s="37"/>
      <c r="C24" s="37"/>
      <c r="D24" s="37"/>
      <c r="E24" s="27" t="str">
        <f t="shared" si="1"/>
        <v/>
      </c>
      <c r="F24" s="27" t="str">
        <f t="shared" si="6"/>
        <v/>
      </c>
      <c r="G24" s="27" t="str">
        <f t="shared" si="4"/>
        <v/>
      </c>
      <c r="H24" s="27" t="str">
        <f t="shared" si="5"/>
        <v/>
      </c>
    </row>
    <row r="25" spans="1:8" ht="15" customHeight="1" x14ac:dyDescent="0.35">
      <c r="A25" s="103" t="s">
        <v>77</v>
      </c>
      <c r="B25" s="35"/>
      <c r="C25" s="36"/>
      <c r="D25" s="36"/>
      <c r="E25" s="26"/>
      <c r="F25" s="26"/>
      <c r="G25" s="26"/>
      <c r="H25" s="26" t="str">
        <f>IF(AND(C25&gt;1,D25&gt;1)=TRUE,IF(E25&gt;30,1,""),"")</f>
        <v/>
      </c>
    </row>
    <row r="26" spans="1:8" x14ac:dyDescent="0.35">
      <c r="A26" s="103"/>
      <c r="B26" s="35"/>
      <c r="C26" s="36"/>
      <c r="D26" s="36"/>
      <c r="E26" s="26" t="str">
        <f>IF(AND(C26&gt;1,D26&gt;1),INT(D26-C26),"")</f>
        <v/>
      </c>
      <c r="F26" s="26"/>
      <c r="G26" s="26"/>
      <c r="H26" s="68" t="s">
        <v>72</v>
      </c>
    </row>
    <row r="27" spans="1:8" x14ac:dyDescent="0.35">
      <c r="A27" s="103"/>
      <c r="B27" s="35"/>
      <c r="C27" s="36"/>
      <c r="D27" s="37"/>
      <c r="E27" s="26" t="str">
        <f t="shared" ref="E27:E38" si="7">IF(AND(C27&gt;1,D27&gt;1),INT(D27-C27),"")</f>
        <v/>
      </c>
      <c r="F27" s="26" t="str">
        <f t="shared" ref="F27:F31" si="8">IF(ISNUMBER(C27)=TRUE,IF(AND(C27&gt;$H$4,C27&lt;$I$4),1,""),"")</f>
        <v/>
      </c>
      <c r="G27" s="26" t="str">
        <f t="shared" ref="G27:G31" si="9">IF(ISNUMBER(D27)=TRUE,IF(AND(D27&gt;$H$4,D27&lt;$I$4),1,""),"")</f>
        <v/>
      </c>
      <c r="H27" s="26" t="str">
        <f t="shared" ref="H27:H31" si="10">IF(AND(C27&gt;1,D27&gt;1)=TRUE,IF(E27&gt;30,1,""),"")</f>
        <v/>
      </c>
    </row>
    <row r="28" spans="1:8" x14ac:dyDescent="0.35">
      <c r="A28" s="103"/>
      <c r="B28" s="35"/>
      <c r="C28" s="37"/>
      <c r="D28" s="37"/>
      <c r="E28" s="26" t="str">
        <f t="shared" si="7"/>
        <v/>
      </c>
      <c r="F28" s="26" t="str">
        <f t="shared" si="8"/>
        <v/>
      </c>
      <c r="G28" s="26" t="str">
        <f t="shared" si="9"/>
        <v/>
      </c>
      <c r="H28" s="26" t="str">
        <f t="shared" si="10"/>
        <v/>
      </c>
    </row>
    <row r="29" spans="1:8" x14ac:dyDescent="0.35">
      <c r="A29" s="103"/>
      <c r="B29" s="35"/>
      <c r="C29" s="37"/>
      <c r="D29" s="37"/>
      <c r="E29" s="26" t="str">
        <f t="shared" si="7"/>
        <v/>
      </c>
      <c r="F29" s="26" t="str">
        <f t="shared" si="8"/>
        <v/>
      </c>
      <c r="G29" s="26" t="str">
        <f t="shared" si="9"/>
        <v/>
      </c>
      <c r="H29" s="26" t="str">
        <f t="shared" si="10"/>
        <v/>
      </c>
    </row>
    <row r="30" spans="1:8" x14ac:dyDescent="0.35">
      <c r="A30" s="103"/>
      <c r="B30" s="35"/>
      <c r="C30" s="37"/>
      <c r="D30" s="37"/>
      <c r="E30" s="26" t="str">
        <f t="shared" si="7"/>
        <v/>
      </c>
      <c r="F30" s="26" t="str">
        <f t="shared" si="8"/>
        <v/>
      </c>
      <c r="G30" s="26" t="str">
        <f t="shared" si="9"/>
        <v/>
      </c>
      <c r="H30" s="26" t="str">
        <f t="shared" si="10"/>
        <v/>
      </c>
    </row>
    <row r="31" spans="1:8" x14ac:dyDescent="0.35">
      <c r="A31" s="103"/>
      <c r="B31" s="35"/>
      <c r="C31" s="37"/>
      <c r="D31" s="37"/>
      <c r="E31" s="26" t="str">
        <f t="shared" si="7"/>
        <v/>
      </c>
      <c r="F31" s="26" t="str">
        <f t="shared" si="8"/>
        <v/>
      </c>
      <c r="G31" s="26" t="str">
        <f t="shared" si="9"/>
        <v/>
      </c>
      <c r="H31" s="26" t="str">
        <f t="shared" si="10"/>
        <v/>
      </c>
    </row>
    <row r="32" spans="1:8" ht="15" customHeight="1" x14ac:dyDescent="0.35">
      <c r="A32" s="93" t="s">
        <v>73</v>
      </c>
      <c r="B32" s="35" t="s">
        <v>80</v>
      </c>
      <c r="C32" s="36">
        <v>42324</v>
      </c>
      <c r="D32" s="36">
        <v>42326</v>
      </c>
      <c r="E32" s="27">
        <f t="shared" si="7"/>
        <v>2</v>
      </c>
      <c r="F32" s="27">
        <f>IF(ISNUMBER(D32)=TRUE,IF(AND(D32&gt;$N$4,C32&lt;$O$4),1,""),"")</f>
        <v>1</v>
      </c>
      <c r="G32" s="27">
        <f>IF(ISNUMBER(D32)=TRUE,IF(AND(D32&gt;$N$4,D32&lt;$O$4),1,""),"")</f>
        <v>1</v>
      </c>
      <c r="H32" s="27">
        <v>1</v>
      </c>
    </row>
    <row r="33" spans="1:8" x14ac:dyDescent="0.35">
      <c r="A33" s="93"/>
      <c r="B33" s="37"/>
      <c r="C33" s="36"/>
      <c r="D33" s="36"/>
      <c r="E33" s="27" t="str">
        <f t="shared" si="7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1">IF(AND(C33&gt;1,D33&gt;1)=TRUE,IF(E33&gt;30,1,""),"")</f>
        <v/>
      </c>
    </row>
    <row r="34" spans="1:8" x14ac:dyDescent="0.35">
      <c r="A34" s="93"/>
      <c r="B34" s="37"/>
      <c r="C34" s="37"/>
      <c r="D34" s="37"/>
      <c r="E34" s="27" t="str">
        <f t="shared" si="7"/>
        <v/>
      </c>
      <c r="F34" s="27" t="str">
        <f t="shared" ref="F34:F38" si="12">IF(ISNUMBER(C34)=TRUE,IF(AND(C34&gt;$J$4,C34&lt;$K$4),1,""),"")</f>
        <v/>
      </c>
      <c r="G34" s="27" t="str">
        <f t="shared" ref="G34:G38" si="13">IF(ISNUMBER(D34)=TRUE,IF(AND(D34&gt;$J$4,D34&lt;$K$4),1,""),"")</f>
        <v/>
      </c>
      <c r="H34" s="27" t="str">
        <f t="shared" si="11"/>
        <v/>
      </c>
    </row>
    <row r="35" spans="1:8" x14ac:dyDescent="0.35">
      <c r="A35" s="93"/>
      <c r="B35" s="37"/>
      <c r="C35" s="37"/>
      <c r="D35" s="37"/>
      <c r="E35" s="27" t="str">
        <f t="shared" si="7"/>
        <v/>
      </c>
      <c r="F35" s="27" t="str">
        <f t="shared" si="12"/>
        <v/>
      </c>
      <c r="G35" s="27" t="str">
        <f t="shared" si="13"/>
        <v/>
      </c>
      <c r="H35" s="27" t="str">
        <f t="shared" si="11"/>
        <v/>
      </c>
    </row>
    <row r="36" spans="1:8" x14ac:dyDescent="0.35">
      <c r="A36" s="93"/>
      <c r="B36" s="37"/>
      <c r="C36" s="37"/>
      <c r="D36" s="37"/>
      <c r="E36" s="27" t="str">
        <f t="shared" si="7"/>
        <v/>
      </c>
      <c r="F36" s="27" t="str">
        <f t="shared" si="12"/>
        <v/>
      </c>
      <c r="G36" s="27" t="str">
        <f t="shared" si="13"/>
        <v/>
      </c>
      <c r="H36" s="27" t="str">
        <f t="shared" si="11"/>
        <v/>
      </c>
    </row>
    <row r="37" spans="1:8" x14ac:dyDescent="0.35">
      <c r="A37" s="93"/>
      <c r="B37" s="37"/>
      <c r="C37" s="37"/>
      <c r="D37" s="37"/>
      <c r="E37" s="27" t="str">
        <f t="shared" si="7"/>
        <v/>
      </c>
      <c r="F37" s="27" t="str">
        <f t="shared" si="12"/>
        <v/>
      </c>
      <c r="G37" s="27" t="str">
        <f t="shared" si="13"/>
        <v/>
      </c>
      <c r="H37" s="27" t="str">
        <f t="shared" si="11"/>
        <v/>
      </c>
    </row>
    <row r="38" spans="1:8" x14ac:dyDescent="0.35">
      <c r="A38" s="93"/>
      <c r="B38" s="37"/>
      <c r="C38" s="37"/>
      <c r="D38" s="37"/>
      <c r="E38" s="27" t="str">
        <f t="shared" si="7"/>
        <v/>
      </c>
      <c r="F38" s="27" t="str">
        <f t="shared" si="12"/>
        <v/>
      </c>
      <c r="G38" s="27" t="str">
        <f t="shared" si="13"/>
        <v/>
      </c>
      <c r="H38" s="27" t="str">
        <f t="shared" si="11"/>
        <v/>
      </c>
    </row>
  </sheetData>
  <mergeCells count="29">
    <mergeCell ref="B6:G6"/>
    <mergeCell ref="H6:I6"/>
    <mergeCell ref="J6:K6"/>
    <mergeCell ref="H3:I3"/>
    <mergeCell ref="J3:K3"/>
    <mergeCell ref="B5:G5"/>
    <mergeCell ref="H5:I5"/>
    <mergeCell ref="J5:K5"/>
    <mergeCell ref="H7:I7"/>
    <mergeCell ref="J7:K7"/>
    <mergeCell ref="B8:G8"/>
    <mergeCell ref="H8:I8"/>
    <mergeCell ref="J8:K8"/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27" activePane="bottomLeft" state="frozenSplit"/>
      <selection activeCell="A3" sqref="A3"/>
      <selection pane="bottomLeft" activeCell="I33" sqref="I33"/>
    </sheetView>
  </sheetViews>
  <sheetFormatPr defaultRowHeight="14.5" x14ac:dyDescent="0.35"/>
  <cols>
    <col min="1" max="1" width="5.81640625" customWidth="1"/>
    <col min="2" max="2" width="17.81640625" customWidth="1"/>
    <col min="3" max="4" width="11.1796875" customWidth="1"/>
    <col min="5" max="5" width="8.54296875" style="25" customWidth="1"/>
    <col min="6" max="6" width="13" style="24" customWidth="1"/>
    <col min="7" max="7" width="13.453125" style="24" customWidth="1"/>
    <col min="8" max="8" width="14.1796875" style="24" customWidth="1"/>
    <col min="9" max="10" width="14.1796875" style="25" customWidth="1"/>
    <col min="11" max="11" width="9.54296875" customWidth="1"/>
    <col min="13" max="13" width="12.453125" customWidth="1"/>
    <col min="14" max="14" width="10.1796875" customWidth="1"/>
    <col min="15" max="15" width="11.1796875" customWidth="1"/>
  </cols>
  <sheetData>
    <row r="1" spans="1:15" ht="18" thickBot="1" x14ac:dyDescent="0.4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3" spans="1:15" x14ac:dyDescent="0.35">
      <c r="H3" s="89" t="s">
        <v>75</v>
      </c>
      <c r="I3" s="89"/>
      <c r="J3" s="90" t="s">
        <v>76</v>
      </c>
      <c r="K3" s="91"/>
      <c r="L3" s="89" t="s">
        <v>77</v>
      </c>
      <c r="M3" s="89"/>
      <c r="N3" s="90" t="s">
        <v>78</v>
      </c>
      <c r="O3" s="91"/>
    </row>
    <row r="4" spans="1:15" x14ac:dyDescent="0.35">
      <c r="H4" s="29">
        <v>42005</v>
      </c>
      <c r="I4" s="29">
        <v>42094</v>
      </c>
      <c r="J4" s="38">
        <v>42095</v>
      </c>
      <c r="K4" s="31">
        <v>42185</v>
      </c>
      <c r="L4" s="29">
        <v>42186</v>
      </c>
      <c r="M4" s="29">
        <v>42277</v>
      </c>
      <c r="N4" s="30">
        <v>42278</v>
      </c>
      <c r="O4" s="31">
        <v>42369</v>
      </c>
    </row>
    <row r="5" spans="1:15" x14ac:dyDescent="0.35">
      <c r="B5" s="106" t="s">
        <v>16</v>
      </c>
      <c r="C5" s="106"/>
      <c r="D5" s="106"/>
      <c r="E5" s="106"/>
      <c r="F5" s="106"/>
      <c r="G5" s="106"/>
      <c r="H5" s="92">
        <f>SUM(J12:J18)</f>
        <v>0</v>
      </c>
      <c r="I5" s="92"/>
      <c r="J5" s="79">
        <f>SUM(J19:J25)</f>
        <v>1</v>
      </c>
      <c r="K5" s="79"/>
      <c r="L5" s="92">
        <f>SUM(J26:J32)</f>
        <v>0</v>
      </c>
      <c r="M5" s="92"/>
      <c r="N5" s="79">
        <f>SUM(J33:J39)</f>
        <v>1</v>
      </c>
      <c r="O5" s="79"/>
    </row>
    <row r="6" spans="1:15" x14ac:dyDescent="0.35">
      <c r="B6" s="106" t="s">
        <v>27</v>
      </c>
      <c r="C6" s="106"/>
      <c r="D6" s="106"/>
      <c r="E6" s="106"/>
      <c r="F6" s="106"/>
      <c r="G6" s="106"/>
      <c r="H6" s="92">
        <f>SUM(K12:K18)</f>
        <v>0</v>
      </c>
      <c r="I6" s="92"/>
      <c r="J6" s="79">
        <f>SUM(K19:K25)</f>
        <v>1</v>
      </c>
      <c r="K6" s="79"/>
      <c r="L6" s="92">
        <f>SUM(K26:K32)</f>
        <v>0</v>
      </c>
      <c r="M6" s="92"/>
      <c r="N6" s="79">
        <f>SUM(K33:K39)</f>
        <v>1</v>
      </c>
      <c r="O6" s="79"/>
    </row>
    <row r="7" spans="1:15" ht="28.5" customHeight="1" x14ac:dyDescent="0.35">
      <c r="B7" s="107" t="s">
        <v>31</v>
      </c>
      <c r="C7" s="107"/>
      <c r="D7" s="107"/>
      <c r="E7" s="107"/>
      <c r="F7" s="107"/>
      <c r="G7" s="107"/>
      <c r="H7" s="98">
        <f>IF(TYPE(AVERAGE(E12:E18))=1,AVERAGE(E12:E18),0)</f>
        <v>0</v>
      </c>
      <c r="I7" s="98"/>
      <c r="J7" s="99">
        <f>IF(TYPE(AVERAGE(E19:E25))=1,AVERAGE(E19:E25),0)</f>
        <v>175</v>
      </c>
      <c r="K7" s="99"/>
      <c r="L7" s="98">
        <f>IF(TYPE(AVERAGE(E26:E32))=1,AVERAGE(E26:E32),0)</f>
        <v>0</v>
      </c>
      <c r="M7" s="98"/>
      <c r="N7" s="99">
        <f>IF(TYPE(AVERAGE(E33:E39))=1,AVERAGE(E33:E39),0)</f>
        <v>137</v>
      </c>
      <c r="O7" s="99"/>
    </row>
    <row r="8" spans="1:15" x14ac:dyDescent="0.35">
      <c r="B8" s="106" t="s">
        <v>17</v>
      </c>
      <c r="C8" s="106"/>
      <c r="D8" s="106"/>
      <c r="E8" s="106"/>
      <c r="F8" s="106"/>
      <c r="G8" s="106"/>
      <c r="H8" s="109">
        <f>IF(TYPE(AVERAGE(I12:I18))=1,AVERAGE(I12:I18),0)</f>
        <v>0</v>
      </c>
      <c r="I8" s="109"/>
      <c r="J8" s="108">
        <f>IF(TYPE(AVERAGE(I19:I25))=1,AVERAGE(I19:I25),0)</f>
        <v>13014.830000000002</v>
      </c>
      <c r="K8" s="108"/>
      <c r="L8" s="109">
        <f>IF(TYPE(AVERAGE(I26:I32))=1,AVERAGE(I26:I32),0)</f>
        <v>0</v>
      </c>
      <c r="M8" s="109"/>
      <c r="N8" s="108">
        <f>IF(TYPE(AVERAGE(I33:I39))=1,AVERAGE(I33:I39),0)</f>
        <v>28081</v>
      </c>
      <c r="O8" s="108"/>
    </row>
    <row r="9" spans="1:15" x14ac:dyDescent="0.35">
      <c r="B9" s="106" t="s">
        <v>18</v>
      </c>
      <c r="C9" s="106"/>
      <c r="D9" s="106"/>
      <c r="E9" s="106"/>
      <c r="F9" s="106"/>
      <c r="G9" s="106"/>
      <c r="H9" s="109">
        <f>IF(TYPE(AVERAGE(H12:H18))=1,AVERAGE(H12:H18),0)</f>
        <v>0</v>
      </c>
      <c r="I9" s="109"/>
      <c r="J9" s="108">
        <f>IF(TYPE(AVERAGE(H19:H25))=1,AVERAGE(H19:H25),0)</f>
        <v>955000</v>
      </c>
      <c r="K9" s="108"/>
      <c r="L9" s="109">
        <f>IF(TYPE(AVERAGE(H26:H32))=1,AVERAGE(H26:H32),0)</f>
        <v>0</v>
      </c>
      <c r="M9" s="109"/>
      <c r="N9" s="108">
        <f>IF(TYPE(AVERAGE(H33:H39))=1,AVERAGE(H33:H39),0)</f>
        <v>7578000</v>
      </c>
      <c r="O9" s="108"/>
    </row>
    <row r="10" spans="1:15" x14ac:dyDescent="0.35">
      <c r="M10" s="23"/>
      <c r="N10" s="23"/>
      <c r="O10" s="23"/>
    </row>
    <row r="11" spans="1:15" ht="43.5" x14ac:dyDescent="0.3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5">
      <c r="A12" s="103" t="s">
        <v>75</v>
      </c>
      <c r="B12" s="35"/>
      <c r="C12" s="36"/>
      <c r="D12" s="36"/>
      <c r="E12" s="26">
        <f>D12-C12</f>
        <v>0</v>
      </c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5">
      <c r="A13" s="103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5">
      <c r="A14" s="103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5">
      <c r="A15" s="103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5">
      <c r="A16" s="103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5">
      <c r="A17" s="103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5">
      <c r="A18" s="103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5">
      <c r="A19" s="93" t="s">
        <v>76</v>
      </c>
      <c r="B19" s="37" t="s">
        <v>82</v>
      </c>
      <c r="C19" s="36">
        <v>41985</v>
      </c>
      <c r="D19" s="36">
        <v>42160</v>
      </c>
      <c r="E19" s="69">
        <f>D19-C19</f>
        <v>175</v>
      </c>
      <c r="F19" s="40">
        <v>100000</v>
      </c>
      <c r="G19" s="40">
        <v>86985.17</v>
      </c>
      <c r="H19" s="40">
        <v>955000</v>
      </c>
      <c r="I19" s="43">
        <f t="shared" si="1"/>
        <v>13014.830000000002</v>
      </c>
      <c r="J19" s="27">
        <f>IF(ISNUMBER(D19)=TRUE,IF(AND(D19&gt;$J$4,D19&lt;$K$4),1,""),"")</f>
        <v>1</v>
      </c>
      <c r="K19" s="27">
        <f t="shared" si="3"/>
        <v>1</v>
      </c>
    </row>
    <row r="20" spans="1:11" x14ac:dyDescent="0.35">
      <c r="A20" s="93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5">
      <c r="A21" s="93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5">
      <c r="A22" s="93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5">
      <c r="A23" s="93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5">
      <c r="A24" s="93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5">
      <c r="A25" s="93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5">
      <c r="A26" s="103" t="s">
        <v>77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5">
      <c r="A27" s="103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5">
      <c r="A28" s="103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5">
      <c r="A29" s="103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5">
      <c r="A30" s="103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5">
      <c r="A31" s="103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5">
      <c r="A32" s="103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5">
      <c r="A33" s="93" t="s">
        <v>78</v>
      </c>
      <c r="B33" s="37" t="s">
        <v>81</v>
      </c>
      <c r="C33" s="36">
        <v>42186</v>
      </c>
      <c r="D33" s="36">
        <v>42323</v>
      </c>
      <c r="E33" s="27">
        <f t="shared" si="8"/>
        <v>137</v>
      </c>
      <c r="F33" s="40">
        <v>100000</v>
      </c>
      <c r="G33" s="40">
        <v>71919</v>
      </c>
      <c r="H33" s="40">
        <v>7578000</v>
      </c>
      <c r="I33" s="42">
        <f t="shared" si="7"/>
        <v>28081</v>
      </c>
      <c r="J33" s="27">
        <f>IF(ISNUMBER(D33)=TRUE,IF(AND(D33&gt;$N$4,D33&lt;$O$4),1,""),"")</f>
        <v>1</v>
      </c>
      <c r="K33" s="27">
        <f t="shared" si="9"/>
        <v>1</v>
      </c>
    </row>
    <row r="34" spans="1:11" x14ac:dyDescent="0.35">
      <c r="A34" s="93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5">
      <c r="A35" s="93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5">
      <c r="A36" s="93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5">
      <c r="A37" s="93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5">
      <c r="A38" s="93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5">
      <c r="A39" s="93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  <mergeCell ref="N3:O3"/>
    <mergeCell ref="L5:M5"/>
    <mergeCell ref="N5:O5"/>
    <mergeCell ref="L6:M6"/>
    <mergeCell ref="N6:O6"/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8" activePane="bottomLeft" state="frozenSplit"/>
      <selection pane="bottomLeft" activeCell="J8" sqref="J8"/>
    </sheetView>
  </sheetViews>
  <sheetFormatPr defaultRowHeight="14.5" x14ac:dyDescent="0.35"/>
  <cols>
    <col min="2" max="2" width="38.54296875" customWidth="1"/>
    <col min="3" max="3" width="12.453125" customWidth="1"/>
    <col min="4" max="4" width="11" customWidth="1"/>
    <col min="5" max="5" width="9.81640625" customWidth="1"/>
    <col min="6" max="6" width="9.54296875" customWidth="1"/>
    <col min="7" max="8" width="9.1796875" customWidth="1"/>
    <col min="10" max="10" width="9.81640625" customWidth="1"/>
    <col min="11" max="11" width="10.81640625" customWidth="1"/>
    <col min="12" max="12" width="11.1796875" customWidth="1"/>
  </cols>
  <sheetData>
    <row r="1" spans="1:11" ht="25" customHeight="1" x14ac:dyDescent="0.35">
      <c r="D1" s="110" t="s">
        <v>75</v>
      </c>
      <c r="E1" s="110"/>
      <c r="F1" s="111" t="s">
        <v>76</v>
      </c>
      <c r="G1" s="112"/>
      <c r="H1" s="110" t="s">
        <v>77</v>
      </c>
      <c r="I1" s="110"/>
      <c r="J1" s="111" t="s">
        <v>78</v>
      </c>
      <c r="K1" s="112"/>
    </row>
    <row r="2" spans="1:11" x14ac:dyDescent="0.35">
      <c r="A2" s="20" t="s">
        <v>8</v>
      </c>
      <c r="B2" s="17"/>
      <c r="C2" s="16"/>
      <c r="D2" s="47">
        <v>42005</v>
      </c>
      <c r="E2" s="47">
        <v>42094</v>
      </c>
      <c r="F2" s="48">
        <v>42095</v>
      </c>
      <c r="G2" s="49">
        <v>42185</v>
      </c>
      <c r="H2" s="47">
        <v>42186</v>
      </c>
      <c r="I2" s="47">
        <v>42277</v>
      </c>
      <c r="J2" s="48">
        <v>42278</v>
      </c>
      <c r="K2" s="49">
        <v>42369</v>
      </c>
    </row>
    <row r="3" spans="1:11" ht="25" customHeight="1" x14ac:dyDescent="0.35">
      <c r="A3" s="19"/>
      <c r="B3" s="71" t="s">
        <v>9</v>
      </c>
      <c r="C3" s="78"/>
      <c r="D3" s="113">
        <f>COUNTA(D8:D14)</f>
        <v>1</v>
      </c>
      <c r="E3" s="113"/>
      <c r="F3" s="114">
        <f>COUNTA(D15:D22)</f>
        <v>0</v>
      </c>
      <c r="G3" s="114"/>
      <c r="H3" s="113">
        <f>COUNTA(D23:D29)</f>
        <v>0</v>
      </c>
      <c r="I3" s="113"/>
      <c r="J3" s="114">
        <f>COUNTA(D30:D36)</f>
        <v>0</v>
      </c>
      <c r="K3" s="114"/>
    </row>
    <row r="4" spans="1:11" ht="25" customHeight="1" x14ac:dyDescent="0.35">
      <c r="A4" s="19"/>
      <c r="B4" s="71" t="s">
        <v>24</v>
      </c>
      <c r="C4" s="78"/>
      <c r="D4" s="113">
        <f>SUM(F8:F14)</f>
        <v>1</v>
      </c>
      <c r="E4" s="113"/>
      <c r="F4" s="114">
        <f>SUM(F15:F22)</f>
        <v>0</v>
      </c>
      <c r="G4" s="114"/>
      <c r="H4" s="113">
        <f>SUM(F23:F29)</f>
        <v>0</v>
      </c>
      <c r="I4" s="113"/>
      <c r="J4" s="114">
        <f>SUM(F30:F36)</f>
        <v>0</v>
      </c>
      <c r="K4" s="114"/>
    </row>
    <row r="5" spans="1:11" ht="25" customHeight="1" x14ac:dyDescent="0.35">
      <c r="A5" s="19"/>
      <c r="B5" s="71" t="s">
        <v>10</v>
      </c>
      <c r="C5" s="78"/>
      <c r="D5" s="115">
        <f>IF(TYPE(AVERAGE(E8:E14))=1,AVERAGE(E8:E14),0)</f>
        <v>74</v>
      </c>
      <c r="E5" s="115"/>
      <c r="F5" s="116">
        <f>SUM(E15:E20)/6</f>
        <v>0</v>
      </c>
      <c r="G5" s="116"/>
      <c r="H5" s="116">
        <f>SUM(G15:G20)/6</f>
        <v>0</v>
      </c>
      <c r="I5" s="116"/>
      <c r="J5" s="116"/>
      <c r="K5" s="116"/>
    </row>
    <row r="7" spans="1:11" ht="29" x14ac:dyDescent="0.3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5">
      <c r="A8" s="103" t="s">
        <v>75</v>
      </c>
      <c r="B8" s="35" t="s">
        <v>83</v>
      </c>
      <c r="C8" s="36">
        <v>41953</v>
      </c>
      <c r="D8" s="36">
        <v>42027</v>
      </c>
      <c r="E8" s="63">
        <f t="shared" ref="E8:E9" si="0">IF(AND(C8&gt;1,D8&gt;1),INT(D8-C8),"")</f>
        <v>74</v>
      </c>
      <c r="F8" s="27">
        <f t="shared" ref="F8:F15" si="1">IF(AND(C8&gt;1,D8&gt;1)=TRUE,IF(E8&gt;60,1,""),"")</f>
        <v>1</v>
      </c>
    </row>
    <row r="9" spans="1:11" x14ac:dyDescent="0.35">
      <c r="A9" s="103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5">
      <c r="A10" s="103"/>
      <c r="B10" s="35"/>
      <c r="C10" s="36"/>
      <c r="D10" s="37"/>
      <c r="E10" s="46"/>
      <c r="F10" s="27" t="str">
        <f t="shared" si="1"/>
        <v/>
      </c>
    </row>
    <row r="11" spans="1:11" x14ac:dyDescent="0.35">
      <c r="A11" s="103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5">
      <c r="A12" s="103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5">
      <c r="A13" s="103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5">
      <c r="A14" s="103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5">
      <c r="A15" s="93" t="s">
        <v>76</v>
      </c>
      <c r="B15" s="37"/>
      <c r="C15" s="36"/>
      <c r="D15" s="36"/>
      <c r="E15" s="27"/>
      <c r="F15" s="27" t="str">
        <f t="shared" si="1"/>
        <v/>
      </c>
    </row>
    <row r="16" spans="1:11" x14ac:dyDescent="0.35">
      <c r="A16" s="93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5">
      <c r="A17" s="93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5">
      <c r="A18" s="93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5">
      <c r="A19" s="93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5">
      <c r="A20" s="93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5">
      <c r="A21" s="93"/>
      <c r="B21" s="37"/>
      <c r="C21" s="36"/>
      <c r="D21" s="36"/>
      <c r="E21" s="27"/>
      <c r="F21" s="27"/>
    </row>
    <row r="22" spans="1:6" x14ac:dyDescent="0.35">
      <c r="A22" s="93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5">
      <c r="A23" s="103" t="s">
        <v>77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5">
      <c r="A24" s="103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5">
      <c r="A25" s="103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5">
      <c r="A26" s="103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5">
      <c r="A27" s="103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5">
      <c r="A28" s="103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5">
      <c r="A29" s="103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5">
      <c r="A30" s="93" t="s">
        <v>78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5">
      <c r="A31" s="93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5">
      <c r="A32" s="93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5">
      <c r="A33" s="93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5">
      <c r="A34" s="93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5">
      <c r="A35" s="93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5">
      <c r="A36" s="93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D4:E4"/>
    <mergeCell ref="F4:G4"/>
    <mergeCell ref="H4:I4"/>
    <mergeCell ref="J4:K4"/>
    <mergeCell ref="D5:E5"/>
    <mergeCell ref="F5:G5"/>
    <mergeCell ref="H5:I5"/>
    <mergeCell ref="J5:K5"/>
    <mergeCell ref="D1:E1"/>
    <mergeCell ref="F1:G1"/>
    <mergeCell ref="H1:I1"/>
    <mergeCell ref="J1:K1"/>
    <mergeCell ref="D3:E3"/>
    <mergeCell ref="F3:G3"/>
    <mergeCell ref="H3:I3"/>
    <mergeCell ref="J3:K3"/>
    <mergeCell ref="A8:A14"/>
    <mergeCell ref="A15:A22"/>
    <mergeCell ref="A23:A29"/>
    <mergeCell ref="A30:A36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5" x14ac:dyDescent="0.35"/>
  <cols>
    <col min="2" max="2" width="24" customWidth="1"/>
    <col min="3" max="3" width="12.1796875" customWidth="1"/>
    <col min="4" max="4" width="13.81640625" customWidth="1"/>
    <col min="5" max="5" width="10.36328125" customWidth="1"/>
    <col min="7" max="7" width="11" customWidth="1"/>
    <col min="9" max="10" width="10.453125" customWidth="1"/>
    <col min="11" max="11" width="12" customWidth="1"/>
  </cols>
  <sheetData>
    <row r="1" spans="1:12" ht="25" customHeight="1" x14ac:dyDescent="0.35">
      <c r="D1" s="110" t="s">
        <v>75</v>
      </c>
      <c r="E1" s="110"/>
      <c r="F1" s="111" t="s">
        <v>76</v>
      </c>
      <c r="G1" s="112"/>
      <c r="H1" s="110" t="s">
        <v>77</v>
      </c>
      <c r="I1" s="110"/>
      <c r="J1" s="111" t="s">
        <v>78</v>
      </c>
      <c r="K1" s="112"/>
    </row>
    <row r="2" spans="1:12" x14ac:dyDescent="0.35">
      <c r="A2" s="20" t="s">
        <v>19</v>
      </c>
      <c r="B2" s="17"/>
      <c r="C2" s="16"/>
      <c r="D2" s="47">
        <v>42005</v>
      </c>
      <c r="E2" s="47">
        <v>42094</v>
      </c>
      <c r="F2" s="48">
        <v>42095</v>
      </c>
      <c r="G2" s="49">
        <v>42185</v>
      </c>
      <c r="H2" s="47">
        <v>42186</v>
      </c>
      <c r="I2" s="47">
        <v>42277</v>
      </c>
      <c r="J2" s="48">
        <v>42278</v>
      </c>
      <c r="K2" s="49">
        <v>42369</v>
      </c>
    </row>
    <row r="3" spans="1:12" ht="25" customHeight="1" x14ac:dyDescent="0.35">
      <c r="A3" s="19"/>
      <c r="B3" s="119" t="s">
        <v>55</v>
      </c>
      <c r="C3" s="120"/>
      <c r="D3" s="113">
        <f>COUNTA(D8:D14)</f>
        <v>0</v>
      </c>
      <c r="E3" s="113"/>
      <c r="F3" s="114">
        <f>COUNTA(D15:D21)</f>
        <v>0</v>
      </c>
      <c r="G3" s="114"/>
      <c r="H3" s="113">
        <f>COUNTA(D22:D28)</f>
        <v>0</v>
      </c>
      <c r="I3" s="113"/>
      <c r="J3" s="114">
        <f>COUNTA(D29:D35)</f>
        <v>0</v>
      </c>
      <c r="K3" s="114"/>
      <c r="L3" t="s">
        <v>70</v>
      </c>
    </row>
    <row r="4" spans="1:12" ht="25" customHeight="1" x14ac:dyDescent="0.35">
      <c r="A4" s="19"/>
      <c r="B4" s="71" t="s">
        <v>20</v>
      </c>
      <c r="C4" s="72"/>
      <c r="D4" s="113">
        <f>SUM(F8:F14)</f>
        <v>0</v>
      </c>
      <c r="E4" s="113"/>
      <c r="F4" s="114">
        <f>SUM(F15:F21)</f>
        <v>0</v>
      </c>
      <c r="G4" s="114"/>
      <c r="H4" s="113">
        <f>SUM(F22:F28)</f>
        <v>0</v>
      </c>
      <c r="I4" s="113"/>
      <c r="J4" s="114">
        <f>SUM(F29:F35)</f>
        <v>0</v>
      </c>
      <c r="K4" s="114"/>
    </row>
    <row r="5" spans="1:12" ht="33" customHeight="1" x14ac:dyDescent="0.35">
      <c r="A5" s="19"/>
      <c r="B5" s="117" t="s">
        <v>22</v>
      </c>
      <c r="C5" s="118"/>
      <c r="D5" s="115">
        <f>IF(TYPE(AVERAGE(E8:E14))=1,AVERAGE(E8:E14),0)</f>
        <v>0</v>
      </c>
      <c r="E5" s="115"/>
      <c r="F5" s="116">
        <f>SUM(E15:E16)/2</f>
        <v>0</v>
      </c>
      <c r="G5" s="116"/>
      <c r="H5" s="115">
        <v>0</v>
      </c>
      <c r="I5" s="115"/>
      <c r="J5" s="116">
        <v>0</v>
      </c>
      <c r="K5" s="116"/>
    </row>
    <row r="7" spans="1:12" ht="29" x14ac:dyDescent="0.35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5">
      <c r="A8" s="103" t="s">
        <v>75</v>
      </c>
      <c r="B8" s="35"/>
      <c r="C8" s="36"/>
      <c r="D8" s="36"/>
      <c r="E8" s="63" t="str">
        <f>IF(AND(C8&gt;1,D8&gt;1),INT(D8-C8),"")</f>
        <v/>
      </c>
      <c r="F8" s="67" t="str">
        <f t="shared" ref="F8:F16" si="0">IF(AND(C8&gt;1,D8&gt;1)=TRUE,IF(E8&gt;60,1,""),"")</f>
        <v/>
      </c>
    </row>
    <row r="9" spans="1:12" x14ac:dyDescent="0.35">
      <c r="A9" s="103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5">
      <c r="A10" s="103"/>
      <c r="B10" s="35"/>
      <c r="C10" s="36"/>
      <c r="D10" s="37"/>
      <c r="E10" s="63" t="str">
        <f>IF(AND(C10&gt;1,D10&gt;1),INT(D10-C10),"")</f>
        <v/>
      </c>
      <c r="F10" s="67" t="str">
        <f t="shared" si="0"/>
        <v/>
      </c>
    </row>
    <row r="11" spans="1:12" x14ac:dyDescent="0.35">
      <c r="A11" s="103"/>
      <c r="B11" s="37"/>
      <c r="C11" s="37"/>
      <c r="D11" s="37"/>
      <c r="E11" s="46" t="str">
        <f>IF(AND(C11&gt;1,D9&gt;1),INT(D9-C11),"")</f>
        <v/>
      </c>
      <c r="F11" s="67" t="str">
        <f t="shared" si="0"/>
        <v/>
      </c>
    </row>
    <row r="12" spans="1:12" x14ac:dyDescent="0.35">
      <c r="A12" s="103"/>
      <c r="B12" s="37"/>
      <c r="C12" s="37"/>
      <c r="D12" s="37"/>
      <c r="E12" s="46" t="str">
        <f>IF(AND(C12&gt;1,D10&gt;1),INT(D10-C12),"")</f>
        <v/>
      </c>
      <c r="F12" s="67" t="str">
        <f t="shared" si="0"/>
        <v/>
      </c>
    </row>
    <row r="13" spans="1:12" x14ac:dyDescent="0.35">
      <c r="A13" s="103"/>
      <c r="B13" s="37"/>
      <c r="C13" s="37"/>
      <c r="D13" s="36"/>
      <c r="E13" s="46" t="str">
        <f>IF(AND(C13&gt;1,D11&gt;1),INT(D11-C13),"")</f>
        <v/>
      </c>
      <c r="F13" s="67" t="str">
        <f t="shared" si="0"/>
        <v/>
      </c>
    </row>
    <row r="14" spans="1:12" x14ac:dyDescent="0.35">
      <c r="A14" s="103"/>
      <c r="B14" s="37"/>
      <c r="C14" s="37"/>
      <c r="D14" s="36"/>
      <c r="E14" s="46" t="str">
        <f>IF(AND(C14&gt;1,D12&gt;1),INT(D12-C14),"")</f>
        <v/>
      </c>
      <c r="F14" s="67" t="str">
        <f t="shared" si="0"/>
        <v/>
      </c>
    </row>
    <row r="15" spans="1:12" x14ac:dyDescent="0.35">
      <c r="A15" s="93" t="s">
        <v>76</v>
      </c>
      <c r="B15" s="37"/>
      <c r="C15" s="36"/>
      <c r="D15" s="36"/>
      <c r="E15" s="27" t="str">
        <f t="shared" ref="E15:E21" si="1">IF(AND(C15&gt;1,D15&gt;1),INT(D15-C15),"")</f>
        <v/>
      </c>
      <c r="F15" s="67" t="str">
        <f t="shared" si="0"/>
        <v/>
      </c>
    </row>
    <row r="16" spans="1:12" x14ac:dyDescent="0.35">
      <c r="A16" s="93"/>
      <c r="B16" s="37"/>
      <c r="C16" s="36"/>
      <c r="D16" s="36"/>
      <c r="E16" s="27" t="str">
        <f t="shared" si="1"/>
        <v/>
      </c>
      <c r="F16" s="67" t="str">
        <f t="shared" si="0"/>
        <v/>
      </c>
    </row>
    <row r="17" spans="1:6" x14ac:dyDescent="0.35">
      <c r="A17" s="93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5">
      <c r="A18" s="93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5">
      <c r="A19" s="93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5">
      <c r="A20" s="93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5">
      <c r="A21" s="93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5">
      <c r="A22" s="103" t="s">
        <v>77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5">
      <c r="A23" s="103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5">
      <c r="A24" s="103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5">
      <c r="A25" s="103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5">
      <c r="A26" s="103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5">
      <c r="A27" s="103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5">
      <c r="A28" s="103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5">
      <c r="A29" s="93" t="s">
        <v>78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5">
      <c r="A30" s="93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5">
      <c r="A31" s="93"/>
      <c r="B31" s="37"/>
      <c r="C31" s="37"/>
      <c r="D31" s="37"/>
      <c r="E31" s="37"/>
      <c r="F31" s="37"/>
    </row>
    <row r="32" spans="1:6" x14ac:dyDescent="0.35">
      <c r="A32" s="93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5">
      <c r="A33" s="93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5">
      <c r="A34" s="93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5">
      <c r="A35" s="93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2016-01-07T18:44:43Z</dcterms:modified>
</cp:coreProperties>
</file>