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firstSheet="1" activeTab="6"/>
  </bookViews>
  <sheets>
    <sheet name="Performance Metrics" sheetId="1" r:id="rId1"/>
    <sheet name="SIS Agreement" sheetId="2" r:id="rId2"/>
    <sheet name="SIS" sheetId="3" r:id="rId3"/>
    <sheet name="FS Agreement" sheetId="4" r:id="rId4"/>
    <sheet name="FS" sheetId="5" r:id="rId5"/>
    <sheet name="SIS Withdrawn" sheetId="6" r:id="rId6"/>
    <sheet name="FS Withdrawn" sheetId="7" r:id="rId7"/>
  </sheets>
  <definedNames>
    <definedName name="_xlnm.Print_Area" localSheetId="0">'Performance Metrics'!$A$6:$O$45</definedName>
  </definedNames>
  <calcPr fullCalcOnLoad="1"/>
</workbook>
</file>

<file path=xl/comments5.xml><?xml version="1.0" encoding="utf-8"?>
<comments xmlns="http://schemas.openxmlformats.org/spreadsheetml/2006/main">
  <authors>
    <author>DFarm</author>
  </authors>
  <commentList>
    <comment ref="K11" authorId="0">
      <text>
        <r>
          <rPr>
            <b/>
            <sz val="8"/>
            <rFont val="Tahoma"/>
            <family val="0"/>
          </rPr>
          <t>DFarm:</t>
        </r>
        <r>
          <rPr>
            <sz val="8"/>
            <rFont val="Tahoma"/>
            <family val="0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<sst xmlns="http://schemas.openxmlformats.org/spreadsheetml/2006/main" count="188" uniqueCount="87">
  <si>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</si>
  <si>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</si>
  <si>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</si>
  <si>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</si>
  <si>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</si>
  <si>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</si>
  <si>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</si>
  <si>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</si>
  <si>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</si>
  <si>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</si>
  <si>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</si>
  <si>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</si>
  <si>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</si>
  <si>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</si>
  <si>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</si>
  <si>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</si>
  <si>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</si>
  <si>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</si>
  <si>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</si>
  <si>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</si>
  <si>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</si>
  <si>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</si>
  <si>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</si>
  <si>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</si>
  <si>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</si>
  <si>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</si>
  <si>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</si>
  <si>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</si>
  <si>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</si>
  <si>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</si>
  <si>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</si>
  <si>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</si>
  <si>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</si>
  <si>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</si>
  <si>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</si>
  <si>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</si>
  <si>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</si>
  <si>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</si>
  <si>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</si>
  <si>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</si>
  <si>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</si>
  <si>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</si>
  <si>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</si>
  <si>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</si>
  <si>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</si>
  <si>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</si>
  <si>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</si>
  <si>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</si>
  <si>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</si>
  <si>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</si>
  <si>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</si>
  <si>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</si>
  <si>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</si>
  <si>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</si>
  <si>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</si>
  <si>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indexed="10"/>
        <rFont val="Calibri"/>
        <family val="2"/>
      </rPr>
      <t>**</t>
    </r>
    <r>
      <rPr>
        <sz val="8"/>
        <color indexed="8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</si>
  <si>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</si>
  <si>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</si>
  <si>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</si>
  <si>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</si>
  <si>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</si>
  <si>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</si>
  <si>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</si>
  <si>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</si>
  <si>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</si>
  <si>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</si>
  <si>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</si>
  <si>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</si>
  <si>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indexed="8"/>
        <rFont val="Calibri"/>
        <family val="2"/>
      </rPr>
      <t xml:space="preserve">•  </t>
    </r>
    <r>
      <rPr>
        <b/>
        <sz val="8"/>
        <color indexed="8"/>
        <rFont val="Calibri"/>
        <family val="2"/>
      </rPr>
      <t>Process time from initial service request to offer of SIS agreement</t>
    </r>
  </si>
  <si>
    <t>1st Qtr 2012</t>
  </si>
  <si>
    <t>2nd Qtr 2012</t>
  </si>
  <si>
    <t>3rd Qtr 2012</t>
  </si>
  <si>
    <t>4th Qtr 2012</t>
  </si>
  <si>
    <t>2010-T14</t>
  </si>
  <si>
    <t>2010-T16</t>
  </si>
  <si>
    <t>2010-T17</t>
  </si>
  <si>
    <t>2010-T15</t>
  </si>
  <si>
    <t>2007-T1</t>
  </si>
  <si>
    <t>2010-T5</t>
  </si>
  <si>
    <t>Rocky Mountain Region (LAPT &amp; CRCM)</t>
  </si>
  <si>
    <t>2010 T14-N</t>
  </si>
  <si>
    <t>2010 T15-N</t>
  </si>
  <si>
    <t>2010 T16-N</t>
  </si>
  <si>
    <t>2010 T17-N</t>
  </si>
  <si>
    <t>2012 T4-N</t>
  </si>
  <si>
    <t>2008-T20-N</t>
  </si>
  <si>
    <t>2008-T14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</si>
</sst>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2" fillId="33" borderId="10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12" xfId="0" applyFont="1" applyFill="1" applyBorder="1" applyAlignment="1">
      <alignment horizontal="centerContinuous"/>
    </xf>
    <xf numFmtId="0" fontId="42" fillId="33" borderId="13" xfId="0" applyFont="1" applyFill="1" applyBorder="1" applyAlignment="1">
      <alignment horizontal="centerContinuous"/>
    </xf>
    <xf numFmtId="0" fontId="42" fillId="0" borderId="14" xfId="0" applyFont="1" applyBorder="1" applyAlignment="1">
      <alignment/>
    </xf>
    <xf numFmtId="0" fontId="42" fillId="33" borderId="15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4" borderId="10" xfId="0" applyFont="1" applyFill="1" applyBorder="1" applyAlignment="1">
      <alignment/>
    </xf>
    <xf numFmtId="0" fontId="42" fillId="33" borderId="14" xfId="0" applyFont="1" applyFill="1" applyBorder="1" applyAlignment="1">
      <alignment vertical="center"/>
    </xf>
    <xf numFmtId="0" fontId="42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4" fontId="0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" fontId="42" fillId="0" borderId="14" xfId="0" applyNumberFormat="1" applyFont="1" applyBorder="1" applyAlignment="1">
      <alignment/>
    </xf>
    <xf numFmtId="14" fontId="0" fillId="34" borderId="14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4" fontId="0" fillId="35" borderId="11" xfId="0" applyNumberFormat="1" applyFill="1" applyBorder="1" applyAlignment="1">
      <alignment horizontal="center"/>
    </xf>
    <xf numFmtId="0" fontId="0" fillId="4" borderId="14" xfId="0" applyFont="1" applyFill="1" applyBorder="1" applyAlignment="1">
      <alignment horizontal="center" vertical="center" wrapText="1"/>
    </xf>
    <xf numFmtId="44" fontId="0" fillId="4" borderId="14" xfId="44" applyFont="1" applyFill="1" applyBorder="1" applyAlignment="1">
      <alignment horizontal="center" vertical="center" wrapText="1"/>
    </xf>
    <xf numFmtId="0" fontId="0" fillId="4" borderId="14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4" fontId="0" fillId="35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0" borderId="14" xfId="44" applyNumberFormat="1" applyFont="1" applyBorder="1" applyAlignment="1">
      <alignment horizontal="center"/>
    </xf>
    <xf numFmtId="42" fontId="42" fillId="0" borderId="14" xfId="0" applyNumberFormat="1" applyFont="1" applyBorder="1" applyAlignment="1">
      <alignment/>
    </xf>
    <xf numFmtId="164" fontId="0" fillId="34" borderId="14" xfId="44" applyNumberFormat="1" applyFont="1" applyFill="1" applyBorder="1" applyAlignment="1">
      <alignment horizontal="center"/>
    </xf>
    <xf numFmtId="164" fontId="0" fillId="35" borderId="14" xfId="44" applyNumberFormat="1" applyFont="1" applyFill="1" applyBorder="1" applyAlignment="1">
      <alignment horizontal="center"/>
    </xf>
    <xf numFmtId="14" fontId="4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4" borderId="14" xfId="0" applyFill="1" applyBorder="1" applyAlignment="1">
      <alignment horizontal="center"/>
    </xf>
    <xf numFmtId="14" fontId="44" fillId="34" borderId="14" xfId="0" applyNumberFormat="1" applyFont="1" applyFill="1" applyBorder="1" applyAlignment="1">
      <alignment horizontal="center"/>
    </xf>
    <xf numFmtId="14" fontId="44" fillId="35" borderId="10" xfId="0" applyNumberFormat="1" applyFont="1" applyFill="1" applyBorder="1" applyAlignment="1">
      <alignment horizontal="center"/>
    </xf>
    <xf numFmtId="14" fontId="44" fillId="35" borderId="11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wrapText="1"/>
    </xf>
    <xf numFmtId="0" fontId="45" fillId="33" borderId="14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4" fontId="0" fillId="0" borderId="14" xfId="0" applyNumberFormat="1" applyFill="1" applyBorder="1" applyAlignment="1">
      <alignment/>
    </xf>
    <xf numFmtId="164" fontId="0" fillId="0" borderId="14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7" borderId="14" xfId="0" applyFill="1" applyBorder="1" applyAlignment="1">
      <alignment horizontal="center"/>
    </xf>
    <xf numFmtId="164" fontId="0" fillId="37" borderId="14" xfId="44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14" fontId="43" fillId="0" borderId="0" xfId="0" applyNumberFormat="1" applyFont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2" fillId="4" borderId="11" xfId="0" applyFont="1" applyFill="1" applyBorder="1" applyAlignment="1">
      <alignment wrapText="1"/>
    </xf>
    <xf numFmtId="0" fontId="0" fillId="0" borderId="14" xfId="0" applyBorder="1" applyAlignment="1">
      <alignment/>
    </xf>
    <xf numFmtId="0" fontId="4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44" fillId="4" borderId="10" xfId="0" applyFont="1" applyFill="1" applyBorder="1" applyAlignment="1">
      <alignment horizontal="left" vertical="center"/>
    </xf>
    <xf numFmtId="0" fontId="44" fillId="4" borderId="15" xfId="0" applyFont="1" applyFill="1" applyBorder="1" applyAlignment="1">
      <alignment horizontal="left" vertical="center"/>
    </xf>
    <xf numFmtId="0" fontId="44" fillId="4" borderId="11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center" vertical="center" textRotation="90"/>
    </xf>
    <xf numFmtId="0" fontId="46" fillId="35" borderId="14" xfId="0" applyFont="1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4" fillId="4" borderId="10" xfId="0" applyFont="1" applyFill="1" applyBorder="1" applyAlignment="1">
      <alignment horizontal="left" vertical="center" wrapText="1"/>
    </xf>
    <xf numFmtId="0" fontId="44" fillId="4" borderId="15" xfId="0" applyFont="1" applyFill="1" applyBorder="1" applyAlignment="1">
      <alignment horizontal="left" vertical="center" wrapText="1"/>
    </xf>
    <xf numFmtId="0" fontId="44" fillId="4" borderId="11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textRotation="90"/>
    </xf>
    <xf numFmtId="0" fontId="46" fillId="34" borderId="17" xfId="0" applyFont="1" applyFill="1" applyBorder="1" applyAlignment="1">
      <alignment horizontal="center" vertical="center" textRotation="90"/>
    </xf>
    <xf numFmtId="0" fontId="46" fillId="34" borderId="18" xfId="0" applyFont="1" applyFill="1" applyBorder="1" applyAlignment="1">
      <alignment horizontal="center" vertical="center" textRotation="90"/>
    </xf>
    <xf numFmtId="0" fontId="47" fillId="33" borderId="12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2" fontId="0" fillId="34" borderId="14" xfId="44" applyNumberFormat="1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left" vertical="center"/>
    </xf>
    <xf numFmtId="0" fontId="44" fillId="4" borderId="14" xfId="0" applyFont="1" applyFill="1" applyBorder="1" applyAlignment="1">
      <alignment horizontal="left" vertical="center" wrapText="1"/>
    </xf>
    <xf numFmtId="42" fontId="0" fillId="35" borderId="14" xfId="44" applyNumberFormat="1" applyFont="1" applyFill="1" applyBorder="1" applyAlignment="1">
      <alignment horizontal="center" vertical="center"/>
    </xf>
    <xf numFmtId="164" fontId="0" fillId="34" borderId="14" xfId="44" applyNumberFormat="1" applyFont="1" applyFill="1" applyBorder="1" applyAlignment="1">
      <alignment horizontal="center" vertical="center"/>
    </xf>
    <xf numFmtId="164" fontId="0" fillId="35" borderId="14" xfId="44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1" fontId="44" fillId="34" borderId="14" xfId="0" applyNumberFormat="1" applyFont="1" applyFill="1" applyBorder="1" applyAlignment="1">
      <alignment horizontal="center" vertical="center"/>
    </xf>
    <xf numFmtId="1" fontId="44" fillId="35" borderId="14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2" fillId="4" borderId="15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2" fillId="4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190500</xdr:rowOff>
    </xdr:to>
    <xdr:pic>
      <xdr:nvPicPr>
        <xdr:cNvPr id="1" name="Picture 1" descr="Wester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.7109375" style="0" customWidth="1"/>
    <col min="2" max="2" width="26.8515625" style="0" customWidth="1"/>
    <col min="3" max="3" width="32.57421875" style="5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  <col min="13" max="13" width="5.7109375" style="0" customWidth="1"/>
    <col min="14" max="15" width="10.7109375" style="0" customWidth="1"/>
  </cols>
  <sheetData>
    <row r="1" spans="1:15" ht="1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>
      <c r="A2" s="1"/>
      <c r="B2" s="1"/>
      <c r="C2" s="9" t="s">
        <v>34</v>
      </c>
      <c r="D2" s="1"/>
      <c r="E2" s="1" t="s">
        <v>33</v>
      </c>
      <c r="F2" s="44">
        <v>41182</v>
      </c>
      <c r="G2" s="1"/>
      <c r="H2" s="1"/>
      <c r="I2" s="1"/>
      <c r="J2" s="1"/>
      <c r="K2" s="1"/>
      <c r="L2" s="1"/>
      <c r="M2" s="1"/>
      <c r="N2" s="1"/>
      <c r="O2" s="1"/>
    </row>
    <row r="3" spans="1:15" ht="25.5">
      <c r="A3" s="1"/>
      <c r="B3" s="1"/>
      <c r="C3" s="9" t="s">
        <v>79</v>
      </c>
      <c r="D3" s="1"/>
      <c r="E3" s="1" t="s">
        <v>32</v>
      </c>
      <c r="F3" s="44">
        <v>41193</v>
      </c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6.25" thickBot="1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>
      <c r="A6" s="1"/>
      <c r="B6" s="1"/>
      <c r="C6" s="3"/>
      <c r="D6" s="1"/>
      <c r="E6" s="10" t="s">
        <v>69</v>
      </c>
      <c r="F6" s="11"/>
      <c r="G6" s="1"/>
      <c r="H6" s="12" t="s">
        <v>70</v>
      </c>
      <c r="I6" s="13"/>
      <c r="J6" s="1"/>
      <c r="K6" s="12" t="s">
        <v>71</v>
      </c>
      <c r="L6" s="13"/>
      <c r="M6" s="1"/>
      <c r="N6" s="12" t="s">
        <v>72</v>
      </c>
      <c r="O6" s="13"/>
    </row>
    <row r="7" spans="1:15" ht="24.75" customHeight="1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 ht="15">
      <c r="A8" s="19"/>
      <c r="B8" s="68" t="s">
        <v>0</v>
      </c>
      <c r="C8" s="75"/>
      <c r="D8" s="1"/>
      <c r="E8" s="14">
        <f>'SIS Agreement'!I5</f>
        <v>4</v>
      </c>
      <c r="F8" s="14">
        <v>0</v>
      </c>
      <c r="G8" s="1"/>
      <c r="H8" s="14">
        <f>'SIS Agreement'!K5</f>
        <v>1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 ht="15">
      <c r="A9" s="19"/>
      <c r="B9" s="68" t="s">
        <v>1</v>
      </c>
      <c r="C9" s="75"/>
      <c r="D9" s="1"/>
      <c r="E9" s="14">
        <f>'SIS Agreement'!I6</f>
        <v>4</v>
      </c>
      <c r="F9" s="14">
        <v>0</v>
      </c>
      <c r="G9" s="1"/>
      <c r="H9" s="14">
        <f>'SIS Agreement'!K6</f>
        <v>1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 ht="15">
      <c r="A10" s="19"/>
      <c r="B10" s="68" t="s">
        <v>23</v>
      </c>
      <c r="C10" s="75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 ht="15">
      <c r="A11" s="19"/>
      <c r="B11" s="68" t="s">
        <v>2</v>
      </c>
      <c r="C11" s="75"/>
      <c r="D11" s="1"/>
      <c r="E11" s="28">
        <f>'SIS Agreement'!I8</f>
        <v>598</v>
      </c>
      <c r="F11" s="14">
        <v>0</v>
      </c>
      <c r="G11" s="1"/>
      <c r="H11" s="28">
        <f>'SIS Agreement'!K8</f>
        <v>59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0</v>
      </c>
      <c r="O11" s="14">
        <v>0</v>
      </c>
    </row>
    <row r="12" spans="1:15" ht="15">
      <c r="A12" s="19"/>
      <c r="B12" s="68" t="s">
        <v>3</v>
      </c>
      <c r="C12" s="75"/>
      <c r="D12" s="1"/>
      <c r="E12" s="14">
        <f>'SIS Agreement'!I9</f>
        <v>4</v>
      </c>
      <c r="F12" s="14">
        <v>0</v>
      </c>
      <c r="G12" s="1"/>
      <c r="H12" s="14">
        <f>'SIS Agreement'!K9</f>
        <v>1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9.75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4.75" customHeight="1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9"/>
      <c r="B15" s="68" t="s">
        <v>5</v>
      </c>
      <c r="C15" s="75"/>
      <c r="D15" s="1"/>
      <c r="E15" s="14">
        <f>SIS!H5</f>
        <v>4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0</v>
      </c>
      <c r="O15" s="14">
        <v>0</v>
      </c>
    </row>
    <row r="16" spans="1:15" ht="15">
      <c r="A16" s="19"/>
      <c r="B16" s="68" t="s">
        <v>6</v>
      </c>
      <c r="C16" s="75"/>
      <c r="D16" s="1"/>
      <c r="E16" s="14">
        <f>SIS!H6</f>
        <v>4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0</v>
      </c>
      <c r="O16" s="14">
        <v>0</v>
      </c>
    </row>
    <row r="17" spans="1:15" ht="24.75" customHeight="1">
      <c r="A17" s="19"/>
      <c r="B17" s="68" t="s">
        <v>7</v>
      </c>
      <c r="C17" s="75"/>
      <c r="D17" s="1"/>
      <c r="E17" s="28">
        <f>SIS!H7</f>
        <v>505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0</v>
      </c>
      <c r="O17" s="14">
        <v>0</v>
      </c>
    </row>
    <row r="18" spans="1:15" ht="15">
      <c r="A18" s="19"/>
      <c r="B18" s="68" t="s">
        <v>30</v>
      </c>
      <c r="C18" s="75"/>
      <c r="D18" s="1"/>
      <c r="E18" s="41">
        <f>SIS!H8</f>
        <v>3131.25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0</v>
      </c>
      <c r="O18" s="14">
        <v>0</v>
      </c>
    </row>
    <row r="19" spans="1:15" ht="24.75" customHeight="1">
      <c r="A19" s="70" t="s">
        <v>11</v>
      </c>
      <c r="B19" s="70"/>
      <c r="C19" s="71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4.75" customHeight="1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9"/>
      <c r="B22" s="68" t="s">
        <v>9</v>
      </c>
      <c r="C22" s="69"/>
      <c r="D22" s="1"/>
      <c r="E22" s="14">
        <f>'SIS Withdrawn'!D3</f>
        <v>0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0</v>
      </c>
      <c r="O22" s="14">
        <v>0</v>
      </c>
    </row>
    <row r="23" spans="1:15" ht="15">
      <c r="A23" s="19"/>
      <c r="B23" s="68" t="s">
        <v>24</v>
      </c>
      <c r="C23" s="69"/>
      <c r="D23" s="1"/>
      <c r="E23" s="14">
        <f>'SIS Withdrawn'!D4</f>
        <v>0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0</v>
      </c>
      <c r="O23" s="14">
        <v>0</v>
      </c>
    </row>
    <row r="24" spans="1:15" ht="24.75" customHeight="1">
      <c r="A24" s="19"/>
      <c r="B24" s="68" t="s">
        <v>10</v>
      </c>
      <c r="C24" s="69"/>
      <c r="D24" s="1"/>
      <c r="E24" s="28">
        <f>'SIS Withdrawn'!D5</f>
        <v>0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4.5" customHeight="1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75" customHeight="1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9"/>
      <c r="B28" s="68" t="s">
        <v>13</v>
      </c>
      <c r="C28" s="69"/>
      <c r="D28" s="1"/>
      <c r="E28" s="14">
        <f>'FS Agreement'!H5</f>
        <v>0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0</v>
      </c>
      <c r="O28" s="14">
        <v>0</v>
      </c>
    </row>
    <row r="29" spans="1:15" ht="24.75" customHeight="1">
      <c r="A29" s="19"/>
      <c r="B29" s="68" t="s">
        <v>25</v>
      </c>
      <c r="C29" s="69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 ht="15">
      <c r="A30" s="19"/>
      <c r="B30" s="68" t="s">
        <v>14</v>
      </c>
      <c r="C30" s="69"/>
      <c r="D30" s="1"/>
      <c r="E30" s="28">
        <f>'FS Agreement'!H7</f>
        <v>0</v>
      </c>
      <c r="F30" s="14">
        <v>0</v>
      </c>
      <c r="G30" s="1"/>
      <c r="H30" s="28">
        <f>'FS Agreement'!J7</f>
        <v>0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0</v>
      </c>
      <c r="O30" s="14">
        <v>0</v>
      </c>
    </row>
    <row r="31" spans="1:15" ht="15">
      <c r="A31" s="19"/>
      <c r="B31" s="68" t="s">
        <v>26</v>
      </c>
      <c r="C31" s="69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9.75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.75" customHeight="1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9"/>
      <c r="B34" s="68" t="s">
        <v>16</v>
      </c>
      <c r="C34" s="69"/>
      <c r="D34" s="1"/>
      <c r="E34" s="14">
        <f>'FS'!H5</f>
        <v>1</v>
      </c>
      <c r="F34" s="14">
        <v>0</v>
      </c>
      <c r="G34" s="1"/>
      <c r="H34" s="14">
        <f>'FS'!J5</f>
        <v>1</v>
      </c>
      <c r="I34" s="14">
        <v>0</v>
      </c>
      <c r="J34" s="1"/>
      <c r="K34" s="14">
        <f>'FS'!L5</f>
        <v>0</v>
      </c>
      <c r="L34" s="14">
        <v>0</v>
      </c>
      <c r="M34" s="1"/>
      <c r="N34" s="14">
        <f>'FS'!N5</f>
        <v>0</v>
      </c>
      <c r="O34" s="14">
        <v>0</v>
      </c>
    </row>
    <row r="35" spans="1:15" ht="15">
      <c r="A35" s="19"/>
      <c r="B35" s="68" t="s">
        <v>27</v>
      </c>
      <c r="C35" s="69"/>
      <c r="D35" s="1"/>
      <c r="E35" s="14">
        <f>'FS'!H6</f>
        <v>1</v>
      </c>
      <c r="F35" s="14">
        <v>0</v>
      </c>
      <c r="G35" s="1"/>
      <c r="H35" s="14">
        <f>'FS'!J6</f>
        <v>1</v>
      </c>
      <c r="I35" s="14">
        <v>0</v>
      </c>
      <c r="J35" s="1"/>
      <c r="K35" s="14">
        <f>'FS'!L6</f>
        <v>0</v>
      </c>
      <c r="L35" s="14">
        <v>0</v>
      </c>
      <c r="M35" s="1"/>
      <c r="N35" s="14">
        <f>'FS'!N6</f>
        <v>0</v>
      </c>
      <c r="O35" s="14">
        <v>0</v>
      </c>
    </row>
    <row r="36" spans="1:15" ht="24.75" customHeight="1">
      <c r="A36" s="19"/>
      <c r="B36" s="68" t="s">
        <v>31</v>
      </c>
      <c r="C36" s="69"/>
      <c r="D36" s="1"/>
      <c r="E36" s="28">
        <f>'FS'!H7</f>
        <v>263</v>
      </c>
      <c r="F36" s="14">
        <v>0</v>
      </c>
      <c r="G36" s="1"/>
      <c r="H36" s="28">
        <f>'FS'!J7</f>
        <v>1185</v>
      </c>
      <c r="I36" s="14">
        <v>0</v>
      </c>
      <c r="J36" s="1"/>
      <c r="K36" s="28">
        <f>'FS'!L7</f>
        <v>0</v>
      </c>
      <c r="L36" s="14">
        <v>0</v>
      </c>
      <c r="M36" s="1"/>
      <c r="N36" s="28">
        <f>'FS'!N7</f>
        <v>0</v>
      </c>
      <c r="O36" s="14">
        <v>0</v>
      </c>
    </row>
    <row r="37" spans="1:15" ht="15">
      <c r="A37" s="19"/>
      <c r="B37" s="68" t="s">
        <v>17</v>
      </c>
      <c r="C37" s="69"/>
      <c r="D37" s="1"/>
      <c r="E37" s="41">
        <f>'FS'!H8</f>
        <v>32176</v>
      </c>
      <c r="F37" s="14">
        <v>0</v>
      </c>
      <c r="G37" s="1"/>
      <c r="H37" s="41">
        <f>'FS'!J8</f>
        <v>36378</v>
      </c>
      <c r="I37" s="14">
        <v>0</v>
      </c>
      <c r="J37" s="1"/>
      <c r="K37" s="41">
        <f>'FS'!L8</f>
        <v>0</v>
      </c>
      <c r="L37" s="14">
        <v>0</v>
      </c>
      <c r="M37" s="1"/>
      <c r="N37" s="41">
        <f>'FS'!N8</f>
        <v>0</v>
      </c>
      <c r="O37" s="14">
        <v>0</v>
      </c>
    </row>
    <row r="38" spans="1:15" ht="15">
      <c r="A38" s="19"/>
      <c r="B38" s="68" t="s">
        <v>18</v>
      </c>
      <c r="C38" s="69"/>
      <c r="D38" s="1"/>
      <c r="E38" s="41">
        <f>'FS'!H9</f>
        <v>37500000</v>
      </c>
      <c r="F38" s="14">
        <v>0</v>
      </c>
      <c r="G38" s="1"/>
      <c r="H38" s="41">
        <f>'FS'!J9</f>
        <v>89267700</v>
      </c>
      <c r="I38" s="14">
        <v>0</v>
      </c>
      <c r="J38" s="1"/>
      <c r="K38" s="41">
        <f>'FS'!L9</f>
        <v>0</v>
      </c>
      <c r="L38" s="14">
        <v>0</v>
      </c>
      <c r="M38" s="1"/>
      <c r="N38" s="41">
        <f>'FS'!N9</f>
        <v>0</v>
      </c>
      <c r="O38" s="14">
        <v>0</v>
      </c>
    </row>
    <row r="39" spans="1:15" s="5" customFormat="1" ht="24.75" customHeight="1">
      <c r="A39" s="72" t="s">
        <v>21</v>
      </c>
      <c r="B39" s="73"/>
      <c r="C39" s="74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9.75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75" customHeight="1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9"/>
      <c r="B42" s="68" t="s">
        <v>55</v>
      </c>
      <c r="C42" s="69"/>
      <c r="D42" s="1"/>
      <c r="E42" s="14">
        <f>'FS Withdrawn'!D3</f>
        <v>2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>
      <c r="A43" s="19"/>
      <c r="B43" s="68" t="s">
        <v>20</v>
      </c>
      <c r="C43" s="69"/>
      <c r="D43" s="1"/>
      <c r="E43" s="14">
        <f>'FS Withdrawn'!D4</f>
        <v>2</v>
      </c>
      <c r="F43" s="14">
        <v>0</v>
      </c>
      <c r="G43" s="1"/>
      <c r="H43" s="14">
        <f>'FS Withdrawn'!F4</f>
        <v>1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4.75" customHeight="1">
      <c r="A44" s="19"/>
      <c r="B44" s="68" t="s">
        <v>22</v>
      </c>
      <c r="C44" s="69"/>
      <c r="D44" s="1"/>
      <c r="E44" s="28">
        <f>'FS Withdrawn'!D5</f>
        <v>307</v>
      </c>
      <c r="F44" s="14">
        <v>0</v>
      </c>
      <c r="G44" s="1"/>
      <c r="H44" s="14">
        <f>'FS Withdrawn'!F5</f>
        <v>1074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4.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5">
      <c r="B46" s="8" t="s">
        <v>56</v>
      </c>
    </row>
  </sheetData>
  <sheetProtection/>
  <mergeCells count="26"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</mergeCells>
  <printOptions horizontalCentered="1" verticalCentered="1"/>
  <pageMargins left="0.2" right="0.2" top="0.25" bottom="0.2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ySplit="11" topLeftCell="A20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5.8515625" style="0" customWidth="1"/>
    <col min="2" max="2" width="16.28125" style="0" customWidth="1"/>
    <col min="3" max="4" width="10.8515625" style="0" customWidth="1"/>
    <col min="5" max="5" width="12.421875" style="25" customWidth="1"/>
    <col min="6" max="6" width="7.7109375" style="24" customWidth="1"/>
    <col min="7" max="7" width="25.7109375" style="25" hidden="1" customWidth="1"/>
    <col min="8" max="8" width="11.8515625" style="25" customWidth="1"/>
    <col min="9" max="15" width="10.8515625" style="0" customWidth="1"/>
    <col min="16" max="16" width="12.140625" style="0" customWidth="1"/>
  </cols>
  <sheetData>
    <row r="1" spans="1:16" ht="19.5" thickBot="1">
      <c r="A1" s="95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ht="15">
      <c r="G2" s="24"/>
    </row>
    <row r="3" spans="9:16" ht="15">
      <c r="I3" s="98" t="s">
        <v>69</v>
      </c>
      <c r="J3" s="98"/>
      <c r="K3" s="99" t="s">
        <v>70</v>
      </c>
      <c r="L3" s="100"/>
      <c r="M3" s="98" t="s">
        <v>71</v>
      </c>
      <c r="N3" s="98"/>
      <c r="O3" s="99" t="s">
        <v>72</v>
      </c>
      <c r="P3" s="100"/>
    </row>
    <row r="4" spans="9:16" ht="15">
      <c r="I4" s="29">
        <v>40909</v>
      </c>
      <c r="J4" s="29">
        <v>40999</v>
      </c>
      <c r="K4" s="30">
        <v>41000</v>
      </c>
      <c r="L4" s="31">
        <v>41090</v>
      </c>
      <c r="M4" s="29">
        <v>41091</v>
      </c>
      <c r="N4" s="29">
        <v>41182</v>
      </c>
      <c r="O4" s="30">
        <v>41183</v>
      </c>
      <c r="P4" s="31">
        <v>41274</v>
      </c>
    </row>
    <row r="5" spans="2:16" ht="15">
      <c r="B5" s="76" t="s">
        <v>0</v>
      </c>
      <c r="C5" s="77"/>
      <c r="D5" s="77"/>
      <c r="E5" s="77"/>
      <c r="F5" s="77"/>
      <c r="G5" s="77"/>
      <c r="H5" s="78"/>
      <c r="I5" s="84">
        <f>SUM(H12:H18)</f>
        <v>4</v>
      </c>
      <c r="J5" s="84"/>
      <c r="K5" s="91">
        <f>SUM(H19:H25)</f>
        <v>1</v>
      </c>
      <c r="L5" s="91"/>
      <c r="M5" s="84">
        <f>SUM(H26:H32)</f>
        <v>0</v>
      </c>
      <c r="N5" s="84"/>
      <c r="O5" s="91">
        <f>SUM(H33:H39)</f>
        <v>0</v>
      </c>
      <c r="P5" s="91"/>
    </row>
    <row r="6" spans="2:16" ht="15">
      <c r="B6" s="76" t="s">
        <v>1</v>
      </c>
      <c r="C6" s="77"/>
      <c r="D6" s="77"/>
      <c r="E6" s="77"/>
      <c r="F6" s="77"/>
      <c r="G6" s="77"/>
      <c r="H6" s="78"/>
      <c r="I6" s="84">
        <f>SUM(J12:J18)</f>
        <v>4</v>
      </c>
      <c r="J6" s="84"/>
      <c r="K6" s="91">
        <f>SUM(J19:J25)</f>
        <v>1</v>
      </c>
      <c r="L6" s="91"/>
      <c r="M6" s="84">
        <f>SUM(J26:J32)</f>
        <v>0</v>
      </c>
      <c r="N6" s="84"/>
      <c r="O6" s="91">
        <f>SUM(J33:J39)</f>
        <v>0</v>
      </c>
      <c r="P6" s="91"/>
    </row>
    <row r="7" spans="2:16" ht="15" customHeight="1">
      <c r="B7" s="85" t="s">
        <v>23</v>
      </c>
      <c r="C7" s="86"/>
      <c r="D7" s="86"/>
      <c r="E7" s="86"/>
      <c r="F7" s="86"/>
      <c r="G7" s="86"/>
      <c r="H7" s="87"/>
      <c r="I7" s="81">
        <f>IF(TYPE(AVERAGE(G12:G18))=1,AVERAGE(G12:G18),0)</f>
        <v>0</v>
      </c>
      <c r="J7" s="82"/>
      <c r="K7" s="88">
        <f>IF(TYPE(AVERAGE(G19:G25))=1,AVERAGE(G19:G25),0)</f>
        <v>0</v>
      </c>
      <c r="L7" s="89"/>
      <c r="M7" s="81">
        <f>IF(TYPE(AVERAGE(G27:G32))=1,AVERAGE(G26:G32),0)</f>
        <v>0</v>
      </c>
      <c r="N7" s="82"/>
      <c r="O7" s="88">
        <f>IF(TYPE(AVERAGE(G33:G39))=1,AVERAGE(G33:G39),0)</f>
        <v>0</v>
      </c>
      <c r="P7" s="89"/>
    </row>
    <row r="8" spans="2:16" ht="15" customHeight="1">
      <c r="B8" s="85" t="s">
        <v>2</v>
      </c>
      <c r="C8" s="86"/>
      <c r="D8" s="86"/>
      <c r="E8" s="86"/>
      <c r="F8" s="86"/>
      <c r="G8" s="86"/>
      <c r="H8" s="87"/>
      <c r="I8" s="83">
        <f>IF(TYPE(AVERAGE(F12:F18))=1,AVERAGE(F12:F18),0)</f>
        <v>598</v>
      </c>
      <c r="J8" s="83"/>
      <c r="K8" s="90">
        <f>IF(TYPE(AVERAGE(F19:F25))=1,AVERAGE(F19:F25),0)</f>
        <v>59</v>
      </c>
      <c r="L8" s="90"/>
      <c r="M8" s="83">
        <f>IF(TYPE(AVERAGE(F26:F32))=1,AVERAGE(F26:F32),0)</f>
        <v>0</v>
      </c>
      <c r="N8" s="83"/>
      <c r="O8" s="90">
        <f>IF(TYPE(AVERAGE(F33:F39))=1,AVERAGE(F33:F39),0)</f>
        <v>0</v>
      </c>
      <c r="P8" s="90"/>
    </row>
    <row r="9" spans="2:16" ht="15">
      <c r="B9" s="76" t="s">
        <v>3</v>
      </c>
      <c r="C9" s="77"/>
      <c r="D9" s="77"/>
      <c r="E9" s="77"/>
      <c r="F9" s="77"/>
      <c r="G9" s="77"/>
      <c r="H9" s="78"/>
      <c r="I9" s="84">
        <f>SUM(I12:I18)</f>
        <v>4</v>
      </c>
      <c r="J9" s="84"/>
      <c r="K9" s="91">
        <f>SUM(I19:I25)</f>
        <v>1</v>
      </c>
      <c r="L9" s="91"/>
      <c r="M9" s="84">
        <f>SUM(I26:I32)</f>
        <v>0</v>
      </c>
      <c r="N9" s="84"/>
      <c r="O9" s="91">
        <f>SUM(I33:I39)</f>
        <v>0</v>
      </c>
      <c r="P9" s="91"/>
    </row>
    <row r="10" spans="11:13" ht="15">
      <c r="K10" s="23"/>
      <c r="L10" s="23"/>
      <c r="M10" s="23"/>
    </row>
    <row r="11" spans="2:10" ht="45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0" ht="15">
      <c r="A12" s="79" t="s">
        <v>69</v>
      </c>
      <c r="B12" s="35" t="s">
        <v>80</v>
      </c>
      <c r="C12" s="36">
        <v>40396</v>
      </c>
      <c r="D12" s="36">
        <v>40994</v>
      </c>
      <c r="E12" s="36"/>
      <c r="F12" s="26">
        <f>IF(AND(C12&gt;1,D12&gt;1),INT(D12-C12),"")</f>
        <v>598</v>
      </c>
      <c r="G12" s="39">
        <f>IF(AND(C12&gt;1,E12&gt;1),INT(E12-C12),"")</f>
      </c>
      <c r="H12" s="26">
        <v>1</v>
      </c>
      <c r="I12" s="26">
        <v>1</v>
      </c>
      <c r="J12" s="26">
        <f aca="true" t="shared" si="0" ref="J12:J39">IF(AND(C12&gt;1,D12&gt;1)=TRUE,IF(F12&gt;30,1,""),"")</f>
        <v>1</v>
      </c>
    </row>
    <row r="13" spans="1:10" ht="15">
      <c r="A13" s="79"/>
      <c r="B13" s="37" t="s">
        <v>81</v>
      </c>
      <c r="C13" s="36">
        <v>40396</v>
      </c>
      <c r="D13" s="36">
        <v>40994</v>
      </c>
      <c r="E13" s="36"/>
      <c r="F13" s="26">
        <f aca="true" t="shared" si="1" ref="F13:F20">IF(AND(C13&gt;1,D13&gt;1),INT(D13-C13),"")</f>
        <v>598</v>
      </c>
      <c r="G13" s="39">
        <f aca="true" t="shared" si="2" ref="G13:G39">IF(AND(C13&gt;1,E13&gt;1),INT(E13-C13),"")</f>
      </c>
      <c r="H13" s="26">
        <v>1</v>
      </c>
      <c r="I13" s="26">
        <v>1</v>
      </c>
      <c r="J13" s="26">
        <f t="shared" si="0"/>
        <v>1</v>
      </c>
    </row>
    <row r="14" spans="1:10" ht="15">
      <c r="A14" s="79"/>
      <c r="B14" s="35" t="s">
        <v>82</v>
      </c>
      <c r="C14" s="36">
        <v>40396</v>
      </c>
      <c r="D14" s="36">
        <v>40994</v>
      </c>
      <c r="E14" s="37"/>
      <c r="F14" s="26">
        <f t="shared" si="1"/>
        <v>598</v>
      </c>
      <c r="G14" s="39">
        <f t="shared" si="2"/>
      </c>
      <c r="H14" s="26">
        <v>1</v>
      </c>
      <c r="I14" s="26">
        <v>1</v>
      </c>
      <c r="J14" s="26">
        <f t="shared" si="0"/>
        <v>1</v>
      </c>
    </row>
    <row r="15" spans="1:10" ht="15">
      <c r="A15" s="79"/>
      <c r="B15" s="37" t="s">
        <v>83</v>
      </c>
      <c r="C15" s="36">
        <v>40396</v>
      </c>
      <c r="D15" s="36">
        <v>40994</v>
      </c>
      <c r="E15" s="37"/>
      <c r="F15" s="26">
        <f t="shared" si="1"/>
        <v>598</v>
      </c>
      <c r="G15" s="39">
        <f t="shared" si="2"/>
      </c>
      <c r="H15" s="26">
        <v>1</v>
      </c>
      <c r="I15" s="26">
        <v>1</v>
      </c>
      <c r="J15" s="26">
        <f t="shared" si="0"/>
        <v>1</v>
      </c>
    </row>
    <row r="16" spans="1:10" ht="15">
      <c r="A16" s="79"/>
      <c r="B16" s="37"/>
      <c r="C16" s="37"/>
      <c r="D16" s="37"/>
      <c r="E16" s="37"/>
      <c r="F16" s="26">
        <f t="shared" si="1"/>
      </c>
      <c r="G16" s="39">
        <f t="shared" si="2"/>
      </c>
      <c r="H16" s="26">
        <f>IF(ISNUMBER(C16)=TRUE,IF(AND(C16&gt;$I$4,C16&lt;$J$4),1,""),"")</f>
      </c>
      <c r="I16" s="26"/>
      <c r="J16" s="26">
        <f t="shared" si="0"/>
      </c>
    </row>
    <row r="17" spans="1:10" ht="15">
      <c r="A17" s="79"/>
      <c r="B17" s="37"/>
      <c r="C17" s="37"/>
      <c r="D17" s="37"/>
      <c r="E17" s="37"/>
      <c r="F17" s="26">
        <f t="shared" si="1"/>
      </c>
      <c r="G17" s="39">
        <f t="shared" si="2"/>
      </c>
      <c r="H17" s="26">
        <f>IF(ISNUMBER(C17)=TRUE,IF(AND(C17&gt;$I$4,C17&lt;$J$4),1,""),"")</f>
      </c>
      <c r="I17" s="26"/>
      <c r="J17" s="26">
        <f t="shared" si="0"/>
      </c>
    </row>
    <row r="18" spans="1:10" ht="15">
      <c r="A18" s="79"/>
      <c r="B18" s="37"/>
      <c r="C18" s="37"/>
      <c r="D18" s="37"/>
      <c r="E18" s="37"/>
      <c r="F18" s="26">
        <f t="shared" si="1"/>
      </c>
      <c r="G18" s="39">
        <f t="shared" si="2"/>
      </c>
      <c r="H18" s="26">
        <f>IF(ISNUMBER(C18)=TRUE,IF(AND(C18&gt;$I$4,C18&lt;$J$4),1,""),"")</f>
      </c>
      <c r="I18" s="26"/>
      <c r="J18" s="26">
        <f t="shared" si="0"/>
      </c>
    </row>
    <row r="19" spans="1:10" ht="15">
      <c r="A19" s="80" t="s">
        <v>70</v>
      </c>
      <c r="B19" s="37" t="s">
        <v>84</v>
      </c>
      <c r="C19" s="36">
        <v>40973</v>
      </c>
      <c r="D19" s="36">
        <v>41032</v>
      </c>
      <c r="E19" s="36"/>
      <c r="F19" s="57">
        <f>IF(AND(C19&gt;1,D19&gt;1),INT(D19-C19),"")</f>
        <v>59</v>
      </c>
      <c r="G19" s="57">
        <f>IF(AND(C19&gt;1,E19&gt;1),INT(E19-C19),"")</f>
      </c>
      <c r="H19" s="57">
        <v>1</v>
      </c>
      <c r="I19" s="57">
        <v>1</v>
      </c>
      <c r="J19" s="57">
        <f>IF(AND(C19&gt;1,D19&gt;1)=TRUE,IF(F19&gt;30,1,""),"")</f>
        <v>1</v>
      </c>
    </row>
    <row r="20" spans="1:10" ht="15">
      <c r="A20" s="80"/>
      <c r="B20" s="37"/>
      <c r="C20" s="36"/>
      <c r="D20" s="36"/>
      <c r="E20" s="37"/>
      <c r="F20" s="27">
        <f t="shared" si="1"/>
      </c>
      <c r="G20" s="27">
        <f t="shared" si="2"/>
      </c>
      <c r="H20" s="27">
        <f aca="true" t="shared" si="3" ref="H20:H25">IF(ISNUMBER(C20)=TRUE,IF(AND(C20&gt;$K$4,C20&lt;$L$4),1,""),"")</f>
      </c>
      <c r="I20" s="27"/>
      <c r="J20" s="27">
        <f t="shared" si="0"/>
      </c>
    </row>
    <row r="21" spans="1:10" ht="15">
      <c r="A21" s="80"/>
      <c r="B21" s="37"/>
      <c r="C21" s="37"/>
      <c r="D21" s="37"/>
      <c r="E21" s="37"/>
      <c r="F21" s="27">
        <f>IF(AND(C21&gt;1,D21&gt;1),INT(D21-C21),"")</f>
      </c>
      <c r="G21" s="27">
        <f t="shared" si="2"/>
      </c>
      <c r="H21" s="27">
        <f t="shared" si="3"/>
      </c>
      <c r="I21" s="27"/>
      <c r="J21" s="27">
        <f t="shared" si="0"/>
      </c>
    </row>
    <row r="22" spans="1:10" ht="15">
      <c r="A22" s="80"/>
      <c r="B22" s="37"/>
      <c r="C22" s="37"/>
      <c r="D22" s="37"/>
      <c r="E22" s="37"/>
      <c r="F22" s="27">
        <f>IF(AND(C22&gt;1,D22&gt;1),INT(D22-C22),"")</f>
      </c>
      <c r="G22" s="27">
        <f t="shared" si="2"/>
      </c>
      <c r="H22" s="27">
        <f t="shared" si="3"/>
      </c>
      <c r="I22" s="27">
        <f>IF(ISNUMBER(D22)=TRUE,IF(AND(D22&gt;$K$4,D22&lt;$L$4),1,""),"")</f>
      </c>
      <c r="J22" s="27">
        <f t="shared" si="0"/>
      </c>
    </row>
    <row r="23" spans="1:10" ht="15">
      <c r="A23" s="80"/>
      <c r="B23" s="37"/>
      <c r="C23" s="37"/>
      <c r="D23" s="37"/>
      <c r="E23" s="37"/>
      <c r="F23" s="27">
        <f>IF(AND(C23&gt;1,D23&gt;1),INT(D23-C23),"")</f>
      </c>
      <c r="G23" s="27">
        <f t="shared" si="2"/>
      </c>
      <c r="H23" s="27">
        <f t="shared" si="3"/>
      </c>
      <c r="I23" s="27">
        <f>IF(ISNUMBER(D23)=TRUE,IF(AND(D23&gt;$K$4,D23&lt;$L$4),1,""),"")</f>
      </c>
      <c r="J23" s="27">
        <f t="shared" si="0"/>
      </c>
    </row>
    <row r="24" spans="1:10" ht="15">
      <c r="A24" s="80"/>
      <c r="B24" s="37"/>
      <c r="C24" s="37"/>
      <c r="D24" s="37"/>
      <c r="E24" s="37"/>
      <c r="F24" s="27">
        <f>IF(AND(C24&gt;1,D24&gt;1),INT(D24-C24),"")</f>
      </c>
      <c r="G24" s="27">
        <f t="shared" si="2"/>
      </c>
      <c r="H24" s="27">
        <f t="shared" si="3"/>
      </c>
      <c r="I24" s="27">
        <f>IF(ISNUMBER(D24)=TRUE,IF(AND(D24&gt;$K$4,D24&lt;$L$4),1,""),"")</f>
      </c>
      <c r="J24" s="27">
        <f t="shared" si="0"/>
      </c>
    </row>
    <row r="25" spans="1:10" ht="15">
      <c r="A25" s="80"/>
      <c r="B25" s="37"/>
      <c r="C25" s="37"/>
      <c r="D25" s="37"/>
      <c r="E25" s="37"/>
      <c r="F25" s="27">
        <f>IF(AND(C25&gt;1,D25&gt;1),INT(D25-C25),"")</f>
      </c>
      <c r="G25" s="27">
        <f t="shared" si="2"/>
      </c>
      <c r="H25" s="27">
        <f t="shared" si="3"/>
      </c>
      <c r="I25" s="27">
        <f>IF(ISNUMBER(D25)=TRUE,IF(AND(D25&gt;$K$4,D25&lt;$L$4),1,""),"")</f>
      </c>
      <c r="J25" s="27">
        <f t="shared" si="0"/>
      </c>
    </row>
    <row r="26" spans="1:10" ht="15">
      <c r="A26" s="92" t="s">
        <v>71</v>
      </c>
      <c r="B26" s="37"/>
      <c r="C26" s="36"/>
      <c r="D26" s="36"/>
      <c r="E26" s="37"/>
      <c r="F26" s="56">
        <f>IF(AND(C26&gt;1,D26&gt;1),INT(D26-C26),"")</f>
      </c>
      <c r="G26" s="56"/>
      <c r="H26" s="56"/>
      <c r="I26" s="56"/>
      <c r="J26" s="56">
        <f>IF(AND(C26&gt;1,D26&gt;1)=TRUE,IF(F26&gt;30,1,""),"")</f>
      </c>
    </row>
    <row r="27" spans="1:10" ht="15">
      <c r="A27" s="93"/>
      <c r="B27" s="37"/>
      <c r="C27" s="36"/>
      <c r="D27" s="36"/>
      <c r="E27" s="36"/>
      <c r="F27" s="26">
        <f>IF(AND(C27&gt;1,D27&gt;1),INT(D27-C27),"")</f>
      </c>
      <c r="G27" s="39">
        <f t="shared" si="2"/>
      </c>
      <c r="H27" s="26"/>
      <c r="I27" s="26"/>
      <c r="J27" s="26">
        <f t="shared" si="0"/>
      </c>
    </row>
    <row r="28" spans="1:10" ht="15">
      <c r="A28" s="93"/>
      <c r="B28" s="37"/>
      <c r="C28" s="36"/>
      <c r="D28" s="36"/>
      <c r="E28" s="37"/>
      <c r="F28" s="26">
        <f>IF(AND(C28&gt;1,D28&gt;1),INT(D28-C28),"")</f>
      </c>
      <c r="G28" s="39">
        <f t="shared" si="2"/>
      </c>
      <c r="H28" s="46"/>
      <c r="I28" s="46"/>
      <c r="J28" s="26">
        <f t="shared" si="0"/>
      </c>
    </row>
    <row r="29" spans="1:10" ht="15">
      <c r="A29" s="93"/>
      <c r="B29" s="37"/>
      <c r="C29" s="36"/>
      <c r="D29" s="36"/>
      <c r="E29" s="37"/>
      <c r="F29" s="26">
        <f aca="true" t="shared" si="4" ref="F29:F34">IF(AND(C29&gt;1,D29&gt;1),INT(D29-C29),"")</f>
      </c>
      <c r="G29" s="39">
        <f t="shared" si="2"/>
      </c>
      <c r="H29" s="46"/>
      <c r="I29" s="46"/>
      <c r="J29" s="26">
        <f t="shared" si="0"/>
      </c>
    </row>
    <row r="30" spans="1:10" ht="15">
      <c r="A30" s="93"/>
      <c r="B30" s="37"/>
      <c r="C30" s="36"/>
      <c r="D30" s="36"/>
      <c r="E30" s="37"/>
      <c r="F30" s="26">
        <f t="shared" si="4"/>
      </c>
      <c r="G30" s="39">
        <f t="shared" si="2"/>
      </c>
      <c r="H30" s="46"/>
      <c r="I30" s="46"/>
      <c r="J30" s="26">
        <f t="shared" si="0"/>
      </c>
    </row>
    <row r="31" spans="1:10" ht="15">
      <c r="A31" s="93"/>
      <c r="B31" s="37"/>
      <c r="C31" s="36"/>
      <c r="D31" s="36"/>
      <c r="E31" s="37"/>
      <c r="F31" s="26">
        <f t="shared" si="4"/>
      </c>
      <c r="G31" s="39">
        <f t="shared" si="2"/>
      </c>
      <c r="H31" s="46"/>
      <c r="I31" s="46"/>
      <c r="J31" s="26">
        <f t="shared" si="0"/>
      </c>
    </row>
    <row r="32" spans="1:10" ht="15">
      <c r="A32" s="94"/>
      <c r="B32" s="37"/>
      <c r="C32" s="36"/>
      <c r="D32" s="36"/>
      <c r="E32" s="37"/>
      <c r="F32" s="26">
        <f t="shared" si="4"/>
      </c>
      <c r="G32" s="39">
        <f t="shared" si="2"/>
      </c>
      <c r="H32" s="26">
        <f>IF(ISNUMBER(C32)=TRUE,IF(AND(C32&gt;$M$4,C32&lt;$N$4),1,""),"")</f>
      </c>
      <c r="I32" s="55"/>
      <c r="J32" s="26">
        <f t="shared" si="0"/>
      </c>
    </row>
    <row r="33" spans="1:10" ht="15">
      <c r="A33" s="80" t="s">
        <v>72</v>
      </c>
      <c r="B33" s="37"/>
      <c r="C33" s="36"/>
      <c r="D33" s="36"/>
      <c r="E33" s="37"/>
      <c r="F33" s="27">
        <f t="shared" si="4"/>
      </c>
      <c r="G33" s="27">
        <f t="shared" si="2"/>
      </c>
      <c r="H33" s="27"/>
      <c r="I33" s="27"/>
      <c r="J33" s="27">
        <f t="shared" si="0"/>
      </c>
    </row>
    <row r="34" spans="1:10" ht="15">
      <c r="A34" s="80"/>
      <c r="B34" s="37"/>
      <c r="C34" s="36"/>
      <c r="D34" s="36"/>
      <c r="E34" s="36"/>
      <c r="F34" s="27">
        <f t="shared" si="4"/>
      </c>
      <c r="G34" s="27"/>
      <c r="H34" s="27"/>
      <c r="I34" s="27"/>
      <c r="J34" s="27">
        <f t="shared" si="0"/>
      </c>
    </row>
    <row r="35" spans="1:10" ht="15">
      <c r="A35" s="80"/>
      <c r="B35" s="37"/>
      <c r="C35" s="36"/>
      <c r="D35" s="37"/>
      <c r="E35" s="37"/>
      <c r="F35" s="27">
        <f>IF(AND(C35&gt;1,D35&gt;1),INT(D35-C35),"")</f>
      </c>
      <c r="G35" s="27">
        <f>IF(AND(C35&gt;1,E35&gt;1),INT(E35-C35),"")</f>
      </c>
      <c r="H35" s="27"/>
      <c r="I35" s="27">
        <f>IF(ISNUMBER(D35)=TRUE,IF(AND(D35&gt;$K$4,D35&lt;$L$4),1,""),"")</f>
      </c>
      <c r="J35" s="27">
        <f t="shared" si="0"/>
      </c>
    </row>
    <row r="36" spans="1:10" ht="15">
      <c r="A36" s="80"/>
      <c r="B36" s="37"/>
      <c r="C36" s="37"/>
      <c r="D36" s="37"/>
      <c r="E36" s="37"/>
      <c r="F36" s="27">
        <f>IF(AND(C36&gt;1,D36&gt;1),INT(D36-C36),"")</f>
      </c>
      <c r="G36" s="27">
        <f t="shared" si="2"/>
      </c>
      <c r="H36" s="27">
        <f>IF(ISNUMBER(C36)=TRUE,IF(AND(C36&gt;$K$4,C36&lt;$L$4),1,""),"")</f>
      </c>
      <c r="I36" s="27">
        <f>IF(ISNUMBER(D36)=TRUE,IF(AND(D36&gt;$K$4,D36&lt;$L$4),1,""),"")</f>
      </c>
      <c r="J36" s="27">
        <f t="shared" si="0"/>
      </c>
    </row>
    <row r="37" spans="1:10" ht="15">
      <c r="A37" s="80"/>
      <c r="B37" s="37"/>
      <c r="C37" s="37"/>
      <c r="D37" s="37"/>
      <c r="E37" s="37"/>
      <c r="F37" s="27">
        <f>IF(AND(C37&gt;1,D37&gt;1),INT(D37-C37),"")</f>
      </c>
      <c r="G37" s="27">
        <f t="shared" si="2"/>
      </c>
      <c r="H37" s="27">
        <f>IF(ISNUMBER(C37)=TRUE,IF(AND(C37&gt;$K$4,C37&lt;$L$4),1,""),"")</f>
      </c>
      <c r="I37" s="27">
        <f>IF(ISNUMBER(D37)=TRUE,IF(AND(D37&gt;$K$4,D37&lt;$L$4),1,""),"")</f>
      </c>
      <c r="J37" s="27">
        <f t="shared" si="0"/>
      </c>
    </row>
    <row r="38" spans="1:10" ht="15">
      <c r="A38" s="80"/>
      <c r="B38" s="37"/>
      <c r="C38" s="37"/>
      <c r="D38" s="37"/>
      <c r="E38" s="37"/>
      <c r="F38" s="27">
        <f>IF(AND(C38&gt;1,D38&gt;1),INT(D38-C38),"")</f>
      </c>
      <c r="G38" s="27">
        <f t="shared" si="2"/>
      </c>
      <c r="H38" s="27">
        <f>IF(ISNUMBER(C38)=TRUE,IF(AND(C38&gt;$K$4,C38&lt;$L$4),1,""),"")</f>
      </c>
      <c r="I38" s="27">
        <f>IF(ISNUMBER(D38)=TRUE,IF(AND(D38&gt;$K$4,D38&lt;$L$4),1,""),"")</f>
      </c>
      <c r="J38" s="27">
        <f t="shared" si="0"/>
      </c>
    </row>
    <row r="39" spans="1:10" ht="15">
      <c r="A39" s="80"/>
      <c r="B39" s="37"/>
      <c r="C39" s="37"/>
      <c r="D39" s="37"/>
      <c r="E39" s="37"/>
      <c r="F39" s="27">
        <f>IF(AND(C39&gt;1,D39&gt;1),INT(D39-C39),"")</f>
      </c>
      <c r="G39" s="27">
        <f t="shared" si="2"/>
      </c>
      <c r="H39" s="27">
        <f>IF(ISNUMBER(C39)=TRUE,IF(AND(C39&gt;$K$4,C39&lt;$L$4),1,""),"")</f>
      </c>
      <c r="I39" s="27">
        <f>IF(ISNUMBER(D39)=TRUE,IF(AND(D39&gt;$K$4,D39&lt;$L$4),1,""),"")</f>
      </c>
      <c r="J39" s="27">
        <f t="shared" si="0"/>
      </c>
    </row>
  </sheetData>
  <sheetProtection/>
  <mergeCells count="34"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B6:H6"/>
    <mergeCell ref="A12:A18"/>
    <mergeCell ref="A19:A25"/>
    <mergeCell ref="I7:J7"/>
    <mergeCell ref="I8:J8"/>
    <mergeCell ref="I9:J9"/>
    <mergeCell ref="B7:H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5.8515625" style="0" customWidth="1"/>
    <col min="2" max="2" width="19.140625" style="0" customWidth="1"/>
    <col min="3" max="4" width="11.28125" style="0" customWidth="1"/>
    <col min="5" max="5" width="8.00390625" style="22" customWidth="1"/>
    <col min="6" max="6" width="11.28125" style="24" customWidth="1"/>
    <col min="7" max="7" width="13.140625" style="24" customWidth="1"/>
    <col min="8" max="8" width="12.57421875" style="24" customWidth="1"/>
    <col min="9" max="9" width="14.57421875" style="22" customWidth="1"/>
    <col min="10" max="10" width="9.57421875" style="22" customWidth="1"/>
    <col min="11" max="14" width="10.00390625" style="0" customWidth="1"/>
    <col min="15" max="15" width="10.7109375" style="0" customWidth="1"/>
  </cols>
  <sheetData>
    <row r="1" spans="1:15" ht="19.5" thickBot="1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3" spans="8:15" ht="15">
      <c r="H3" s="98" t="s">
        <v>69</v>
      </c>
      <c r="I3" s="98"/>
      <c r="J3" s="98" t="s">
        <v>70</v>
      </c>
      <c r="K3" s="98"/>
      <c r="L3" s="98" t="s">
        <v>71</v>
      </c>
      <c r="M3" s="98"/>
      <c r="N3" s="98" t="s">
        <v>72</v>
      </c>
      <c r="O3" s="98"/>
    </row>
    <row r="4" spans="5:15" ht="15">
      <c r="E4" s="25"/>
      <c r="G4" s="25"/>
      <c r="H4" s="29">
        <v>40909</v>
      </c>
      <c r="I4" s="29">
        <v>40999</v>
      </c>
      <c r="J4" s="30">
        <v>41000</v>
      </c>
      <c r="K4" s="31">
        <v>41090</v>
      </c>
      <c r="L4" s="29">
        <v>41091</v>
      </c>
      <c r="M4" s="29">
        <v>41182</v>
      </c>
      <c r="N4" s="30">
        <v>41183</v>
      </c>
      <c r="O4" s="31">
        <v>41274</v>
      </c>
    </row>
    <row r="5" spans="2:15" ht="15">
      <c r="B5" s="102" t="s">
        <v>5</v>
      </c>
      <c r="C5" s="102"/>
      <c r="D5" s="102"/>
      <c r="E5" s="102"/>
      <c r="F5" s="102"/>
      <c r="G5" s="102"/>
      <c r="H5" s="84">
        <f>SUM(I11:I17)</f>
        <v>4</v>
      </c>
      <c r="I5" s="84"/>
      <c r="J5" s="91">
        <f>SUM(I18:I24)</f>
        <v>0</v>
      </c>
      <c r="K5" s="91"/>
      <c r="L5" s="84">
        <f>SUM(I25:I31)</f>
        <v>0</v>
      </c>
      <c r="M5" s="84"/>
      <c r="N5" s="91">
        <f>SUM(I32:I37)</f>
        <v>0</v>
      </c>
      <c r="O5" s="91"/>
    </row>
    <row r="6" spans="2:15" ht="15">
      <c r="B6" s="102" t="s">
        <v>6</v>
      </c>
      <c r="C6" s="102"/>
      <c r="D6" s="102"/>
      <c r="E6" s="102"/>
      <c r="F6" s="102"/>
      <c r="G6" s="102"/>
      <c r="H6" s="84">
        <f>SUM(J11:J17)</f>
        <v>4</v>
      </c>
      <c r="I6" s="84"/>
      <c r="J6" s="91">
        <f>SUM(J18:J24)</f>
        <v>0</v>
      </c>
      <c r="K6" s="91"/>
      <c r="L6" s="84">
        <f>SUM(J25:J31)</f>
        <v>0</v>
      </c>
      <c r="M6" s="84"/>
      <c r="N6" s="91">
        <f>SUM(J32:J37)</f>
        <v>0</v>
      </c>
      <c r="O6" s="91"/>
    </row>
    <row r="7" spans="2:15" ht="28.5" customHeight="1">
      <c r="B7" s="103" t="s">
        <v>7</v>
      </c>
      <c r="C7" s="103"/>
      <c r="D7" s="103"/>
      <c r="E7" s="103"/>
      <c r="F7" s="103"/>
      <c r="G7" s="103"/>
      <c r="H7" s="83">
        <f>IF(TYPE(AVERAGE(E11:E17))=1,AVERAGE(E11:E17),0)</f>
        <v>505</v>
      </c>
      <c r="I7" s="83"/>
      <c r="J7" s="90">
        <f>IF(TYPE(AVERAGE(E18:E24))=1,AVERAGE(E18:E24),0)</f>
        <v>0</v>
      </c>
      <c r="K7" s="90"/>
      <c r="L7" s="83">
        <f>IF(TYPE(AVERAGE(E25:E31))=1,AVERAGE(E25:E31),0)</f>
        <v>0</v>
      </c>
      <c r="M7" s="83"/>
      <c r="N7" s="90">
        <f>IF(TYPE(AVERAGE(E32:E37))=1,AVERAGE(E32:E37),0)</f>
        <v>0</v>
      </c>
      <c r="O7" s="90"/>
    </row>
    <row r="8" spans="2:15" ht="15">
      <c r="B8" s="102" t="s">
        <v>30</v>
      </c>
      <c r="C8" s="102"/>
      <c r="D8" s="102"/>
      <c r="E8" s="102"/>
      <c r="F8" s="102"/>
      <c r="G8" s="102"/>
      <c r="H8" s="101">
        <f>IF(TYPE(AVERAGE(H11:H17))=1,AVERAGE(H11:H17),0)</f>
        <v>3131.25</v>
      </c>
      <c r="I8" s="101"/>
      <c r="J8" s="104">
        <f>IF(TYPE(AVERAGE(H18:H24))=1,AVERAGE(H18:H24),0)</f>
        <v>0</v>
      </c>
      <c r="K8" s="104"/>
      <c r="L8" s="101">
        <f>IF(TYPE(AVERAGE(H25:H31))=1,AVERAGE(H25:H31),0)</f>
        <v>0</v>
      </c>
      <c r="M8" s="101"/>
      <c r="N8" s="104">
        <f>IF(TYPE(AVERAGE(H32:H37))=1,AVERAGE(H32:H37),0)</f>
        <v>0</v>
      </c>
      <c r="O8" s="104"/>
    </row>
    <row r="10" spans="2:10" ht="45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0" ht="15">
      <c r="A11" s="79" t="s">
        <v>69</v>
      </c>
      <c r="B11" s="35" t="s">
        <v>73</v>
      </c>
      <c r="C11" s="36">
        <v>40434</v>
      </c>
      <c r="D11" s="36">
        <v>40939</v>
      </c>
      <c r="E11" s="56">
        <f>IF(AND(C11&gt;1,D11&gt;1),INT(D11-C11),"")</f>
        <v>505</v>
      </c>
      <c r="F11" s="40">
        <f>50000/4</f>
        <v>12500</v>
      </c>
      <c r="G11" s="40">
        <f>37475/4</f>
        <v>9368.75</v>
      </c>
      <c r="H11" s="42">
        <f>IF(F11-G11&gt;0,F11-G11,"")</f>
        <v>3131.25</v>
      </c>
      <c r="I11" s="56">
        <f>IF(ISNUMBER(D11)=TRUE,IF(AND(D11&gt;$H$4,D11&lt;$I$4),1,""),"")</f>
        <v>1</v>
      </c>
      <c r="J11" s="56">
        <f>IF(AND(C11&gt;1,D11&gt;1)=TRUE,IF(E11&gt;60,1,""),"")</f>
        <v>1</v>
      </c>
    </row>
    <row r="12" spans="1:10" ht="15">
      <c r="A12" s="79"/>
      <c r="B12" s="35" t="s">
        <v>76</v>
      </c>
      <c r="C12" s="36">
        <v>40434</v>
      </c>
      <c r="D12" s="36">
        <v>40939</v>
      </c>
      <c r="E12" s="56">
        <f>IF(AND(C12&gt;1,D12&gt;1),INT(D12-C12),"")</f>
        <v>505</v>
      </c>
      <c r="F12" s="40">
        <f>50000/4</f>
        <v>12500</v>
      </c>
      <c r="G12" s="40">
        <f>37475/4</f>
        <v>9368.75</v>
      </c>
      <c r="H12" s="42">
        <f>IF(F12-G12&gt;0,F12-G12,"")</f>
        <v>3131.25</v>
      </c>
      <c r="I12" s="56">
        <f>IF(ISNUMBER(D12)=TRUE,IF(AND(D12&gt;$H$4,D12&lt;$I$4),1,""),"")</f>
        <v>1</v>
      </c>
      <c r="J12" s="56">
        <f>IF(AND(C12&gt;1,D12&gt;1)=TRUE,IF(E12&gt;60,1,""),"")</f>
        <v>1</v>
      </c>
    </row>
    <row r="13" spans="1:10" ht="15">
      <c r="A13" s="79"/>
      <c r="B13" s="35" t="s">
        <v>74</v>
      </c>
      <c r="C13" s="36">
        <v>40434</v>
      </c>
      <c r="D13" s="36">
        <v>40939</v>
      </c>
      <c r="E13" s="56">
        <f>IF(AND(C13&gt;1,D13&gt;1),INT(D13-C13),"")</f>
        <v>505</v>
      </c>
      <c r="F13" s="40">
        <f>50000/4</f>
        <v>12500</v>
      </c>
      <c r="G13" s="40">
        <f>37475/4</f>
        <v>9368.75</v>
      </c>
      <c r="H13" s="42">
        <f>IF(F13-G13&gt;0,F13-G13,"")</f>
        <v>3131.25</v>
      </c>
      <c r="I13" s="56">
        <f>IF(ISNUMBER(D13)=TRUE,IF(AND(D13&gt;$H$4,D13&lt;$I$4),1,""),"")</f>
        <v>1</v>
      </c>
      <c r="J13" s="56">
        <f>IF(AND(C13&gt;1,D13&gt;1)=TRUE,IF(E13&gt;60,1,""),"")</f>
        <v>1</v>
      </c>
    </row>
    <row r="14" spans="1:10" ht="15">
      <c r="A14" s="79"/>
      <c r="B14" s="35" t="s">
        <v>75</v>
      </c>
      <c r="C14" s="36">
        <v>40434</v>
      </c>
      <c r="D14" s="36">
        <v>40939</v>
      </c>
      <c r="E14" s="26">
        <f aca="true" t="shared" si="0" ref="E14:E24">IF(AND(C14&gt;1,D14&gt;1),INT(D14-C14),"")</f>
        <v>505</v>
      </c>
      <c r="F14" s="40">
        <f>50000/4</f>
        <v>12500</v>
      </c>
      <c r="G14" s="40">
        <f>37475/4</f>
        <v>9368.75</v>
      </c>
      <c r="H14" s="42">
        <f>IF(F14-G14&gt;0,F14-G14,"")</f>
        <v>3131.25</v>
      </c>
      <c r="I14" s="26">
        <f>IF(ISNUMBER(D14)=TRUE,IF(AND(D14&gt;$H$4,D14&lt;$I$4),1,""),"")</f>
        <v>1</v>
      </c>
      <c r="J14" s="26">
        <f aca="true" t="shared" si="1" ref="J14:J24">IF(AND(C14&gt;1,D14&gt;1)=TRUE,IF(E14&gt;60,1,""),"")</f>
        <v>1</v>
      </c>
    </row>
    <row r="15" spans="1:10" ht="15">
      <c r="A15" s="79"/>
      <c r="B15" s="35"/>
      <c r="C15" s="36"/>
      <c r="D15" s="36"/>
      <c r="E15" s="26">
        <f t="shared" si="0"/>
      </c>
      <c r="F15" s="40"/>
      <c r="G15" s="40"/>
      <c r="H15" s="42">
        <f>IF(F15-G15&gt;0,F15-G15,"")</f>
      </c>
      <c r="I15" s="26">
        <f>IF(ISNUMBER(D15)=TRUE,IF(AND(D15&gt;$H$4,D15&lt;$I$4),1,""),"")</f>
      </c>
      <c r="J15" s="26">
        <f t="shared" si="1"/>
      </c>
    </row>
    <row r="16" spans="1:10" ht="15">
      <c r="A16" s="79"/>
      <c r="B16" s="37"/>
      <c r="C16" s="37"/>
      <c r="D16" s="37"/>
      <c r="E16" s="26">
        <f t="shared" si="0"/>
      </c>
      <c r="F16" s="40"/>
      <c r="G16" s="40"/>
      <c r="H16" s="42">
        <f>IF(F16-G16&gt;0,F16-G16,"")</f>
      </c>
      <c r="I16" s="26">
        <f>IF(ISNUMBER(D16)=TRUE,IF(AND(D16&gt;$H$4,D16&lt;$I$4),1,""),"")</f>
      </c>
      <c r="J16" s="26">
        <f t="shared" si="1"/>
      </c>
    </row>
    <row r="17" spans="1:10" ht="15">
      <c r="A17" s="79"/>
      <c r="B17" s="37"/>
      <c r="C17" s="37"/>
      <c r="D17" s="37"/>
      <c r="E17" s="26">
        <f t="shared" si="0"/>
      </c>
      <c r="F17" s="40"/>
      <c r="G17" s="40"/>
      <c r="H17" s="42">
        <f>IF(F17-G17&gt;0,F17-G17,"")</f>
      </c>
      <c r="I17" s="26">
        <f>IF(ISNUMBER(D17)=TRUE,IF(AND(D17&gt;$H$4,D17&lt;$I$4),1,""),"")</f>
      </c>
      <c r="J17" s="26">
        <f t="shared" si="1"/>
      </c>
    </row>
    <row r="18" spans="1:10" ht="15">
      <c r="A18" s="80" t="s">
        <v>70</v>
      </c>
      <c r="B18" s="37"/>
      <c r="C18" s="36"/>
      <c r="D18" s="36"/>
      <c r="E18" s="61">
        <f>IF(AND(C18&gt;1,D18&gt;1),INT(D18-C18),"")</f>
      </c>
      <c r="F18" s="40"/>
      <c r="G18" s="40"/>
      <c r="H18" s="43">
        <f aca="true" t="shared" si="2" ref="H18:H24">IF(F18-G18&gt;0,F18-G18,"")</f>
      </c>
      <c r="I18" s="27">
        <f aca="true" t="shared" si="3" ref="I18:I24">IF(ISNUMBER(D18)=TRUE,IF(AND(D18&gt;$J$4,D18&lt;$K$4),1,""),"")</f>
      </c>
      <c r="J18" s="27">
        <f t="shared" si="1"/>
      </c>
    </row>
    <row r="19" spans="1:10" s="60" customFormat="1" ht="15">
      <c r="A19" s="80"/>
      <c r="B19" s="35"/>
      <c r="C19" s="58"/>
      <c r="D19" s="58"/>
      <c r="E19" s="61">
        <f t="shared" si="0"/>
      </c>
      <c r="F19" s="59"/>
      <c r="G19" s="59"/>
      <c r="H19" s="62">
        <f>IF(F19-G19&gt;0,F19-G19,"")</f>
      </c>
      <c r="I19" s="61">
        <f t="shared" si="3"/>
      </c>
      <c r="J19" s="61">
        <f>IF(AND(C19&gt;1,D19&gt;1)=TRUE,IF(E19&gt;60,1,""),"")</f>
      </c>
    </row>
    <row r="20" spans="1:10" ht="15">
      <c r="A20" s="80"/>
      <c r="B20" s="37"/>
      <c r="C20" s="37"/>
      <c r="D20" s="37"/>
      <c r="E20" s="27">
        <f t="shared" si="0"/>
      </c>
      <c r="F20" s="40"/>
      <c r="G20" s="40"/>
      <c r="H20" s="43">
        <f t="shared" si="2"/>
      </c>
      <c r="I20" s="27">
        <f t="shared" si="3"/>
      </c>
      <c r="J20" s="27">
        <f t="shared" si="1"/>
      </c>
    </row>
    <row r="21" spans="1:10" ht="15">
      <c r="A21" s="80"/>
      <c r="B21" s="37"/>
      <c r="C21" s="37"/>
      <c r="D21" s="37"/>
      <c r="E21" s="27">
        <f t="shared" si="0"/>
      </c>
      <c r="F21" s="40"/>
      <c r="G21" s="40"/>
      <c r="H21" s="43">
        <f t="shared" si="2"/>
      </c>
      <c r="I21" s="27">
        <f t="shared" si="3"/>
      </c>
      <c r="J21" s="27">
        <f t="shared" si="1"/>
      </c>
    </row>
    <row r="22" spans="1:10" ht="15">
      <c r="A22" s="80"/>
      <c r="B22" s="37"/>
      <c r="C22" s="37"/>
      <c r="D22" s="37"/>
      <c r="E22" s="27">
        <f t="shared" si="0"/>
      </c>
      <c r="F22" s="40"/>
      <c r="G22" s="40"/>
      <c r="H22" s="43">
        <f t="shared" si="2"/>
      </c>
      <c r="I22" s="27">
        <f>IF(ISNUMBER(D22)=TRUE,IF(AND(D22&gt;$J$4,D22&lt;$K$4),1,""),"")</f>
      </c>
      <c r="J22" s="27">
        <f t="shared" si="1"/>
      </c>
    </row>
    <row r="23" spans="1:10" ht="15">
      <c r="A23" s="80"/>
      <c r="B23" s="37"/>
      <c r="C23" s="37"/>
      <c r="D23" s="37"/>
      <c r="E23" s="27">
        <f t="shared" si="0"/>
      </c>
      <c r="F23" s="40"/>
      <c r="G23" s="40"/>
      <c r="H23" s="43">
        <f t="shared" si="2"/>
      </c>
      <c r="I23" s="27">
        <f t="shared" si="3"/>
      </c>
      <c r="J23" s="27">
        <f t="shared" si="1"/>
      </c>
    </row>
    <row r="24" spans="1:10" ht="15">
      <c r="A24" s="80"/>
      <c r="B24" s="37"/>
      <c r="C24" s="37"/>
      <c r="D24" s="37"/>
      <c r="E24" s="27">
        <f t="shared" si="0"/>
      </c>
      <c r="F24" s="40"/>
      <c r="G24" s="40"/>
      <c r="H24" s="43">
        <f t="shared" si="2"/>
      </c>
      <c r="I24" s="27">
        <f t="shared" si="3"/>
      </c>
      <c r="J24" s="27">
        <f t="shared" si="1"/>
      </c>
    </row>
    <row r="25" spans="1:10" ht="15">
      <c r="A25" s="94" t="s">
        <v>71</v>
      </c>
      <c r="B25" s="37"/>
      <c r="C25" s="36"/>
      <c r="D25" s="36"/>
      <c r="E25" s="61">
        <f>IF(AND(C25&gt;1,D25&gt;1),INT(D25-C25),"")</f>
      </c>
      <c r="F25" s="40"/>
      <c r="G25" s="40"/>
      <c r="H25" s="43">
        <f>IF(F25-G25&gt;0,F25-G25,"")</f>
      </c>
      <c r="I25" s="27">
        <f>IF(ISNUMBER(D25)=TRUE,IF(AND(D25&gt;$L$4,D25&lt;$M$4),1,""),"")</f>
      </c>
      <c r="J25" s="27">
        <f>IF(AND(C25&gt;1,D25&gt;1)=TRUE,IF(E25&gt;60,1,""),"")</f>
      </c>
    </row>
    <row r="26" spans="1:10" ht="15">
      <c r="A26" s="79"/>
      <c r="B26" s="35"/>
      <c r="C26" s="36"/>
      <c r="D26" s="36"/>
      <c r="E26" s="61">
        <f>IF(AND(C26&gt;1,D26&gt;1),INT(D26-C26),"")</f>
      </c>
      <c r="F26" s="40"/>
      <c r="G26" s="40"/>
      <c r="H26" s="43">
        <f>IF(F26-G26&gt;0,F26-G26,"")</f>
      </c>
      <c r="I26" s="27">
        <f>IF(ISNUMBER(D26)=TRUE,IF(AND(D26&gt;$L$4,D26&lt;$M$4),1,""),"")</f>
      </c>
      <c r="J26" s="27">
        <f>IF(AND(C26&gt;1,D26&gt;1)=TRUE,IF(E26&gt;60,1,""),"")</f>
      </c>
    </row>
    <row r="27" spans="1:10" ht="15">
      <c r="A27" s="79"/>
      <c r="B27" s="35"/>
      <c r="C27" s="36"/>
      <c r="D27" s="36"/>
      <c r="E27" s="26">
        <f>IF(AND(C27&gt;1,D27&gt;1),INT(D27-C27),"")</f>
      </c>
      <c r="F27" s="40"/>
      <c r="G27" s="40"/>
      <c r="H27" s="42">
        <f aca="true" t="shared" si="4" ref="H27:H34">IF(F27-G27&gt;0,F27-G27,"")</f>
      </c>
      <c r="I27" s="26">
        <f>IF(ISNUMBER(D27)=TRUE,IF(AND(D27&gt;$L$4,D27&lt;$M$4),1,""),"")</f>
      </c>
      <c r="J27" s="26">
        <f aca="true" t="shared" si="5" ref="J27:J32">IF(AND(C27&gt;1,D27&gt;1)=TRUE,IF(E27&gt;60,1,""),"")</f>
      </c>
    </row>
    <row r="28" spans="1:10" ht="15">
      <c r="A28" s="79"/>
      <c r="B28" s="35"/>
      <c r="C28" s="36"/>
      <c r="D28" s="36"/>
      <c r="E28" s="26">
        <f>IF(AND(C28&gt;1,D28&gt;1),INT(D28-C28),"")</f>
      </c>
      <c r="F28" s="40"/>
      <c r="G28" s="40"/>
      <c r="H28" s="42">
        <f t="shared" si="4"/>
      </c>
      <c r="I28" s="26">
        <f>IF(ISNUMBER(D28)=TRUE,IF(AND(D28&gt;$L$4,D28&lt;$M$4),1,""),"")</f>
      </c>
      <c r="J28" s="26">
        <f t="shared" si="5"/>
      </c>
    </row>
    <row r="29" spans="1:10" ht="15">
      <c r="A29" s="79"/>
      <c r="B29" s="37"/>
      <c r="C29" s="37"/>
      <c r="D29" s="37"/>
      <c r="E29" s="26">
        <f>IF(AND(C29&gt;1,D29&gt;1),INT(D29-C29),"")</f>
      </c>
      <c r="F29" s="40"/>
      <c r="G29" s="40"/>
      <c r="H29" s="42">
        <f t="shared" si="4"/>
      </c>
      <c r="I29" s="26">
        <f>IF(ISNUMBER(D29)=TRUE,IF(AND(D29&gt;$L$4,D29&lt;$M$4),1,""),"")</f>
      </c>
      <c r="J29" s="26">
        <f t="shared" si="5"/>
      </c>
    </row>
    <row r="30" spans="1:10" ht="15">
      <c r="A30" s="79"/>
      <c r="B30" s="37"/>
      <c r="C30" s="37"/>
      <c r="D30" s="37"/>
      <c r="E30" s="26">
        <f>IF(AND(C30&gt;1,D30&gt;1),INT(D30-C30),"")</f>
      </c>
      <c r="F30" s="40"/>
      <c r="G30" s="40"/>
      <c r="H30" s="42">
        <f t="shared" si="4"/>
      </c>
      <c r="I30" s="26">
        <f>IF(ISNUMBER(D30)=TRUE,IF(AND(D30&gt;$L$4,D30&lt;$M$4),1,""),"")</f>
      </c>
      <c r="J30" s="26">
        <f t="shared" si="5"/>
      </c>
    </row>
    <row r="31" spans="1:10" ht="15">
      <c r="A31" s="79"/>
      <c r="B31" s="37"/>
      <c r="C31" s="37"/>
      <c r="D31" s="37"/>
      <c r="E31" s="26">
        <f>IF(AND(C31&gt;1,D31&gt;1),INT(D31-C31),"")</f>
      </c>
      <c r="F31" s="40"/>
      <c r="G31" s="40"/>
      <c r="H31" s="42">
        <f t="shared" si="4"/>
      </c>
      <c r="I31" s="26">
        <f>IF(ISNUMBER(D31)=TRUE,IF(AND(D31&gt;$L$4,D31&lt;$M$4),1,""),"")</f>
      </c>
      <c r="J31" s="26">
        <f t="shared" si="5"/>
      </c>
    </row>
    <row r="32" spans="1:10" ht="15">
      <c r="A32" s="80" t="s">
        <v>72</v>
      </c>
      <c r="B32" s="35"/>
      <c r="C32" s="36"/>
      <c r="D32" s="36"/>
      <c r="E32" s="27">
        <f>IF(AND(C32&gt;1,D32&gt;1),INT(D32-C32),"")</f>
      </c>
      <c r="F32" s="40"/>
      <c r="G32" s="40"/>
      <c r="H32" s="43">
        <f t="shared" si="4"/>
      </c>
      <c r="I32" s="27">
        <f>IF(ISNUMBER(D32)=TRUE,IF(AND(D32&gt;$N$4,D32&lt;$O$4),1,""),"")</f>
      </c>
      <c r="J32" s="27">
        <f t="shared" si="5"/>
      </c>
    </row>
    <row r="33" spans="1:10" ht="15">
      <c r="A33" s="80"/>
      <c r="B33" s="35"/>
      <c r="C33" s="36"/>
      <c r="D33" s="36"/>
      <c r="E33" s="27">
        <f>IF(AND(C33&gt;1,D33&gt;1),INT(D33-C33),"")</f>
      </c>
      <c r="F33" s="40"/>
      <c r="G33" s="40"/>
      <c r="H33" s="43">
        <f t="shared" si="4"/>
      </c>
      <c r="I33" s="27">
        <f>IF(ISNUMBER(D33)=TRUE,IF(AND(D33&gt;$N$4,D33&lt;$O$4),1,""),"")</f>
      </c>
      <c r="J33" s="27">
        <f>IF(AND(C33&gt;1,D33&gt;1)=TRUE,IF(E33&gt;60,1,""),"")</f>
      </c>
    </row>
    <row r="34" spans="1:10" ht="15">
      <c r="A34" s="80"/>
      <c r="B34" s="35"/>
      <c r="C34" s="36"/>
      <c r="D34" s="36"/>
      <c r="E34" s="27">
        <f>IF(AND(C34&gt;1,D34&gt;1),INT(D34-C34),"")</f>
      </c>
      <c r="F34" s="40"/>
      <c r="G34" s="40"/>
      <c r="H34" s="43">
        <f t="shared" si="4"/>
      </c>
      <c r="I34" s="27">
        <f>IF(ISNUMBER(D34)=TRUE,IF(AND(D34&gt;$N$4,D34&lt;$O$4),1,""),"")</f>
      </c>
      <c r="J34" s="27">
        <f>IF(AND(C34&gt;1,D34&gt;1)=TRUE,IF(E34&gt;60,1,""),"")</f>
      </c>
    </row>
    <row r="35" spans="1:10" ht="15">
      <c r="A35" s="80"/>
      <c r="B35" s="37"/>
      <c r="C35" s="36"/>
      <c r="D35" s="37"/>
      <c r="E35" s="27"/>
      <c r="F35" s="40"/>
      <c r="G35" s="40"/>
      <c r="H35" s="43">
        <f>IF(F36-G36&gt;0,F36-G36,"")</f>
      </c>
      <c r="I35" s="27">
        <f>IF(ISNUMBER(D35)=TRUE,IF(AND(D35&gt;$N$4,D35&lt;$O$4),1,""),"")</f>
      </c>
      <c r="J35" s="27">
        <f>IF(AND(C35&gt;1,D35&gt;1)=TRUE,IF(E35&gt;60,1,""),"")</f>
      </c>
    </row>
    <row r="36" spans="1:10" ht="15">
      <c r="A36" s="80"/>
      <c r="B36" s="37"/>
      <c r="C36" s="36"/>
      <c r="D36" s="37"/>
      <c r="E36" s="27">
        <f>IF(AND(C37&gt;1,D37&gt;1),INT(D37-C37),"")</f>
      </c>
      <c r="F36" s="40"/>
      <c r="G36" s="40"/>
      <c r="H36" s="43">
        <f>IF(F37-G37&gt;0,F37-G37,"")</f>
      </c>
      <c r="I36" s="27">
        <f>IF(ISNUMBER(D36)=TRUE,IF(AND(D36&gt;$N$4,D36&lt;$O$4),1,""),"")</f>
      </c>
      <c r="J36" s="27">
        <f>IF(AND(C36&gt;1,D36&gt;1)=TRUE,IF(E36&gt;60,1,""),"")</f>
      </c>
    </row>
    <row r="37" spans="1:10" ht="15">
      <c r="A37" s="80"/>
      <c r="B37" s="37"/>
      <c r="C37" s="37"/>
      <c r="D37" s="37"/>
      <c r="E37" s="27"/>
      <c r="F37" s="40"/>
      <c r="G37" s="40"/>
      <c r="H37" s="43"/>
      <c r="I37" s="27">
        <f>IF(ISNUMBER(D37)=TRUE,IF(AND(D37&gt;$N$4,D37&lt;$O$4),1,""),"")</f>
      </c>
      <c r="J37" s="27">
        <f>IF(AND(C37&gt;1,D37&gt;1)=TRUE,IF(E37&gt;60,1,""),"")</f>
      </c>
    </row>
  </sheetData>
  <sheetProtection/>
  <mergeCells count="29"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ySplit="10" topLeftCell="A16" activePane="bottomLeft" state="frozen"/>
      <selection pane="topLeft" activeCell="A1" sqref="A1"/>
      <selection pane="bottomLeft" activeCell="L5" sqref="L5:M5"/>
    </sheetView>
  </sheetViews>
  <sheetFormatPr defaultColWidth="9.140625" defaultRowHeight="15"/>
  <cols>
    <col min="1" max="1" width="5.8515625" style="0" customWidth="1"/>
    <col min="2" max="2" width="18.7109375" style="0" customWidth="1"/>
    <col min="3" max="4" width="11.28125" style="0" customWidth="1"/>
    <col min="5" max="5" width="10.00390625" style="25" customWidth="1"/>
    <col min="6" max="6" width="11.8515625" style="24" customWidth="1"/>
    <col min="7" max="7" width="11.57421875" style="25" customWidth="1"/>
    <col min="8" max="8" width="9.57421875" style="25" customWidth="1"/>
    <col min="9" max="9" width="9.57421875" style="0" customWidth="1"/>
    <col min="11" max="11" width="12.421875" style="0" customWidth="1"/>
    <col min="12" max="14" width="10.00390625" style="0" customWidth="1"/>
    <col min="15" max="15" width="11.00390625" style="0" customWidth="1"/>
  </cols>
  <sheetData>
    <row r="1" spans="1:15" ht="19.5" thickBot="1">
      <c r="A1" s="95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ht="15">
      <c r="G2" s="24"/>
    </row>
    <row r="3" spans="8:15" ht="15">
      <c r="H3" s="98" t="s">
        <v>69</v>
      </c>
      <c r="I3" s="98"/>
      <c r="J3" s="99" t="s">
        <v>70</v>
      </c>
      <c r="K3" s="100"/>
      <c r="L3" s="98" t="s">
        <v>71</v>
      </c>
      <c r="M3" s="98"/>
      <c r="N3" s="99" t="s">
        <v>72</v>
      </c>
      <c r="O3" s="100"/>
    </row>
    <row r="4" spans="8:15" ht="15">
      <c r="H4" s="29">
        <v>40909</v>
      </c>
      <c r="I4" s="29">
        <v>40999</v>
      </c>
      <c r="J4" s="30">
        <v>41000</v>
      </c>
      <c r="K4" s="31">
        <v>41090</v>
      </c>
      <c r="L4" s="29">
        <v>41091</v>
      </c>
      <c r="M4" s="29">
        <v>41182</v>
      </c>
      <c r="N4" s="30">
        <v>41183</v>
      </c>
      <c r="O4" s="31">
        <v>41274</v>
      </c>
    </row>
    <row r="5" spans="2:15" ht="15">
      <c r="B5" s="102" t="s">
        <v>13</v>
      </c>
      <c r="C5" s="102"/>
      <c r="D5" s="102"/>
      <c r="E5" s="102"/>
      <c r="F5" s="102"/>
      <c r="G5" s="102"/>
      <c r="H5" s="84">
        <f>SUM(F11:F17)</f>
        <v>0</v>
      </c>
      <c r="I5" s="84"/>
      <c r="J5" s="91">
        <v>0</v>
      </c>
      <c r="K5" s="91"/>
      <c r="L5" s="84">
        <f>SUM(F25:F31)</f>
        <v>0</v>
      </c>
      <c r="M5" s="84"/>
      <c r="N5" s="91">
        <f>SUM(F32:F38)</f>
        <v>0</v>
      </c>
      <c r="O5" s="91"/>
    </row>
    <row r="6" spans="2:15" ht="27.75" customHeight="1">
      <c r="B6" s="85" t="s">
        <v>25</v>
      </c>
      <c r="C6" s="86"/>
      <c r="D6" s="86"/>
      <c r="E6" s="86"/>
      <c r="F6" s="86"/>
      <c r="G6" s="87"/>
      <c r="H6" s="84">
        <f>SUM(H11:H17)</f>
        <v>0</v>
      </c>
      <c r="I6" s="84"/>
      <c r="J6" s="91">
        <f>SUM(H18:H24)</f>
        <v>0</v>
      </c>
      <c r="K6" s="91"/>
      <c r="L6" s="84">
        <f>SUM(H25:H31)</f>
        <v>0</v>
      </c>
      <c r="M6" s="84"/>
      <c r="N6" s="91">
        <f>SUM(H32:H38)</f>
        <v>0</v>
      </c>
      <c r="O6" s="91"/>
    </row>
    <row r="7" spans="2:15" ht="15" customHeight="1">
      <c r="B7" s="103" t="s">
        <v>14</v>
      </c>
      <c r="C7" s="103"/>
      <c r="D7" s="103"/>
      <c r="E7" s="103"/>
      <c r="F7" s="103"/>
      <c r="G7" s="103"/>
      <c r="H7" s="83">
        <f>IF(TYPE(AVERAGE(E11:E17))=1,AVERAGE(E11:E17),0)</f>
        <v>0</v>
      </c>
      <c r="I7" s="83"/>
      <c r="J7" s="90">
        <f>IF(TYPE(AVERAGE(E18:E24))=1,AVERAGE(E18:E24),0)</f>
        <v>0</v>
      </c>
      <c r="K7" s="90"/>
      <c r="L7" s="83">
        <f>IF(TYPE(AVERAGE(E25:E31))=1,AVERAGE(E25:E31),0)</f>
        <v>0</v>
      </c>
      <c r="M7" s="83"/>
      <c r="N7" s="90">
        <f>IF(TYPE(AVERAGE(E32:E38))=1,AVERAGE(E32:E38),0)</f>
        <v>0</v>
      </c>
      <c r="O7" s="90"/>
    </row>
    <row r="8" spans="2:15" ht="15">
      <c r="B8" s="102" t="s">
        <v>26</v>
      </c>
      <c r="C8" s="102"/>
      <c r="D8" s="102"/>
      <c r="E8" s="102"/>
      <c r="F8" s="102"/>
      <c r="G8" s="102"/>
      <c r="H8" s="84">
        <f>SUM(G11:G17)</f>
        <v>0</v>
      </c>
      <c r="I8" s="84"/>
      <c r="J8" s="91">
        <f>SUM(G18:G24)</f>
        <v>0</v>
      </c>
      <c r="K8" s="91"/>
      <c r="L8" s="84">
        <v>0</v>
      </c>
      <c r="M8" s="84"/>
      <c r="N8" s="91">
        <f>SUM(G32:G38)</f>
        <v>0</v>
      </c>
      <c r="O8" s="91"/>
    </row>
    <row r="9" spans="11:13" ht="15">
      <c r="K9" s="23"/>
      <c r="L9" s="23"/>
      <c r="M9" s="23"/>
    </row>
    <row r="10" spans="2:8" ht="60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8" ht="15" customHeight="1">
      <c r="A11" s="79" t="s">
        <v>69</v>
      </c>
      <c r="B11" s="35"/>
      <c r="C11" s="36"/>
      <c r="D11" s="36"/>
      <c r="E11" s="46">
        <f>IF(AND(C11&gt;1,D11&gt;1),INT(D11-C11),"")</f>
      </c>
      <c r="F11" s="46">
        <f>IF(ISNUMBER(C11)=TRUE,IF(AND(C11&gt;$H$4,C11&lt;$I$4),1,""),"")</f>
      </c>
      <c r="G11" s="46">
        <f>IF(ISNUMBER(D11)=TRUE,IF(AND(D11&gt;$I$4,B11&lt;$J$4),1,""),"")</f>
      </c>
      <c r="H11" s="46">
        <f>IF(AND(A11&gt;1,B11&gt;1)=TRUE,IF(D11&gt;30,1,""),"")</f>
      </c>
    </row>
    <row r="12" spans="1:8" ht="15">
      <c r="A12" s="79"/>
      <c r="B12" s="35"/>
      <c r="C12" s="36"/>
      <c r="D12" s="36"/>
      <c r="E12" s="56">
        <f>IF(AND(C12&gt;1,D12&gt;1),INT(D12-C12),"")</f>
      </c>
      <c r="F12" s="26"/>
      <c r="G12" s="26"/>
      <c r="H12" s="26"/>
    </row>
    <row r="13" spans="1:8" ht="15">
      <c r="A13" s="79"/>
      <c r="B13" s="35"/>
      <c r="C13" s="36"/>
      <c r="D13" s="36"/>
      <c r="E13" s="56">
        <f>IF(AND(C13&gt;1,D13&gt;1),INT(D13-C13),"")</f>
      </c>
      <c r="F13" s="26"/>
      <c r="G13" s="26"/>
      <c r="H13" s="26"/>
    </row>
    <row r="14" spans="1:8" ht="15">
      <c r="A14" s="79"/>
      <c r="B14" s="35"/>
      <c r="C14" s="36"/>
      <c r="D14" s="36"/>
      <c r="E14" s="56">
        <f>IF(AND(C14&gt;1,D14&gt;1),INT(D14-C14),"")</f>
      </c>
      <c r="F14" s="26"/>
      <c r="G14" s="26"/>
      <c r="H14" s="26"/>
    </row>
    <row r="15" spans="1:8" ht="15">
      <c r="A15" s="79"/>
      <c r="B15" s="35"/>
      <c r="C15" s="37"/>
      <c r="D15" s="37"/>
      <c r="E15" s="26"/>
      <c r="F15" s="26"/>
      <c r="G15" s="26"/>
      <c r="H15" s="26"/>
    </row>
    <row r="16" spans="1:8" ht="15">
      <c r="A16" s="79"/>
      <c r="B16" s="35"/>
      <c r="C16" s="37"/>
      <c r="D16" s="37"/>
      <c r="E16" s="26"/>
      <c r="F16" s="26"/>
      <c r="G16" s="26"/>
      <c r="H16" s="26"/>
    </row>
    <row r="17" spans="1:8" ht="15">
      <c r="A17" s="79"/>
      <c r="B17" s="35"/>
      <c r="C17" s="37"/>
      <c r="D17" s="37"/>
      <c r="E17" s="26"/>
      <c r="F17" s="26"/>
      <c r="G17" s="26"/>
      <c r="H17" s="26"/>
    </row>
    <row r="18" spans="1:8" ht="15" customHeight="1">
      <c r="A18" s="80" t="s">
        <v>70</v>
      </c>
      <c r="B18" s="35"/>
      <c r="C18" s="36"/>
      <c r="D18" s="36"/>
      <c r="E18" s="27">
        <f aca="true" t="shared" si="0" ref="E18:E24">IF(AND(C18&gt;1,D18&gt;1),INT(D18-C18),"")</f>
      </c>
      <c r="F18" s="27">
        <f>IF(ISNUMBER(D18)=TRUE,IF(AND(D18&gt;$J$4,D18&lt;$K$4),1,""),"")</f>
      </c>
      <c r="G18" s="27">
        <f>IF(ISNUMBER(D18)=TRUE,IF(AND(D18&gt;$J$4,D18&lt;$K$4),1,""),"")</f>
      </c>
      <c r="H18" s="27">
        <f>IF(AND(C18&gt;1,D18&gt;1)=TRUE,IF(E18&gt;30,1,""),"")</f>
      </c>
    </row>
    <row r="19" spans="1:8" ht="15">
      <c r="A19" s="80"/>
      <c r="B19" s="37"/>
      <c r="C19" s="36"/>
      <c r="D19" s="36"/>
      <c r="E19" s="27">
        <f t="shared" si="0"/>
      </c>
      <c r="F19" s="27">
        <f>IF(ISNUMBER(D19)=TRUE,IF(AND(D19&gt;$J$4,D19&lt;$K$4),1,""),"")</f>
      </c>
      <c r="G19" s="27">
        <f aca="true" t="shared" si="1" ref="G19:G24">IF(ISNUMBER(D19)=TRUE,IF(AND(D19&gt;$J$4,D19&lt;$K$4),1,""),"")</f>
      </c>
      <c r="H19" s="27">
        <f aca="true" t="shared" si="2" ref="H19:H24">IF(AND(C19&gt;1,D19&gt;1)=TRUE,IF(E19&gt;30,1,""),"")</f>
      </c>
    </row>
    <row r="20" spans="1:8" ht="15">
      <c r="A20" s="80"/>
      <c r="B20" s="37"/>
      <c r="C20" s="37"/>
      <c r="D20" s="37"/>
      <c r="E20" s="27">
        <f t="shared" si="0"/>
      </c>
      <c r="F20" s="27">
        <f>IF(ISNUMBER(C20)=TRUE,IF(AND(C20&gt;$J$4,C20&lt;$K$4),1,""),"")</f>
      </c>
      <c r="G20" s="27">
        <f t="shared" si="1"/>
      </c>
      <c r="H20" s="27">
        <f t="shared" si="2"/>
      </c>
    </row>
    <row r="21" spans="1:8" ht="15">
      <c r="A21" s="80"/>
      <c r="B21" s="37"/>
      <c r="C21" s="37"/>
      <c r="D21" s="37"/>
      <c r="E21" s="27">
        <f t="shared" si="0"/>
      </c>
      <c r="F21" s="27">
        <f>IF(ISNUMBER(C21)=TRUE,IF(AND(C21&gt;$J$4,C21&lt;$K$4),1,""),"")</f>
      </c>
      <c r="G21" s="27">
        <f t="shared" si="1"/>
      </c>
      <c r="H21" s="27">
        <f t="shared" si="2"/>
      </c>
    </row>
    <row r="22" spans="1:8" ht="15">
      <c r="A22" s="80"/>
      <c r="B22" s="37"/>
      <c r="C22" s="37"/>
      <c r="D22" s="37"/>
      <c r="E22" s="27">
        <f t="shared" si="0"/>
      </c>
      <c r="F22" s="27">
        <f>IF(ISNUMBER(C22)=TRUE,IF(AND(C22&gt;$J$4,C22&lt;$K$4),1,""),"")</f>
      </c>
      <c r="G22" s="27">
        <f t="shared" si="1"/>
      </c>
      <c r="H22" s="27">
        <f t="shared" si="2"/>
      </c>
    </row>
    <row r="23" spans="1:8" ht="15">
      <c r="A23" s="80"/>
      <c r="B23" s="37"/>
      <c r="C23" s="37"/>
      <c r="D23" s="37"/>
      <c r="E23" s="27">
        <f t="shared" si="0"/>
      </c>
      <c r="F23" s="27">
        <f>IF(ISNUMBER(C23)=TRUE,IF(AND(C23&gt;$J$4,C23&lt;$K$4),1,""),"")</f>
      </c>
      <c r="G23" s="27">
        <f t="shared" si="1"/>
      </c>
      <c r="H23" s="27">
        <f t="shared" si="2"/>
      </c>
    </row>
    <row r="24" spans="1:8" ht="15">
      <c r="A24" s="80"/>
      <c r="B24" s="37"/>
      <c r="C24" s="37"/>
      <c r="D24" s="37"/>
      <c r="E24" s="27">
        <f t="shared" si="0"/>
      </c>
      <c r="F24" s="27">
        <f>IF(ISNUMBER(C24)=TRUE,IF(AND(C24&gt;$J$4,C24&lt;$K$4),1,""),"")</f>
      </c>
      <c r="G24" s="27">
        <f t="shared" si="1"/>
      </c>
      <c r="H24" s="27">
        <f t="shared" si="2"/>
      </c>
    </row>
    <row r="25" spans="1:8" ht="15" customHeight="1">
      <c r="A25" s="79" t="s">
        <v>71</v>
      </c>
      <c r="B25" s="35"/>
      <c r="C25" s="36"/>
      <c r="D25" s="36"/>
      <c r="E25" s="26">
        <f>IF(AND(C25&gt;1,D25&gt;1),INT(D25-C25),"")</f>
      </c>
      <c r="F25" s="26">
        <f>IF(ISNUMBER(C25)=TRUE,IF(AND(C25&gt;$H$4,C25&lt;$I$4),1,""),"")</f>
      </c>
      <c r="G25" s="26">
        <f>IF(ISNUMBER(D25)=TRUE,IF(AND(D25&gt;$H$4,D25&lt;$I$4),1,""),"")</f>
      </c>
      <c r="H25" s="26">
        <f>IF(AND(C25&gt;1,D25&gt;1)=TRUE,IF(E25&gt;30,1,""),"")</f>
      </c>
    </row>
    <row r="26" spans="1:8" ht="15">
      <c r="A26" s="79"/>
      <c r="B26" s="35"/>
      <c r="C26" s="36"/>
      <c r="D26" s="36"/>
      <c r="E26" s="26">
        <f>IF(AND(C26&gt;1,D26&gt;1),INT(D26-C26),"")</f>
      </c>
      <c r="F26" s="26">
        <f aca="true" t="shared" si="3" ref="F26:F31">IF(ISNUMBER(C26)=TRUE,IF(AND(C26&gt;$H$4,C26&lt;$I$4),1,""),"")</f>
      </c>
      <c r="G26" s="26">
        <f aca="true" t="shared" si="4" ref="G26:G31">IF(ISNUMBER(D26)=TRUE,IF(AND(D26&gt;$H$4,D26&lt;$I$4),1,""),"")</f>
      </c>
      <c r="H26" s="26">
        <f>IF(AND(C26&gt;1,D26&gt;1)=TRUE,IF(E26&gt;30,1,""),"")</f>
      </c>
    </row>
    <row r="27" spans="1:8" ht="15">
      <c r="A27" s="79"/>
      <c r="B27" s="35"/>
      <c r="C27" s="36"/>
      <c r="D27" s="37"/>
      <c r="E27" s="26">
        <f aca="true" t="shared" si="5" ref="E27:E38">IF(AND(C27&gt;1,D27&gt;1),INT(D27-C27),"")</f>
      </c>
      <c r="F27" s="26">
        <f t="shared" si="3"/>
      </c>
      <c r="G27" s="26">
        <f t="shared" si="4"/>
      </c>
      <c r="H27" s="26">
        <f>IF(AND(C27&gt;1,D27&gt;1)=TRUE,IF(E27&gt;30,1,""),"")</f>
      </c>
    </row>
    <row r="28" spans="1:8" ht="15">
      <c r="A28" s="79"/>
      <c r="B28" s="35"/>
      <c r="C28" s="37"/>
      <c r="D28" s="37"/>
      <c r="E28" s="26">
        <f t="shared" si="5"/>
      </c>
      <c r="F28" s="26">
        <f t="shared" si="3"/>
      </c>
      <c r="G28" s="26">
        <f t="shared" si="4"/>
      </c>
      <c r="H28" s="26">
        <f>IF(AND(C28&gt;1,D28&gt;1)=TRUE,IF(E28&gt;30,1,""),"")</f>
      </c>
    </row>
    <row r="29" spans="1:8" ht="15">
      <c r="A29" s="79"/>
      <c r="B29" s="35"/>
      <c r="C29" s="37"/>
      <c r="D29" s="37"/>
      <c r="E29" s="26">
        <f t="shared" si="5"/>
      </c>
      <c r="F29" s="26">
        <f t="shared" si="3"/>
      </c>
      <c r="G29" s="26">
        <f t="shared" si="4"/>
      </c>
      <c r="H29" s="26">
        <f>IF(AND(C29&gt;1,D29&gt;1)=TRUE,IF(E29&gt;30,1,""),"")</f>
      </c>
    </row>
    <row r="30" spans="1:8" ht="15">
      <c r="A30" s="79"/>
      <c r="B30" s="35"/>
      <c r="C30" s="37"/>
      <c r="D30" s="37"/>
      <c r="E30" s="26">
        <f t="shared" si="5"/>
      </c>
      <c r="F30" s="26">
        <f t="shared" si="3"/>
      </c>
      <c r="G30" s="26">
        <f t="shared" si="4"/>
      </c>
      <c r="H30" s="26">
        <f>IF(AND(C30&gt;1,D30&gt;1)=TRUE,IF(E30&gt;30,1,""),"")</f>
      </c>
    </row>
    <row r="31" spans="1:8" ht="15">
      <c r="A31" s="79"/>
      <c r="B31" s="35"/>
      <c r="C31" s="37"/>
      <c r="D31" s="37"/>
      <c r="E31" s="26">
        <f t="shared" si="5"/>
      </c>
      <c r="F31" s="26">
        <f t="shared" si="3"/>
      </c>
      <c r="G31" s="26">
        <f t="shared" si="4"/>
      </c>
      <c r="H31" s="26">
        <f>IF(AND(C31&gt;1,D31&gt;1)=TRUE,IF(E31&gt;30,1,""),"")</f>
      </c>
    </row>
    <row r="32" spans="1:8" ht="15" customHeight="1">
      <c r="A32" s="80" t="s">
        <v>72</v>
      </c>
      <c r="B32" s="35"/>
      <c r="C32" s="36"/>
      <c r="D32" s="36"/>
      <c r="E32" s="27">
        <f t="shared" si="5"/>
      </c>
      <c r="F32" s="27">
        <f>IF(ISNUMBER(D32)=TRUE,IF(AND(D32&gt;$N$4,C32&lt;$O$4),1,""),"")</f>
      </c>
      <c r="G32" s="27">
        <f>IF(ISNUMBER(D32)=TRUE,IF(AND(D32&gt;$N$4,D32&lt;$O$4),1,""),"")</f>
      </c>
      <c r="H32" s="27">
        <f>IF(AND(C32&gt;1,D32&gt;1)=TRUE,IF(E32&gt;30,1,""),"")</f>
      </c>
    </row>
    <row r="33" spans="1:8" ht="15">
      <c r="A33" s="80"/>
      <c r="B33" s="37"/>
      <c r="C33" s="36"/>
      <c r="D33" s="36"/>
      <c r="E33" s="27">
        <f t="shared" si="5"/>
      </c>
      <c r="F33" s="27">
        <f>IF(ISNUMBER(D33)=TRUE,IF(AND(D33&gt;$N$4,C33&lt;$O$4),1,""),"")</f>
      </c>
      <c r="G33" s="27">
        <f>IF(ISNUMBER(D33)=TRUE,IF(AND(D33&gt;$N$4,D33&lt;$O$4),1,""),"")</f>
      </c>
      <c r="H33" s="27">
        <f aca="true" t="shared" si="6" ref="H33:H38">IF(AND(C33&gt;1,D33&gt;1)=TRUE,IF(E33&gt;30,1,""),"")</f>
      </c>
    </row>
    <row r="34" spans="1:8" ht="15">
      <c r="A34" s="80"/>
      <c r="B34" s="37"/>
      <c r="C34" s="37"/>
      <c r="D34" s="37"/>
      <c r="E34" s="27">
        <f t="shared" si="5"/>
      </c>
      <c r="F34" s="27">
        <f>IF(ISNUMBER(C34)=TRUE,IF(AND(C34&gt;$J$4,C34&lt;$K$4),1,""),"")</f>
      </c>
      <c r="G34" s="27">
        <f>IF(ISNUMBER(D34)=TRUE,IF(AND(D34&gt;$J$4,D34&lt;$K$4),1,""),"")</f>
      </c>
      <c r="H34" s="27">
        <f t="shared" si="6"/>
      </c>
    </row>
    <row r="35" spans="1:8" ht="15">
      <c r="A35" s="80"/>
      <c r="B35" s="37"/>
      <c r="C35" s="37"/>
      <c r="D35" s="37"/>
      <c r="E35" s="27">
        <f t="shared" si="5"/>
      </c>
      <c r="F35" s="27">
        <f>IF(ISNUMBER(C35)=TRUE,IF(AND(C35&gt;$J$4,C35&lt;$K$4),1,""),"")</f>
      </c>
      <c r="G35" s="27">
        <f>IF(ISNUMBER(D35)=TRUE,IF(AND(D35&gt;$J$4,D35&lt;$K$4),1,""),"")</f>
      </c>
      <c r="H35" s="27">
        <f t="shared" si="6"/>
      </c>
    </row>
    <row r="36" spans="1:8" ht="15">
      <c r="A36" s="80"/>
      <c r="B36" s="37"/>
      <c r="C36" s="37"/>
      <c r="D36" s="37"/>
      <c r="E36" s="27">
        <f t="shared" si="5"/>
      </c>
      <c r="F36" s="27">
        <f>IF(ISNUMBER(C36)=TRUE,IF(AND(C36&gt;$J$4,C36&lt;$K$4),1,""),"")</f>
      </c>
      <c r="G36" s="27">
        <f>IF(ISNUMBER(D36)=TRUE,IF(AND(D36&gt;$J$4,D36&lt;$K$4),1,""),"")</f>
      </c>
      <c r="H36" s="27">
        <f t="shared" si="6"/>
      </c>
    </row>
    <row r="37" spans="1:8" ht="15">
      <c r="A37" s="80"/>
      <c r="B37" s="37"/>
      <c r="C37" s="37"/>
      <c r="D37" s="37"/>
      <c r="E37" s="27">
        <f t="shared" si="5"/>
      </c>
      <c r="F37" s="27">
        <f>IF(ISNUMBER(C37)=TRUE,IF(AND(C37&gt;$J$4,C37&lt;$K$4),1,""),"")</f>
      </c>
      <c r="G37" s="27">
        <f>IF(ISNUMBER(D37)=TRUE,IF(AND(D37&gt;$J$4,D37&lt;$K$4),1,""),"")</f>
      </c>
      <c r="H37" s="27">
        <f t="shared" si="6"/>
      </c>
    </row>
    <row r="38" spans="1:8" ht="15">
      <c r="A38" s="80"/>
      <c r="B38" s="37"/>
      <c r="C38" s="37"/>
      <c r="D38" s="37"/>
      <c r="E38" s="27">
        <f t="shared" si="5"/>
      </c>
      <c r="F38" s="27">
        <f>IF(ISNUMBER(C38)=TRUE,IF(AND(C38&gt;$J$4,C38&lt;$K$4),1,""),"")</f>
      </c>
      <c r="G38" s="27">
        <f>IF(ISNUMBER(D38)=TRUE,IF(AND(D38&gt;$J$4,D38&lt;$K$4),1,""),"")</f>
      </c>
      <c r="H38" s="27">
        <f t="shared" si="6"/>
      </c>
    </row>
  </sheetData>
  <sheetProtection/>
  <mergeCells count="29"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  <mergeCell ref="H7:I7"/>
    <mergeCell ref="J7:K7"/>
    <mergeCell ref="B8:G8"/>
    <mergeCell ref="H8:I8"/>
    <mergeCell ref="J8:K8"/>
    <mergeCell ref="B6:G6"/>
    <mergeCell ref="H6:I6"/>
    <mergeCell ref="J6:K6"/>
    <mergeCell ref="H3:I3"/>
    <mergeCell ref="J3:K3"/>
    <mergeCell ref="B5:G5"/>
    <mergeCell ref="H5:I5"/>
    <mergeCell ref="J5:K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">
      <pane ySplit="9" topLeftCell="A12" activePane="bottomLeft" state="frozen"/>
      <selection pane="topLeft" activeCell="A3" sqref="A3"/>
      <selection pane="bottomLeft" activeCell="H20" sqref="H20"/>
    </sheetView>
  </sheetViews>
  <sheetFormatPr defaultColWidth="9.140625" defaultRowHeight="15"/>
  <cols>
    <col min="1" max="1" width="5.8515625" style="0" customWidth="1"/>
    <col min="2" max="2" width="17.7109375" style="0" customWidth="1"/>
    <col min="3" max="4" width="11.28125" style="0" customWidth="1"/>
    <col min="5" max="5" width="8.57421875" style="25" customWidth="1"/>
    <col min="6" max="6" width="13.00390625" style="24" customWidth="1"/>
    <col min="7" max="7" width="13.421875" style="24" customWidth="1"/>
    <col min="8" max="8" width="14.28125" style="24" customWidth="1"/>
    <col min="9" max="10" width="14.140625" style="25" customWidth="1"/>
    <col min="11" max="11" width="9.57421875" style="0" customWidth="1"/>
    <col min="13" max="13" width="12.421875" style="0" customWidth="1"/>
    <col min="14" max="14" width="10.28125" style="0" customWidth="1"/>
    <col min="15" max="15" width="11.28125" style="0" customWidth="1"/>
  </cols>
  <sheetData>
    <row r="1" spans="1:15" ht="19.5" thickBot="1">
      <c r="A1" s="95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ht="15"/>
    <row r="3" spans="8:15" ht="15">
      <c r="H3" s="98" t="s">
        <v>69</v>
      </c>
      <c r="I3" s="98"/>
      <c r="J3" s="99" t="s">
        <v>70</v>
      </c>
      <c r="K3" s="100"/>
      <c r="L3" s="98" t="s">
        <v>71</v>
      </c>
      <c r="M3" s="98"/>
      <c r="N3" s="99" t="s">
        <v>72</v>
      </c>
      <c r="O3" s="100"/>
    </row>
    <row r="4" spans="8:15" ht="15">
      <c r="H4" s="29">
        <v>40909</v>
      </c>
      <c r="I4" s="29">
        <v>40999</v>
      </c>
      <c r="J4" s="38">
        <v>41000</v>
      </c>
      <c r="K4" s="31">
        <v>41090</v>
      </c>
      <c r="L4" s="29">
        <v>41091</v>
      </c>
      <c r="M4" s="29">
        <v>41182</v>
      </c>
      <c r="N4" s="30">
        <v>41183</v>
      </c>
      <c r="O4" s="31">
        <v>41274</v>
      </c>
    </row>
    <row r="5" spans="2:15" ht="15">
      <c r="B5" s="102" t="s">
        <v>16</v>
      </c>
      <c r="C5" s="102"/>
      <c r="D5" s="102"/>
      <c r="E5" s="102"/>
      <c r="F5" s="102"/>
      <c r="G5" s="102"/>
      <c r="H5" s="84">
        <f>SUM(J12:J18)</f>
        <v>1</v>
      </c>
      <c r="I5" s="84"/>
      <c r="J5" s="91">
        <f>SUM(J19:J25)</f>
        <v>1</v>
      </c>
      <c r="K5" s="91"/>
      <c r="L5" s="84">
        <f>SUM(J26:J32)</f>
        <v>0</v>
      </c>
      <c r="M5" s="84"/>
      <c r="N5" s="91">
        <f>SUM(J33:J39)</f>
        <v>0</v>
      </c>
      <c r="O5" s="91"/>
    </row>
    <row r="6" spans="2:15" ht="15">
      <c r="B6" s="102" t="s">
        <v>27</v>
      </c>
      <c r="C6" s="102"/>
      <c r="D6" s="102"/>
      <c r="E6" s="102"/>
      <c r="F6" s="102"/>
      <c r="G6" s="102"/>
      <c r="H6" s="84">
        <f>SUM(K12:K18)</f>
        <v>1</v>
      </c>
      <c r="I6" s="84"/>
      <c r="J6" s="91">
        <f>SUM(K19:K25)</f>
        <v>1</v>
      </c>
      <c r="K6" s="91"/>
      <c r="L6" s="84">
        <f>SUM(K26:K32)</f>
        <v>0</v>
      </c>
      <c r="M6" s="84"/>
      <c r="N6" s="91">
        <f>SUM(K33:K39)</f>
        <v>0</v>
      </c>
      <c r="O6" s="91"/>
    </row>
    <row r="7" spans="2:15" ht="28.5" customHeight="1">
      <c r="B7" s="103" t="s">
        <v>31</v>
      </c>
      <c r="C7" s="103"/>
      <c r="D7" s="103"/>
      <c r="E7" s="103"/>
      <c r="F7" s="103"/>
      <c r="G7" s="103"/>
      <c r="H7" s="83">
        <f>IF(TYPE(AVERAGE(E12:E18))=1,AVERAGE(E12:E18),0)</f>
        <v>263</v>
      </c>
      <c r="I7" s="83"/>
      <c r="J7" s="90">
        <f>IF(TYPE(AVERAGE(E19:E25))=1,AVERAGE(E19:E25),0)</f>
        <v>1185</v>
      </c>
      <c r="K7" s="90"/>
      <c r="L7" s="83">
        <f>IF(TYPE(AVERAGE(E26:E32))=1,AVERAGE(E26:E32),0)</f>
        <v>0</v>
      </c>
      <c r="M7" s="83"/>
      <c r="N7" s="90">
        <f>IF(TYPE(AVERAGE(E33:E39))=1,AVERAGE(E33:E39),0)</f>
        <v>0</v>
      </c>
      <c r="O7" s="90"/>
    </row>
    <row r="8" spans="2:15" ht="15">
      <c r="B8" s="102" t="s">
        <v>17</v>
      </c>
      <c r="C8" s="102"/>
      <c r="D8" s="102"/>
      <c r="E8" s="102"/>
      <c r="F8" s="102"/>
      <c r="G8" s="102"/>
      <c r="H8" s="105">
        <f>IF(TYPE(AVERAGE(I12:I18))=1,AVERAGE(I12:I18),0)</f>
        <v>32176</v>
      </c>
      <c r="I8" s="105"/>
      <c r="J8" s="106">
        <f>IF(TYPE(AVERAGE(I19:I25))=1,AVERAGE(I19:I25),0)</f>
        <v>36378</v>
      </c>
      <c r="K8" s="106"/>
      <c r="L8" s="105">
        <f>IF(TYPE(AVERAGE(I26:I32))=1,AVERAGE(I26:I32),0)</f>
        <v>0</v>
      </c>
      <c r="M8" s="105"/>
      <c r="N8" s="106">
        <f>IF(TYPE(AVERAGE(I33:I39))=1,AVERAGE(I33:I39),0)</f>
        <v>0</v>
      </c>
      <c r="O8" s="106"/>
    </row>
    <row r="9" spans="2:15" ht="15">
      <c r="B9" s="102" t="s">
        <v>18</v>
      </c>
      <c r="C9" s="102"/>
      <c r="D9" s="102"/>
      <c r="E9" s="102"/>
      <c r="F9" s="102"/>
      <c r="G9" s="102"/>
      <c r="H9" s="105">
        <f>IF(TYPE(AVERAGE(H12:H18))=1,AVERAGE(H12:H18),0)</f>
        <v>37500000</v>
      </c>
      <c r="I9" s="105"/>
      <c r="J9" s="106">
        <f>IF(TYPE(AVERAGE(H19:H25))=1,AVERAGE(H19:H25),0)</f>
        <v>89267700</v>
      </c>
      <c r="K9" s="106"/>
      <c r="L9" s="105">
        <f>IF(TYPE(AVERAGE(H26:H32))=1,AVERAGE(H26:H32),0)</f>
        <v>0</v>
      </c>
      <c r="M9" s="105"/>
      <c r="N9" s="106">
        <f>IF(TYPE(AVERAGE(H33:H39))=1,AVERAGE(H33:H39),0)</f>
        <v>0</v>
      </c>
      <c r="O9" s="106"/>
    </row>
    <row r="10" spans="13:15" ht="15">
      <c r="M10" s="23"/>
      <c r="N10" s="23"/>
      <c r="O10" s="23"/>
    </row>
    <row r="11" spans="2:11" ht="60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1" ht="15" customHeight="1">
      <c r="A12" s="79" t="s">
        <v>69</v>
      </c>
      <c r="B12" s="35" t="s">
        <v>78</v>
      </c>
      <c r="C12" s="36">
        <v>40680</v>
      </c>
      <c r="D12" s="36">
        <v>40943</v>
      </c>
      <c r="E12" s="26">
        <f>D12-C12</f>
        <v>263</v>
      </c>
      <c r="F12" s="40">
        <v>100000</v>
      </c>
      <c r="G12" s="40">
        <v>67824</v>
      </c>
      <c r="H12" s="40">
        <v>37500000</v>
      </c>
      <c r="I12" s="42">
        <f>F12-G12</f>
        <v>32176</v>
      </c>
      <c r="J12" s="66">
        <f>IF(ISNUMBER(D12)=TRUE,IF(AND(D12&gt;$H$4,E12&lt;$I$4),1,""),"")</f>
        <v>1</v>
      </c>
      <c r="K12" s="66">
        <f>IF(AND(C12&gt;1,D12&gt;1)=TRUE,IF(F12&gt;60,1,""),"")</f>
        <v>1</v>
      </c>
    </row>
    <row r="13" spans="1:11" ht="15">
      <c r="A13" s="79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1" ht="15">
      <c r="A14" s="79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1" ht="15">
      <c r="A15" s="79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1" ht="15">
      <c r="A16" s="79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 ht="15">
      <c r="A17" s="79"/>
      <c r="B17" s="37"/>
      <c r="C17" s="36"/>
      <c r="D17" s="36"/>
      <c r="E17" s="26">
        <f aca="true" t="shared" si="0" ref="E17:E25">IF(AND(C17&gt;1,D17&gt;1),INT(D17-C17),"")</f>
      </c>
      <c r="F17" s="40"/>
      <c r="G17" s="40"/>
      <c r="H17" s="40"/>
      <c r="I17" s="42">
        <f aca="true" t="shared" si="1" ref="I17:I25">IF(F17-G17&gt;0,F17-G17,"")</f>
      </c>
      <c r="J17" s="26">
        <f>IF(ISNUMBER(D17)=TRUE,IF(AND(D17&gt;$H$4,D17&lt;$I$4),1,""),"")</f>
      </c>
      <c r="K17" s="26">
        <f aca="true" t="shared" si="2" ref="K17:K25">IF(AND(C17&gt;1,D17&gt;1)=TRUE,IF(E17&gt;60,1,""),"")</f>
      </c>
    </row>
    <row r="18" spans="1:11" ht="15">
      <c r="A18" s="79"/>
      <c r="B18" s="37"/>
      <c r="C18" s="36"/>
      <c r="D18" s="36"/>
      <c r="E18" s="26">
        <f t="shared" si="0"/>
      </c>
      <c r="F18" s="40"/>
      <c r="G18" s="40"/>
      <c r="H18" s="40"/>
      <c r="I18" s="42">
        <f t="shared" si="1"/>
      </c>
      <c r="J18" s="26">
        <f>IF(ISNUMBER(D18)=TRUE,IF(AND(D18&gt;$H$4,D18&lt;$I$4),1,""),"")</f>
      </c>
      <c r="K18" s="26">
        <f t="shared" si="2"/>
      </c>
    </row>
    <row r="19" spans="1:11" ht="15" customHeight="1">
      <c r="A19" s="80" t="s">
        <v>70</v>
      </c>
      <c r="B19" s="37" t="s">
        <v>85</v>
      </c>
      <c r="C19" s="36">
        <v>39874</v>
      </c>
      <c r="D19" s="36">
        <v>41059</v>
      </c>
      <c r="E19" s="67">
        <f>D19-C19</f>
        <v>1185</v>
      </c>
      <c r="F19" s="40">
        <v>100000</v>
      </c>
      <c r="G19" s="40">
        <v>63622</v>
      </c>
      <c r="H19" s="40">
        <f>99457700-10190000</f>
        <v>89267700</v>
      </c>
      <c r="I19" s="43">
        <f t="shared" si="1"/>
        <v>36378</v>
      </c>
      <c r="J19" s="27">
        <f>IF(ISNUMBER(D19)=TRUE,IF(AND(D19&gt;$J$4,D19&lt;$K$4),1,""),"")</f>
        <v>1</v>
      </c>
      <c r="K19" s="27">
        <f t="shared" si="2"/>
        <v>1</v>
      </c>
    </row>
    <row r="20" spans="1:11" ht="15">
      <c r="A20" s="80"/>
      <c r="B20" s="37"/>
      <c r="C20" s="36"/>
      <c r="D20" s="36"/>
      <c r="E20" s="27">
        <f t="shared" si="0"/>
      </c>
      <c r="F20" s="40"/>
      <c r="G20" s="40"/>
      <c r="H20" s="40"/>
      <c r="I20" s="43">
        <f t="shared" si="1"/>
      </c>
      <c r="J20" s="27">
        <f>IF(ISNUMBER(D20)=TRUE,IF(AND(D20&gt;$J$4,D20&lt;$K$4),1,""),"")</f>
      </c>
      <c r="K20" s="27">
        <f t="shared" si="2"/>
      </c>
    </row>
    <row r="21" spans="1:11" ht="15">
      <c r="A21" s="80"/>
      <c r="B21" s="37"/>
      <c r="C21" s="36"/>
      <c r="D21" s="36"/>
      <c r="E21" s="27">
        <f t="shared" si="0"/>
      </c>
      <c r="F21" s="40"/>
      <c r="G21" s="40"/>
      <c r="H21" s="40"/>
      <c r="I21" s="43">
        <f t="shared" si="1"/>
      </c>
      <c r="J21" s="27">
        <f>IF(ISNUMBER(D21)=TRUE,IF(AND(D21&gt;$J$4,D21&lt;$K$4),1,""),"")</f>
      </c>
      <c r="K21" s="27">
        <f t="shared" si="2"/>
      </c>
    </row>
    <row r="22" spans="1:11" ht="15">
      <c r="A22" s="80"/>
      <c r="B22" s="37"/>
      <c r="C22" s="36"/>
      <c r="D22" s="36"/>
      <c r="E22" s="27">
        <f t="shared" si="0"/>
      </c>
      <c r="F22" s="40"/>
      <c r="G22" s="40"/>
      <c r="H22" s="40"/>
      <c r="I22" s="43">
        <f t="shared" si="1"/>
      </c>
      <c r="J22" s="27">
        <f>IF(ISNUMBER(D22)=TRUE,IF(AND(D22&gt;$J$4,D22&lt;$K$4),1,""),"")</f>
      </c>
      <c r="K22" s="27">
        <f t="shared" si="2"/>
      </c>
    </row>
    <row r="23" spans="1:11" ht="15">
      <c r="A23" s="80"/>
      <c r="B23" s="37"/>
      <c r="C23" s="36"/>
      <c r="D23" s="36"/>
      <c r="E23" s="27">
        <f t="shared" si="0"/>
      </c>
      <c r="F23" s="40"/>
      <c r="G23" s="40"/>
      <c r="H23" s="40"/>
      <c r="I23" s="43">
        <f t="shared" si="1"/>
      </c>
      <c r="J23" s="27">
        <f>IF(ISNUMBER(D23)=TRUE,IF(AND(D23&gt;$J$4,D23&lt;$K$4),1,""),"")</f>
      </c>
      <c r="K23" s="27">
        <f t="shared" si="2"/>
      </c>
    </row>
    <row r="24" spans="1:11" ht="15">
      <c r="A24" s="80"/>
      <c r="B24" s="37"/>
      <c r="C24" s="36"/>
      <c r="D24" s="36"/>
      <c r="E24" s="27">
        <f t="shared" si="0"/>
      </c>
      <c r="F24" s="40"/>
      <c r="G24" s="40"/>
      <c r="H24" s="40"/>
      <c r="I24" s="43">
        <f t="shared" si="1"/>
      </c>
      <c r="J24" s="27">
        <f>IF(ISNUMBER(D24)=TRUE,IF(AND(D24&gt;$J$4,D24&lt;$K$4),1,""),"")</f>
      </c>
      <c r="K24" s="27">
        <f t="shared" si="2"/>
      </c>
    </row>
    <row r="25" spans="1:11" ht="15">
      <c r="A25" s="80"/>
      <c r="B25" s="37"/>
      <c r="C25" s="36"/>
      <c r="D25" s="36"/>
      <c r="E25" s="27">
        <f t="shared" si="0"/>
      </c>
      <c r="F25" s="40"/>
      <c r="G25" s="40"/>
      <c r="H25" s="40"/>
      <c r="I25" s="43">
        <f t="shared" si="1"/>
      </c>
      <c r="J25" s="27">
        <f>IF(ISNUMBER(D25)=TRUE,IF(AND(D25&gt;$J$4,D25&lt;$K$4),1,""),"")</f>
      </c>
      <c r="K25" s="27">
        <f t="shared" si="2"/>
      </c>
    </row>
    <row r="26" spans="1:11" ht="15" customHeight="1">
      <c r="A26" s="79" t="s">
        <v>71</v>
      </c>
      <c r="B26" s="35"/>
      <c r="C26" s="36"/>
      <c r="D26" s="36"/>
      <c r="E26" s="26">
        <f>IF(AND(C26&gt;1,D26&gt;1),INT(D26-C26),"")</f>
      </c>
      <c r="F26" s="40"/>
      <c r="G26" s="40"/>
      <c r="H26" s="40"/>
      <c r="I26" s="42">
        <f>IF(F26-G26&gt;0,F26-G26,"")</f>
      </c>
      <c r="J26" s="26">
        <f>IF(ISNUMBER(D26)=TRUE,IF(AND(D26&gt;$L$4,D26&lt;$M$4),1,""),"")</f>
      </c>
      <c r="K26" s="26">
        <f>IF(AND(C26&gt;1,D26&gt;1)=TRUE,IF(E26&gt;60,1,""),"")</f>
      </c>
    </row>
    <row r="27" spans="1:11" ht="15">
      <c r="A27" s="79"/>
      <c r="B27" s="35"/>
      <c r="C27" s="36"/>
      <c r="D27" s="36"/>
      <c r="E27" s="26">
        <f>IF(AND(C27&gt;1,D27&gt;1),INT(D27-C27),"")</f>
      </c>
      <c r="F27" s="40"/>
      <c r="G27" s="40"/>
      <c r="H27" s="40"/>
      <c r="I27" s="42">
        <f>IF(F27-G27&gt;0,F27-G27,"")</f>
      </c>
      <c r="J27" s="26">
        <f aca="true" t="shared" si="3" ref="J27:J32">IF(ISNUMBER(D27)=TRUE,IF(AND(D27&gt;$L$4,D27&lt;$M$4),1,""),"")</f>
      </c>
      <c r="K27" s="26">
        <f>IF(AND(C27&gt;1,D27&gt;1)=TRUE,IF(E27&gt;60,1,""),"")</f>
      </c>
    </row>
    <row r="28" spans="1:11" ht="15">
      <c r="A28" s="79"/>
      <c r="B28" s="35"/>
      <c r="C28" s="36"/>
      <c r="D28" s="36"/>
      <c r="E28" s="26">
        <f>IF(AND(C28&gt;1,D28&gt;1),INT(D28-C28),"")</f>
      </c>
      <c r="F28" s="40"/>
      <c r="G28" s="40"/>
      <c r="H28" s="40"/>
      <c r="I28" s="42">
        <f>IF(F28-G28&gt;0,F28-G28,"")</f>
      </c>
      <c r="J28" s="26">
        <f t="shared" si="3"/>
      </c>
      <c r="K28" s="26">
        <f>IF(AND(C28&gt;1,D28&gt;1)=TRUE,IF(E28&gt;60,1,""),"")</f>
      </c>
    </row>
    <row r="29" spans="1:11" ht="15">
      <c r="A29" s="79"/>
      <c r="B29" s="35"/>
      <c r="C29" s="36"/>
      <c r="D29" s="36"/>
      <c r="E29" s="26">
        <f>IF(AND(C29&gt;1,D29&gt;1),INT(D29-C29),"")</f>
      </c>
      <c r="F29" s="40"/>
      <c r="G29" s="40"/>
      <c r="H29" s="40"/>
      <c r="I29" s="42">
        <f aca="true" t="shared" si="4" ref="I29:I39">IF(F29-G29&gt;0,F29-G29,"")</f>
      </c>
      <c r="J29" s="26">
        <f t="shared" si="3"/>
      </c>
      <c r="K29" s="26">
        <f>IF(AND(C29&gt;1,D29&gt;1)=TRUE,IF(E29&gt;60,1,""),"")</f>
      </c>
    </row>
    <row r="30" spans="1:11" ht="15">
      <c r="A30" s="79"/>
      <c r="B30" s="37"/>
      <c r="C30" s="36"/>
      <c r="D30" s="36"/>
      <c r="E30" s="26">
        <f>IF(AND(C30&gt;1,D30&gt;1),INT(D30-C30),"")</f>
      </c>
      <c r="F30" s="40"/>
      <c r="G30" s="40"/>
      <c r="H30" s="40"/>
      <c r="I30" s="42">
        <f t="shared" si="4"/>
      </c>
      <c r="J30" s="26">
        <f t="shared" si="3"/>
      </c>
      <c r="K30" s="26">
        <f>IF(AND(C30&gt;1,D30&gt;1)=TRUE,IF(E30&gt;60,1,""),"")</f>
      </c>
    </row>
    <row r="31" spans="1:11" ht="15">
      <c r="A31" s="79"/>
      <c r="B31" s="37"/>
      <c r="C31" s="36"/>
      <c r="D31" s="36"/>
      <c r="E31" s="26">
        <f aca="true" t="shared" si="5" ref="E31:E39">IF(AND(C31&gt;1,D31&gt;1),INT(D31-C31),"")</f>
      </c>
      <c r="F31" s="40"/>
      <c r="G31" s="40"/>
      <c r="H31" s="40"/>
      <c r="I31" s="42">
        <f t="shared" si="4"/>
      </c>
      <c r="J31" s="26">
        <f t="shared" si="3"/>
      </c>
      <c r="K31" s="26">
        <f aca="true" t="shared" si="6" ref="K31:K39">IF(AND(C31&gt;1,D31&gt;1)=TRUE,IF(E31&gt;60,1,""),"")</f>
      </c>
    </row>
    <row r="32" spans="1:11" ht="15">
      <c r="A32" s="79"/>
      <c r="B32" s="37"/>
      <c r="C32" s="36"/>
      <c r="D32" s="36"/>
      <c r="E32" s="26">
        <f t="shared" si="5"/>
      </c>
      <c r="F32" s="40"/>
      <c r="G32" s="40"/>
      <c r="H32" s="40"/>
      <c r="I32" s="42">
        <f t="shared" si="4"/>
      </c>
      <c r="J32" s="26">
        <f t="shared" si="3"/>
      </c>
      <c r="K32" s="26">
        <f t="shared" si="6"/>
      </c>
    </row>
    <row r="33" spans="1:11" ht="15" customHeight="1">
      <c r="A33" s="80" t="s">
        <v>72</v>
      </c>
      <c r="B33" s="37"/>
      <c r="C33" s="36"/>
      <c r="D33" s="36"/>
      <c r="E33" s="27">
        <f t="shared" si="5"/>
      </c>
      <c r="F33" s="40"/>
      <c r="G33" s="40"/>
      <c r="H33" s="40"/>
      <c r="I33" s="43">
        <f t="shared" si="4"/>
      </c>
      <c r="J33" s="27">
        <f>IF(ISNUMBER(D33)=TRUE,IF(AND(D33&gt;$N$4,D33&lt;$O$4),1,""),"")</f>
      </c>
      <c r="K33" s="27">
        <f t="shared" si="6"/>
      </c>
    </row>
    <row r="34" spans="1:11" ht="15">
      <c r="A34" s="80"/>
      <c r="B34" s="37"/>
      <c r="C34" s="36"/>
      <c r="D34" s="36"/>
      <c r="E34" s="27">
        <f t="shared" si="5"/>
      </c>
      <c r="F34" s="40"/>
      <c r="G34" s="40"/>
      <c r="H34" s="40"/>
      <c r="I34" s="43">
        <f t="shared" si="4"/>
      </c>
      <c r="J34" s="27">
        <f aca="true" t="shared" si="7" ref="J34:J39">IF(ISNUMBER(D34)=TRUE,IF(AND(D34&gt;$N$4,D34&lt;$O$4),1,""),"")</f>
      </c>
      <c r="K34" s="27">
        <f t="shared" si="6"/>
      </c>
    </row>
    <row r="35" spans="1:11" ht="15">
      <c r="A35" s="80"/>
      <c r="B35" s="37"/>
      <c r="C35" s="36"/>
      <c r="D35" s="36"/>
      <c r="E35" s="27">
        <f t="shared" si="5"/>
      </c>
      <c r="F35" s="40"/>
      <c r="G35" s="40"/>
      <c r="H35" s="40"/>
      <c r="I35" s="43">
        <f t="shared" si="4"/>
      </c>
      <c r="J35" s="27">
        <f t="shared" si="7"/>
      </c>
      <c r="K35" s="27">
        <f t="shared" si="6"/>
      </c>
    </row>
    <row r="36" spans="1:11" ht="15">
      <c r="A36" s="80"/>
      <c r="B36" s="37"/>
      <c r="C36" s="36"/>
      <c r="D36" s="36"/>
      <c r="E36" s="27">
        <f t="shared" si="5"/>
      </c>
      <c r="F36" s="40"/>
      <c r="G36" s="40"/>
      <c r="H36" s="40"/>
      <c r="I36" s="43">
        <f t="shared" si="4"/>
      </c>
      <c r="J36" s="27">
        <f t="shared" si="7"/>
      </c>
      <c r="K36" s="27">
        <f t="shared" si="6"/>
      </c>
    </row>
    <row r="37" spans="1:11" ht="15">
      <c r="A37" s="80"/>
      <c r="B37" s="37"/>
      <c r="C37" s="36"/>
      <c r="D37" s="36"/>
      <c r="E37" s="27">
        <f t="shared" si="5"/>
      </c>
      <c r="F37" s="40"/>
      <c r="G37" s="40"/>
      <c r="H37" s="40"/>
      <c r="I37" s="43">
        <f t="shared" si="4"/>
      </c>
      <c r="J37" s="27">
        <f t="shared" si="7"/>
      </c>
      <c r="K37" s="27">
        <f t="shared" si="6"/>
      </c>
    </row>
    <row r="38" spans="1:11" ht="15">
      <c r="A38" s="80"/>
      <c r="B38" s="37"/>
      <c r="C38" s="36"/>
      <c r="D38" s="36"/>
      <c r="E38" s="27">
        <f t="shared" si="5"/>
      </c>
      <c r="F38" s="40"/>
      <c r="G38" s="40"/>
      <c r="H38" s="40"/>
      <c r="I38" s="43">
        <f t="shared" si="4"/>
      </c>
      <c r="J38" s="27">
        <f t="shared" si="7"/>
      </c>
      <c r="K38" s="27">
        <f t="shared" si="6"/>
      </c>
    </row>
    <row r="39" spans="1:11" ht="15">
      <c r="A39" s="80"/>
      <c r="B39" s="37"/>
      <c r="C39" s="36"/>
      <c r="D39" s="36"/>
      <c r="E39" s="27">
        <f t="shared" si="5"/>
      </c>
      <c r="F39" s="40"/>
      <c r="G39" s="40"/>
      <c r="H39" s="40"/>
      <c r="I39" s="43">
        <f t="shared" si="4"/>
      </c>
      <c r="J39" s="27">
        <f t="shared" si="7"/>
      </c>
      <c r="K39" s="27">
        <f t="shared" si="6"/>
      </c>
    </row>
  </sheetData>
  <sheetProtection/>
  <mergeCells count="34"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  <mergeCell ref="N3:O3"/>
    <mergeCell ref="L5:M5"/>
    <mergeCell ref="N5:O5"/>
    <mergeCell ref="L6:M6"/>
    <mergeCell ref="N6:O6"/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</mergeCells>
  <printOptions/>
  <pageMargins left="0.75" right="0.7" top="0.75" bottom="0.75" header="0.3" footer="0.3"/>
  <pageSetup horizontalDpi="600" verticalDpi="600" orientation="landscape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2" max="2" width="38.57421875" style="0" customWidth="1"/>
    <col min="3" max="3" width="12.421875" style="0" customWidth="1"/>
    <col min="4" max="4" width="11.00390625" style="0" customWidth="1"/>
    <col min="5" max="5" width="9.7109375" style="0" customWidth="1"/>
    <col min="6" max="6" width="9.57421875" style="0" customWidth="1"/>
    <col min="7" max="7" width="9.28125" style="0" customWidth="1"/>
    <col min="8" max="8" width="9.140625" style="0" customWidth="1"/>
    <col min="10" max="10" width="9.8515625" style="0" customWidth="1"/>
    <col min="11" max="11" width="10.8515625" style="0" customWidth="1"/>
    <col min="12" max="12" width="11.28125" style="0" customWidth="1"/>
  </cols>
  <sheetData>
    <row r="1" spans="4:11" ht="24.75" customHeight="1">
      <c r="D1" s="111" t="s">
        <v>69</v>
      </c>
      <c r="E1" s="111"/>
      <c r="F1" s="112" t="s">
        <v>70</v>
      </c>
      <c r="G1" s="113"/>
      <c r="H1" s="111" t="s">
        <v>71</v>
      </c>
      <c r="I1" s="111"/>
      <c r="J1" s="112" t="s">
        <v>72</v>
      </c>
      <c r="K1" s="113"/>
    </row>
    <row r="2" spans="1:11" ht="15">
      <c r="A2" s="20" t="s">
        <v>8</v>
      </c>
      <c r="B2" s="17"/>
      <c r="C2" s="16"/>
      <c r="D2" s="47">
        <v>40909</v>
      </c>
      <c r="E2" s="47">
        <v>40999</v>
      </c>
      <c r="F2" s="48">
        <v>41000</v>
      </c>
      <c r="G2" s="49">
        <v>41090</v>
      </c>
      <c r="H2" s="47">
        <v>41091</v>
      </c>
      <c r="I2" s="47">
        <v>41182</v>
      </c>
      <c r="J2" s="48">
        <v>41183</v>
      </c>
      <c r="K2" s="49">
        <v>41274</v>
      </c>
    </row>
    <row r="3" spans="1:11" ht="24.75" customHeight="1">
      <c r="A3" s="19"/>
      <c r="B3" s="68" t="s">
        <v>9</v>
      </c>
      <c r="C3" s="75"/>
      <c r="D3" s="107">
        <f>COUNTA(D8:D14)</f>
        <v>0</v>
      </c>
      <c r="E3" s="107"/>
      <c r="F3" s="108">
        <f>COUNTA(D15:D22)</f>
        <v>0</v>
      </c>
      <c r="G3" s="108"/>
      <c r="H3" s="107">
        <f>COUNTA(D23:D29)</f>
        <v>0</v>
      </c>
      <c r="I3" s="107"/>
      <c r="J3" s="108">
        <f>COUNTA(D30:D36)</f>
        <v>0</v>
      </c>
      <c r="K3" s="108"/>
    </row>
    <row r="4" spans="1:11" ht="24.75" customHeight="1">
      <c r="A4" s="19"/>
      <c r="B4" s="68" t="s">
        <v>24</v>
      </c>
      <c r="C4" s="75"/>
      <c r="D4" s="107">
        <f>SUM(F8:F14)</f>
        <v>0</v>
      </c>
      <c r="E4" s="107"/>
      <c r="F4" s="108">
        <f>SUM(F15:F22)</f>
        <v>0</v>
      </c>
      <c r="G4" s="108"/>
      <c r="H4" s="107">
        <f>SUM(F23:F29)</f>
        <v>0</v>
      </c>
      <c r="I4" s="107"/>
      <c r="J4" s="108">
        <f>SUM(F30:F36)</f>
        <v>0</v>
      </c>
      <c r="K4" s="108"/>
    </row>
    <row r="5" spans="1:11" ht="24.75" customHeight="1">
      <c r="A5" s="19"/>
      <c r="B5" s="68" t="s">
        <v>10</v>
      </c>
      <c r="C5" s="75"/>
      <c r="D5" s="109">
        <f>IF(TYPE(AVERAGE(E8:E14))=1,AVERAGE(E8:E14),0)</f>
        <v>0</v>
      </c>
      <c r="E5" s="109"/>
      <c r="F5" s="110">
        <f>SUM(E15:E20)/6</f>
        <v>0</v>
      </c>
      <c r="G5" s="110"/>
      <c r="H5" s="110">
        <f>SUM(G15:G20)/6</f>
        <v>0</v>
      </c>
      <c r="I5" s="110"/>
      <c r="J5" s="110">
        <v>0</v>
      </c>
      <c r="K5" s="110"/>
    </row>
    <row r="7" spans="2:6" ht="45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6" ht="15">
      <c r="A8" s="79" t="s">
        <v>69</v>
      </c>
      <c r="B8" s="35"/>
      <c r="C8" s="36"/>
      <c r="D8" s="36"/>
      <c r="E8" s="63">
        <f>IF(AND(C8&gt;1,D8&gt;1),INT(D8-C8),"")</f>
      </c>
      <c r="F8" s="63"/>
    </row>
    <row r="9" spans="1:6" ht="15">
      <c r="A9" s="79"/>
      <c r="B9" s="35"/>
      <c r="C9" s="36"/>
      <c r="D9" s="36"/>
      <c r="E9" s="63">
        <f>IF(AND(C9&gt;1,D9&gt;1),INT(D9-C9),"")</f>
      </c>
      <c r="F9" s="63"/>
    </row>
    <row r="10" spans="1:6" ht="15">
      <c r="A10" s="79"/>
      <c r="B10" s="35"/>
      <c r="C10" s="36"/>
      <c r="D10" s="37"/>
      <c r="E10" s="46"/>
      <c r="F10" s="46"/>
    </row>
    <row r="11" spans="1:6" ht="15">
      <c r="A11" s="79"/>
      <c r="B11" s="37"/>
      <c r="C11" s="37"/>
      <c r="D11" s="37"/>
      <c r="E11" s="46">
        <f>IF(AND(C11&gt;1,D9&gt;1),INT(D9-C11),"")</f>
      </c>
      <c r="F11" s="46"/>
    </row>
    <row r="12" spans="1:6" ht="15">
      <c r="A12" s="79"/>
      <c r="B12" s="37"/>
      <c r="C12" s="37"/>
      <c r="D12" s="37"/>
      <c r="E12" s="46">
        <f>IF(AND(C12&gt;1,D10&gt;1),INT(D10-C12),"")</f>
      </c>
      <c r="F12" s="46"/>
    </row>
    <row r="13" spans="1:6" ht="15">
      <c r="A13" s="79"/>
      <c r="B13" s="37"/>
      <c r="C13" s="37"/>
      <c r="D13" s="36"/>
      <c r="E13" s="46">
        <f>IF(AND(C13&gt;1,D11&gt;1),INT(D11-C13),"")</f>
      </c>
      <c r="F13" s="46"/>
    </row>
    <row r="14" spans="1:6" ht="15">
      <c r="A14" s="79"/>
      <c r="B14" s="37"/>
      <c r="C14" s="37"/>
      <c r="D14" s="36"/>
      <c r="E14" s="46">
        <f>IF(AND(C14&gt;1,D12&gt;1),INT(D12-C14),"")</f>
      </c>
      <c r="F14" s="46"/>
    </row>
    <row r="15" spans="1:6" ht="15">
      <c r="A15" s="80" t="s">
        <v>70</v>
      </c>
      <c r="B15" s="37"/>
      <c r="C15" s="36"/>
      <c r="D15" s="36"/>
      <c r="E15" s="27"/>
      <c r="F15" s="27">
        <f>IF(AND(C15&gt;1,D15&gt;1)=TRUE,IF(E15&gt;60,1,""),"")</f>
      </c>
    </row>
    <row r="16" spans="1:6" ht="15">
      <c r="A16" s="80"/>
      <c r="B16" s="37"/>
      <c r="C16" s="36"/>
      <c r="D16" s="36"/>
      <c r="E16" s="27">
        <f>IF(AND(C16&gt;1,D16&gt;1),INT(D16-C16),"")</f>
      </c>
      <c r="F16" s="27">
        <f>IF(AND(C16&gt;1,D16&gt;1)=TRUE,IF(E16&gt;60,1,""),"")</f>
      </c>
    </row>
    <row r="17" spans="1:6" ht="15">
      <c r="A17" s="80"/>
      <c r="B17" s="37"/>
      <c r="C17" s="36"/>
      <c r="D17" s="36"/>
      <c r="E17" s="27">
        <f>IF(AND(C17&gt;1,D17&gt;1),INT(D17-C17),"")</f>
      </c>
      <c r="F17" s="27">
        <f>IF(AND(C17&gt;1,D17&gt;1)=TRUE,IF(E17&gt;60,1,""),"")</f>
      </c>
    </row>
    <row r="18" spans="1:6" ht="15">
      <c r="A18" s="80"/>
      <c r="B18" s="37"/>
      <c r="C18" s="36"/>
      <c r="D18" s="36"/>
      <c r="E18" s="27">
        <f>IF(AND(C18&gt;1,D18&gt;1),INT(D18-C18),"")</f>
      </c>
      <c r="F18" s="27">
        <f>IF(AND(C18&gt;1,D18&gt;1)=TRUE,IF(E18&gt;60,1,""),"")</f>
      </c>
    </row>
    <row r="19" spans="1:6" ht="15">
      <c r="A19" s="80"/>
      <c r="B19" s="37"/>
      <c r="C19" s="36"/>
      <c r="D19" s="36"/>
      <c r="E19" s="27">
        <f>IF(AND(C19&gt;1,D19&gt;1),INT(D19-C19),"")</f>
      </c>
      <c r="F19" s="27">
        <f>IF(AND(C19&gt;1,D19&gt;1)=TRUE,IF(E19&gt;60,1,""),"")</f>
      </c>
    </row>
    <row r="20" spans="1:6" ht="15">
      <c r="A20" s="80"/>
      <c r="B20" s="37"/>
      <c r="C20" s="36"/>
      <c r="D20" s="36"/>
      <c r="E20" s="27">
        <f>IF(AND(C20&gt;1,D20&gt;1),INT(D20-C20),"")</f>
      </c>
      <c r="F20" s="27">
        <f>IF(AND(C20&gt;1,D20&gt;1)=TRUE,IF(E20&gt;60,1,""),"")</f>
      </c>
    </row>
    <row r="21" spans="1:6" ht="15">
      <c r="A21" s="80"/>
      <c r="B21" s="37"/>
      <c r="C21" s="36"/>
      <c r="D21" s="36"/>
      <c r="E21" s="27"/>
      <c r="F21" s="27"/>
    </row>
    <row r="22" spans="1:6" ht="15">
      <c r="A22" s="80"/>
      <c r="B22" s="37"/>
      <c r="C22" s="37"/>
      <c r="D22" s="36"/>
      <c r="E22" s="27">
        <f>IF(AND(C22&gt;1,D16&gt;1),INT(D16-C22),"")</f>
      </c>
      <c r="F22" s="27"/>
    </row>
    <row r="23" spans="1:6" ht="15">
      <c r="A23" s="79" t="s">
        <v>71</v>
      </c>
      <c r="B23" s="35"/>
      <c r="C23" s="36"/>
      <c r="D23" s="36"/>
      <c r="E23" s="46">
        <f>IF(AND(C23&gt;1,D23&gt;1),INT(D23-C23),"")</f>
      </c>
      <c r="F23" s="46">
        <f>IF(AND(C23&gt;1,D23&gt;1)=TRUE,IF(E23&gt;60,1,""),"")</f>
      </c>
    </row>
    <row r="24" spans="1:6" ht="15">
      <c r="A24" s="79"/>
      <c r="B24" s="37"/>
      <c r="C24" s="36"/>
      <c r="D24" s="36"/>
      <c r="E24" s="46">
        <f aca="true" t="shared" si="0" ref="E24:E36">IF(AND(C24&gt;1,D24&gt;1),INT(D24-C24),"")</f>
      </c>
      <c r="F24" s="46">
        <f aca="true" t="shared" si="1" ref="F24:F36">IF(AND(C24&gt;1,D24&gt;1)=TRUE,IF(E24&gt;60,1,""),"")</f>
      </c>
    </row>
    <row r="25" spans="1:6" ht="15">
      <c r="A25" s="79"/>
      <c r="B25" s="35"/>
      <c r="C25" s="36"/>
      <c r="D25" s="36"/>
      <c r="E25" s="46">
        <f t="shared" si="0"/>
      </c>
      <c r="F25" s="46">
        <f t="shared" si="1"/>
      </c>
    </row>
    <row r="26" spans="1:6" ht="15">
      <c r="A26" s="79"/>
      <c r="B26" s="37"/>
      <c r="C26" s="37"/>
      <c r="D26" s="37"/>
      <c r="E26" s="46">
        <f t="shared" si="0"/>
      </c>
      <c r="F26" s="46">
        <f t="shared" si="1"/>
      </c>
    </row>
    <row r="27" spans="1:6" ht="15">
      <c r="A27" s="79"/>
      <c r="B27" s="37"/>
      <c r="C27" s="37"/>
      <c r="D27" s="37"/>
      <c r="E27" s="46">
        <f t="shared" si="0"/>
      </c>
      <c r="F27" s="46">
        <f t="shared" si="1"/>
      </c>
    </row>
    <row r="28" spans="1:6" ht="15">
      <c r="A28" s="79"/>
      <c r="B28" s="37"/>
      <c r="C28" s="37"/>
      <c r="D28" s="37"/>
      <c r="E28" s="46">
        <f t="shared" si="0"/>
      </c>
      <c r="F28" s="46">
        <f t="shared" si="1"/>
      </c>
    </row>
    <row r="29" spans="1:6" ht="15">
      <c r="A29" s="79"/>
      <c r="B29" s="37"/>
      <c r="C29" s="37"/>
      <c r="D29" s="37"/>
      <c r="E29" s="46">
        <f t="shared" si="0"/>
      </c>
      <c r="F29" s="46">
        <f t="shared" si="1"/>
      </c>
    </row>
    <row r="30" spans="1:6" ht="15">
      <c r="A30" s="80" t="s">
        <v>72</v>
      </c>
      <c r="B30" s="37"/>
      <c r="C30" s="36"/>
      <c r="D30" s="36"/>
      <c r="E30" s="46">
        <f t="shared" si="0"/>
      </c>
      <c r="F30" s="46">
        <f t="shared" si="1"/>
      </c>
    </row>
    <row r="31" spans="1:6" ht="15">
      <c r="A31" s="80"/>
      <c r="B31" s="37"/>
      <c r="C31" s="37"/>
      <c r="D31" s="37"/>
      <c r="E31" s="46">
        <f t="shared" si="0"/>
      </c>
      <c r="F31" s="46">
        <f t="shared" si="1"/>
      </c>
    </row>
    <row r="32" spans="1:6" ht="15">
      <c r="A32" s="80"/>
      <c r="B32" s="37"/>
      <c r="C32" s="37"/>
      <c r="D32" s="37"/>
      <c r="E32" s="46">
        <f t="shared" si="0"/>
      </c>
      <c r="F32" s="46">
        <f t="shared" si="1"/>
      </c>
    </row>
    <row r="33" spans="1:6" ht="15">
      <c r="A33" s="80"/>
      <c r="B33" s="37"/>
      <c r="C33" s="37"/>
      <c r="D33" s="37"/>
      <c r="E33" s="46">
        <f t="shared" si="0"/>
      </c>
      <c r="F33" s="46">
        <f t="shared" si="1"/>
      </c>
    </row>
    <row r="34" spans="1:6" ht="15">
      <c r="A34" s="80"/>
      <c r="B34" s="37"/>
      <c r="C34" s="37"/>
      <c r="D34" s="37"/>
      <c r="E34" s="46">
        <f t="shared" si="0"/>
      </c>
      <c r="F34" s="46">
        <f t="shared" si="1"/>
      </c>
    </row>
    <row r="35" spans="1:6" ht="15">
      <c r="A35" s="80"/>
      <c r="B35" s="37"/>
      <c r="C35" s="37"/>
      <c r="D35" s="37"/>
      <c r="E35" s="46">
        <f t="shared" si="0"/>
      </c>
      <c r="F35" s="46">
        <f t="shared" si="1"/>
      </c>
    </row>
    <row r="36" spans="1:6" ht="15">
      <c r="A36" s="80"/>
      <c r="B36" s="37"/>
      <c r="C36" s="37"/>
      <c r="D36" s="37"/>
      <c r="E36" s="46">
        <f t="shared" si="0"/>
      </c>
      <c r="F36" s="46">
        <f t="shared" si="1"/>
      </c>
    </row>
  </sheetData>
  <sheetProtection/>
  <mergeCells count="23">
    <mergeCell ref="A8:A14"/>
    <mergeCell ref="A15:A22"/>
    <mergeCell ref="A23:A29"/>
    <mergeCell ref="A30:A36"/>
    <mergeCell ref="B3:C3"/>
    <mergeCell ref="B4:C4"/>
    <mergeCell ref="B5:C5"/>
    <mergeCell ref="D1:E1"/>
    <mergeCell ref="F1:G1"/>
    <mergeCell ref="H1:I1"/>
    <mergeCell ref="J1:K1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2" max="2" width="24.00390625" style="0" customWidth="1"/>
    <col min="3" max="3" width="12.28125" style="0" customWidth="1"/>
    <col min="4" max="4" width="13.7109375" style="0" customWidth="1"/>
    <col min="11" max="11" width="10.28125" style="0" customWidth="1"/>
  </cols>
  <sheetData>
    <row r="1" spans="4:11" ht="24.75" customHeight="1">
      <c r="D1" s="111" t="s">
        <v>69</v>
      </c>
      <c r="E1" s="111"/>
      <c r="F1" s="112" t="s">
        <v>70</v>
      </c>
      <c r="G1" s="113"/>
      <c r="H1" s="111" t="s">
        <v>71</v>
      </c>
      <c r="I1" s="111"/>
      <c r="J1" s="112" t="s">
        <v>72</v>
      </c>
      <c r="K1" s="113"/>
    </row>
    <row r="2" spans="1:11" ht="15">
      <c r="A2" s="20" t="s">
        <v>19</v>
      </c>
      <c r="B2" s="17"/>
      <c r="C2" s="16"/>
      <c r="D2" s="47">
        <v>40909</v>
      </c>
      <c r="E2" s="47">
        <v>40999</v>
      </c>
      <c r="F2" s="48">
        <v>41000</v>
      </c>
      <c r="G2" s="49">
        <v>41090</v>
      </c>
      <c r="H2" s="47">
        <v>41091</v>
      </c>
      <c r="I2" s="47">
        <v>41182</v>
      </c>
      <c r="J2" s="48">
        <v>41183</v>
      </c>
      <c r="K2" s="49">
        <v>41274</v>
      </c>
    </row>
    <row r="3" spans="1:11" ht="24.75" customHeight="1">
      <c r="A3" s="19"/>
      <c r="B3" s="116" t="s">
        <v>55</v>
      </c>
      <c r="C3" s="117"/>
      <c r="D3" s="107">
        <f>COUNTA(D8:D14)</f>
        <v>2</v>
      </c>
      <c r="E3" s="107"/>
      <c r="F3" s="108">
        <f>COUNTA(D15:D21)</f>
        <v>1</v>
      </c>
      <c r="G3" s="108"/>
      <c r="H3" s="107">
        <f>COUNTA(D22:D28)</f>
        <v>0</v>
      </c>
      <c r="I3" s="107"/>
      <c r="J3" s="108">
        <f>COUNTA(D30:D35)</f>
        <v>0</v>
      </c>
      <c r="K3" s="108"/>
    </row>
    <row r="4" spans="1:11" ht="24.75" customHeight="1">
      <c r="A4" s="19"/>
      <c r="B4" s="68" t="s">
        <v>20</v>
      </c>
      <c r="C4" s="69"/>
      <c r="D4" s="107">
        <f>SUM(F8:F14)</f>
        <v>2</v>
      </c>
      <c r="E4" s="107"/>
      <c r="F4" s="108">
        <f>SUM(F15:F21)</f>
        <v>1</v>
      </c>
      <c r="G4" s="108"/>
      <c r="H4" s="107">
        <f>SUM(F22:F28)</f>
        <v>0</v>
      </c>
      <c r="I4" s="107"/>
      <c r="J4" s="108">
        <f>SUM(F30:F35)</f>
        <v>0</v>
      </c>
      <c r="K4" s="108"/>
    </row>
    <row r="5" spans="1:11" ht="33" customHeight="1">
      <c r="A5" s="19"/>
      <c r="B5" s="114" t="s">
        <v>22</v>
      </c>
      <c r="C5" s="115"/>
      <c r="D5" s="109">
        <f>IF(TYPE(AVERAGE(E8:E14))=1,AVERAGE(E8:E14),0)</f>
        <v>307</v>
      </c>
      <c r="E5" s="109"/>
      <c r="F5" s="110">
        <f>SUM(E15:E16)/1</f>
        <v>1074</v>
      </c>
      <c r="G5" s="110"/>
      <c r="H5" s="109">
        <v>0</v>
      </c>
      <c r="I5" s="109"/>
      <c r="J5" s="110">
        <v>0</v>
      </c>
      <c r="K5" s="110"/>
    </row>
    <row r="7" spans="2:6" ht="30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6" ht="15">
      <c r="A8" s="79" t="s">
        <v>69</v>
      </c>
      <c r="B8" s="35" t="s">
        <v>77</v>
      </c>
      <c r="C8" s="36"/>
      <c r="D8" s="36">
        <v>40987</v>
      </c>
      <c r="E8" s="63">
        <f>IF(AND(C8&gt;1,D8&gt;1),INT(D8-C8),"")</f>
      </c>
      <c r="F8" s="63">
        <v>1</v>
      </c>
    </row>
    <row r="9" spans="1:6" ht="15">
      <c r="A9" s="79"/>
      <c r="B9" s="35" t="s">
        <v>78</v>
      </c>
      <c r="C9" s="36">
        <v>40680</v>
      </c>
      <c r="D9" s="36">
        <v>40987</v>
      </c>
      <c r="E9" s="63">
        <f>IF(AND(C9&gt;1,D9&gt;1),INT(D9-C9),"")</f>
        <v>307</v>
      </c>
      <c r="F9" s="66">
        <f>IF(AND(C9&gt;1,D9&gt;1)=TRUE,IF(E9&gt;60,1,""),"")</f>
        <v>1</v>
      </c>
    </row>
    <row r="10" spans="1:6" ht="15">
      <c r="A10" s="79"/>
      <c r="B10" s="35"/>
      <c r="C10" s="36"/>
      <c r="D10" s="37"/>
      <c r="E10" s="63"/>
      <c r="F10" s="46"/>
    </row>
    <row r="11" spans="1:6" ht="15">
      <c r="A11" s="79"/>
      <c r="B11" s="37"/>
      <c r="C11" s="37"/>
      <c r="D11" s="37"/>
      <c r="E11" s="46">
        <f>IF(AND(C11&gt;1,D9&gt;1),INT(D9-C11),"")</f>
      </c>
      <c r="F11" s="46"/>
    </row>
    <row r="12" spans="1:6" ht="15">
      <c r="A12" s="79"/>
      <c r="B12" s="37"/>
      <c r="C12" s="37"/>
      <c r="D12" s="37"/>
      <c r="E12" s="46">
        <f>IF(AND(C12&gt;1,D10&gt;1),INT(D10-C12),"")</f>
      </c>
      <c r="F12" s="46"/>
    </row>
    <row r="13" spans="1:6" ht="15">
      <c r="A13" s="79"/>
      <c r="B13" s="37"/>
      <c r="C13" s="37"/>
      <c r="D13" s="36"/>
      <c r="E13" s="46">
        <f>IF(AND(C13&gt;1,D11&gt;1),INT(D11-C13),"")</f>
      </c>
      <c r="F13" s="46"/>
    </row>
    <row r="14" spans="1:6" ht="15">
      <c r="A14" s="79"/>
      <c r="B14" s="37"/>
      <c r="C14" s="37"/>
      <c r="D14" s="36"/>
      <c r="E14" s="46">
        <f>IF(AND(C14&gt;1,D12&gt;1),INT(D12-C14),"")</f>
      </c>
      <c r="F14" s="46"/>
    </row>
    <row r="15" spans="1:6" ht="15">
      <c r="A15" s="80" t="s">
        <v>70</v>
      </c>
      <c r="B15" s="37" t="s">
        <v>86</v>
      </c>
      <c r="C15" s="36">
        <v>39981</v>
      </c>
      <c r="D15" s="36">
        <v>41055</v>
      </c>
      <c r="E15" s="27">
        <f aca="true" t="shared" si="0" ref="E15:E21">IF(AND(C15&gt;1,D15&gt;1),INT(D15-C15),"")</f>
        <v>1074</v>
      </c>
      <c r="F15" s="27">
        <v>1</v>
      </c>
    </row>
    <row r="16" spans="1:6" ht="15">
      <c r="A16" s="80"/>
      <c r="B16" s="37"/>
      <c r="C16" s="36"/>
      <c r="D16" s="36"/>
      <c r="E16" s="27">
        <f t="shared" si="0"/>
      </c>
      <c r="F16" s="27"/>
    </row>
    <row r="17" spans="1:6" ht="15">
      <c r="A17" s="80"/>
      <c r="B17" s="37"/>
      <c r="C17" s="36"/>
      <c r="D17" s="36"/>
      <c r="E17" s="27">
        <f t="shared" si="0"/>
      </c>
      <c r="F17" s="27">
        <f>IF(AND(C17&gt;1,D17&gt;1)=TRUE,IF(E17&gt;60,1,""),"")</f>
      </c>
    </row>
    <row r="18" spans="1:6" ht="15">
      <c r="A18" s="80"/>
      <c r="B18" s="37"/>
      <c r="C18" s="36"/>
      <c r="D18" s="36"/>
      <c r="E18" s="27">
        <f t="shared" si="0"/>
      </c>
      <c r="F18" s="27">
        <f>IF(AND(C18&gt;1,D18&gt;1)=TRUE,IF(E18&gt;60,1,""),"")</f>
      </c>
    </row>
    <row r="19" spans="1:6" ht="15">
      <c r="A19" s="80"/>
      <c r="B19" s="37"/>
      <c r="C19" s="36"/>
      <c r="D19" s="36"/>
      <c r="E19" s="27">
        <f t="shared" si="0"/>
      </c>
      <c r="F19" s="27">
        <f>IF(AND(C19&gt;1,D19&gt;1)=TRUE,IF(E19&gt;60,1,""),"")</f>
      </c>
    </row>
    <row r="20" spans="1:6" ht="15">
      <c r="A20" s="80"/>
      <c r="B20" s="37"/>
      <c r="C20" s="36"/>
      <c r="D20" s="36"/>
      <c r="E20" s="27">
        <f t="shared" si="0"/>
      </c>
      <c r="F20" s="27">
        <f>IF(AND(C20&gt;1,D20&gt;1)=TRUE,IF(E20&gt;60,1,""),"")</f>
      </c>
    </row>
    <row r="21" spans="1:6" ht="15">
      <c r="A21" s="80"/>
      <c r="B21" s="37"/>
      <c r="C21" s="36"/>
      <c r="D21" s="36"/>
      <c r="E21" s="27">
        <f t="shared" si="0"/>
      </c>
      <c r="F21" s="27">
        <f>IF(AND(C21&gt;1,D21&gt;1)=TRUE,IF(E21&gt;60,1,""),"")</f>
      </c>
    </row>
    <row r="22" spans="1:6" ht="15">
      <c r="A22" s="79" t="s">
        <v>71</v>
      </c>
      <c r="B22" s="35"/>
      <c r="C22" s="36"/>
      <c r="D22" s="36"/>
      <c r="E22" s="46">
        <f aca="true" t="shared" si="1" ref="E22:E35">IF(AND(C22&gt;1,D22&gt;1),INT(D22-C22),"")</f>
      </c>
      <c r="F22" s="46">
        <f aca="true" t="shared" si="2" ref="F22:F28">IF(AND(C22&gt;1,D22&gt;1)=TRUE,IF(E22&gt;60,1,""),"")</f>
      </c>
    </row>
    <row r="23" spans="1:6" ht="15">
      <c r="A23" s="79"/>
      <c r="B23" s="35"/>
      <c r="C23" s="36"/>
      <c r="D23" s="37"/>
      <c r="E23" s="46">
        <f t="shared" si="1"/>
      </c>
      <c r="F23" s="46">
        <f t="shared" si="2"/>
      </c>
    </row>
    <row r="24" spans="1:6" ht="15">
      <c r="A24" s="79"/>
      <c r="B24" s="35"/>
      <c r="C24" s="36"/>
      <c r="D24" s="37"/>
      <c r="E24" s="46">
        <f t="shared" si="1"/>
      </c>
      <c r="F24" s="46">
        <f t="shared" si="2"/>
      </c>
    </row>
    <row r="25" spans="1:6" ht="15">
      <c r="A25" s="79"/>
      <c r="B25" s="37"/>
      <c r="C25" s="37"/>
      <c r="D25" s="37"/>
      <c r="E25" s="46">
        <f t="shared" si="1"/>
      </c>
      <c r="F25" s="46">
        <f t="shared" si="2"/>
      </c>
    </row>
    <row r="26" spans="1:6" ht="15">
      <c r="A26" s="79"/>
      <c r="B26" s="37"/>
      <c r="C26" s="37"/>
      <c r="D26" s="37"/>
      <c r="E26" s="46">
        <f t="shared" si="1"/>
      </c>
      <c r="F26" s="46">
        <f t="shared" si="2"/>
      </c>
    </row>
    <row r="27" spans="1:6" ht="15">
      <c r="A27" s="79"/>
      <c r="B27" s="37"/>
      <c r="C27" s="37"/>
      <c r="D27" s="37"/>
      <c r="E27" s="46">
        <f t="shared" si="1"/>
      </c>
      <c r="F27" s="46">
        <f t="shared" si="2"/>
      </c>
    </row>
    <row r="28" spans="1:6" ht="15">
      <c r="A28" s="79"/>
      <c r="B28" s="37"/>
      <c r="C28" s="37"/>
      <c r="D28" s="37"/>
      <c r="E28" s="46">
        <f t="shared" si="1"/>
      </c>
      <c r="F28" s="46">
        <f t="shared" si="2"/>
      </c>
    </row>
    <row r="29" spans="1:6" ht="15">
      <c r="A29" s="80" t="s">
        <v>72</v>
      </c>
      <c r="B29" s="37"/>
      <c r="C29" s="36"/>
      <c r="D29" s="36"/>
      <c r="E29" s="27">
        <f t="shared" si="1"/>
      </c>
      <c r="F29" s="27"/>
    </row>
    <row r="30" spans="1:6" ht="15">
      <c r="A30" s="80"/>
      <c r="B30" s="37"/>
      <c r="C30" s="37"/>
      <c r="D30" s="37"/>
      <c r="E30" s="27">
        <f t="shared" si="1"/>
      </c>
      <c r="F30" s="27"/>
    </row>
    <row r="31" spans="1:6" ht="15">
      <c r="A31" s="80"/>
      <c r="B31" s="37"/>
      <c r="C31" s="37"/>
      <c r="D31" s="37"/>
      <c r="E31" s="27">
        <f t="shared" si="1"/>
      </c>
      <c r="F31" s="27">
        <f>IF(AND(C31&gt;1,D31&gt;1)=TRUE,IF(E31&gt;60,1,""),"")</f>
      </c>
    </row>
    <row r="32" spans="1:6" ht="15">
      <c r="A32" s="80"/>
      <c r="B32" s="37"/>
      <c r="C32" s="37"/>
      <c r="D32" s="37"/>
      <c r="E32" s="27">
        <f t="shared" si="1"/>
      </c>
      <c r="F32" s="27">
        <f>IF(AND(C32&gt;1,D32&gt;1)=TRUE,IF(E32&gt;60,1,""),"")</f>
      </c>
    </row>
    <row r="33" spans="1:6" ht="15">
      <c r="A33" s="80"/>
      <c r="B33" s="37"/>
      <c r="C33" s="37"/>
      <c r="D33" s="37"/>
      <c r="E33" s="27">
        <f t="shared" si="1"/>
      </c>
      <c r="F33" s="27">
        <f>IF(AND(C33&gt;1,D33&gt;1)=TRUE,IF(E33&gt;60,1,""),"")</f>
      </c>
    </row>
    <row r="34" spans="1:6" ht="15">
      <c r="A34" s="80"/>
      <c r="B34" s="37"/>
      <c r="C34" s="37"/>
      <c r="D34" s="37"/>
      <c r="E34" s="27">
        <f t="shared" si="1"/>
      </c>
      <c r="F34" s="27">
        <f>IF(AND(C34&gt;1,D34&gt;1)=TRUE,IF(E34&gt;60,1,""),"")</f>
      </c>
    </row>
    <row r="35" spans="1:6" ht="15">
      <c r="A35" s="80"/>
      <c r="B35" s="37"/>
      <c r="C35" s="37"/>
      <c r="D35" s="37"/>
      <c r="E35" s="27">
        <f t="shared" si="1"/>
      </c>
      <c r="F35" s="27">
        <f>IF(AND(C35&gt;1,D35&gt;1)=TRUE,IF(E35&gt;60,1,""),"")</f>
      </c>
    </row>
  </sheetData>
  <sheetProtection/>
  <mergeCells count="23"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  <mergeCell ref="F4:G4"/>
    <mergeCell ref="H4:I4"/>
    <mergeCell ref="J4:K4"/>
    <mergeCell ref="F5:G5"/>
    <mergeCell ref="H5:I5"/>
    <mergeCell ref="J5:K5"/>
    <mergeCell ref="F1:G1"/>
    <mergeCell ref="H1:I1"/>
    <mergeCell ref="J1:K1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WAPA - RMR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shelton</dc:creator>
  <cp:keywords/>
  <dc:description/>
  <cp:lastModifiedBy>DJohnston</cp:lastModifiedBy>
  <cp:lastPrinted>2011-07-08T16:58:04Z</cp:lastPrinted>
  <dcterms:created xsi:type="dcterms:W3CDTF">2009-11-27T18:42:22Z</dcterms:created>
  <dcterms:modified xsi:type="dcterms:W3CDTF">2012-10-11T21:41:43Z</dcterms:modified>
  <cp:category/>
  <cp:version/>
  <cp:contentType/>
  <cp:contentStatus/>
</cp:coreProperties>
</file>