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ERC Formula Rates\Attachment O\2017 Update\6 - OASIS Upload Docs\"/>
    </mc:Choice>
  </mc:AlternateContent>
  <bookViews>
    <workbookView xWindow="0" yWindow="0" windowWidth="19200" windowHeight="72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" l="1"/>
  <c r="L101" i="1" s="1"/>
  <c r="P101" i="1" s="1"/>
  <c r="J100" i="1"/>
  <c r="L100" i="1" s="1"/>
  <c r="P100" i="1" s="1"/>
  <c r="J99" i="1"/>
  <c r="L99" i="1" s="1"/>
  <c r="P99" i="1" s="1"/>
  <c r="J98" i="1"/>
  <c r="L98" i="1" s="1"/>
  <c r="P98" i="1" s="1"/>
  <c r="J97" i="1"/>
  <c r="L97" i="1" s="1"/>
  <c r="P97" i="1" s="1"/>
  <c r="J96" i="1"/>
  <c r="L96" i="1" s="1"/>
  <c r="P96" i="1" s="1"/>
  <c r="J95" i="1"/>
  <c r="L95" i="1" s="1"/>
  <c r="P95" i="1" s="1"/>
  <c r="J94" i="1"/>
  <c r="L94" i="1" s="1"/>
  <c r="P94" i="1" s="1"/>
  <c r="J93" i="1"/>
  <c r="L93" i="1" s="1"/>
  <c r="P93" i="1" s="1"/>
  <c r="J92" i="1"/>
  <c r="L92" i="1" s="1"/>
  <c r="P92" i="1" s="1"/>
  <c r="J91" i="1"/>
  <c r="L91" i="1" s="1"/>
  <c r="P91" i="1" s="1"/>
  <c r="J90" i="1"/>
  <c r="L90" i="1" s="1"/>
  <c r="P90" i="1" s="1"/>
  <c r="J89" i="1"/>
  <c r="L89" i="1" s="1"/>
  <c r="P89" i="1" s="1"/>
  <c r="N102" i="1"/>
  <c r="J88" i="1"/>
  <c r="F102" i="1"/>
  <c r="D102" i="1"/>
  <c r="B102" i="1"/>
  <c r="P84" i="1"/>
  <c r="J83" i="1"/>
  <c r="L83" i="1" s="1"/>
  <c r="P83" i="1" s="1"/>
  <c r="J81" i="1"/>
  <c r="L81" i="1" s="1"/>
  <c r="P81" i="1" s="1"/>
  <c r="J80" i="1"/>
  <c r="L80" i="1" s="1"/>
  <c r="P80" i="1" s="1"/>
  <c r="J77" i="1"/>
  <c r="L77" i="1" s="1"/>
  <c r="P77" i="1" s="1"/>
  <c r="J76" i="1"/>
  <c r="L76" i="1" s="1"/>
  <c r="P76" i="1" s="1"/>
  <c r="D85" i="1"/>
  <c r="J73" i="1"/>
  <c r="L73" i="1" s="1"/>
  <c r="P73" i="1" s="1"/>
  <c r="N85" i="1"/>
  <c r="F85" i="1"/>
  <c r="B85" i="1"/>
  <c r="J66" i="1"/>
  <c r="L66" i="1" s="1"/>
  <c r="P66" i="1" s="1"/>
  <c r="J63" i="1"/>
  <c r="L63" i="1" s="1"/>
  <c r="P63" i="1" s="1"/>
  <c r="N69" i="1"/>
  <c r="D69" i="1"/>
  <c r="B69" i="1"/>
  <c r="N57" i="1"/>
  <c r="J55" i="1"/>
  <c r="F57" i="1"/>
  <c r="D57" i="1"/>
  <c r="B57" i="1"/>
  <c r="J51" i="1"/>
  <c r="L51" i="1" s="1"/>
  <c r="P51" i="1" s="1"/>
  <c r="J48" i="1"/>
  <c r="L48" i="1" s="1"/>
  <c r="P48" i="1" s="1"/>
  <c r="J47" i="1"/>
  <c r="L47" i="1" s="1"/>
  <c r="P47" i="1" s="1"/>
  <c r="N52" i="1"/>
  <c r="H52" i="1"/>
  <c r="D52" i="1"/>
  <c r="F52" i="1"/>
  <c r="J40" i="1"/>
  <c r="L40" i="1"/>
  <c r="P40" i="1" s="1"/>
  <c r="J39" i="1"/>
  <c r="J38" i="1"/>
  <c r="L38" i="1"/>
  <c r="P38" i="1" s="1"/>
  <c r="J37" i="1"/>
  <c r="J36" i="1"/>
  <c r="L36" i="1"/>
  <c r="P36" i="1" s="1"/>
  <c r="J35" i="1"/>
  <c r="N41" i="1"/>
  <c r="J34" i="1"/>
  <c r="L34" i="1"/>
  <c r="P34" i="1" s="1"/>
  <c r="H41" i="1"/>
  <c r="F41" i="1"/>
  <c r="D41" i="1"/>
  <c r="J29" i="1"/>
  <c r="L29" i="1"/>
  <c r="P29" i="1" s="1"/>
  <c r="J28" i="1"/>
  <c r="J27" i="1"/>
  <c r="L27" i="1"/>
  <c r="P27" i="1" s="1"/>
  <c r="J26" i="1"/>
  <c r="J25" i="1"/>
  <c r="L25" i="1"/>
  <c r="P25" i="1" s="1"/>
  <c r="J24" i="1"/>
  <c r="L24" i="1"/>
  <c r="J22" i="1"/>
  <c r="J21" i="1"/>
  <c r="L21" i="1"/>
  <c r="P21" i="1" s="1"/>
  <c r="J20" i="1"/>
  <c r="J19" i="1"/>
  <c r="L19" i="1"/>
  <c r="P19" i="1" s="1"/>
  <c r="J18" i="1"/>
  <c r="J17" i="1"/>
  <c r="L17" i="1"/>
  <c r="P17" i="1" s="1"/>
  <c r="J16" i="1"/>
  <c r="J15" i="1"/>
  <c r="L15" i="1"/>
  <c r="P15" i="1" s="1"/>
  <c r="J14" i="1"/>
  <c r="J13" i="1"/>
  <c r="L13" i="1"/>
  <c r="P13" i="1" s="1"/>
  <c r="N30" i="1"/>
  <c r="F30" i="1"/>
  <c r="B30" i="1"/>
  <c r="D30" i="1"/>
  <c r="H30" i="1" l="1"/>
  <c r="J11" i="1"/>
  <c r="F69" i="1"/>
  <c r="F105" i="1" s="1"/>
  <c r="J82" i="1"/>
  <c r="L82" i="1" s="1"/>
  <c r="P82" i="1" s="1"/>
  <c r="J102" i="1"/>
  <c r="L88" i="1"/>
  <c r="L26" i="1"/>
  <c r="P26" i="1" s="1"/>
  <c r="L28" i="1"/>
  <c r="P28" i="1" s="1"/>
  <c r="J33" i="1"/>
  <c r="J41" i="1" s="1"/>
  <c r="L35" i="1"/>
  <c r="P35" i="1" s="1"/>
  <c r="L37" i="1"/>
  <c r="P37" i="1" s="1"/>
  <c r="L39" i="1"/>
  <c r="P39" i="1" s="1"/>
  <c r="B41" i="1"/>
  <c r="B52" i="1"/>
  <c r="J44" i="1"/>
  <c r="J46" i="1"/>
  <c r="L46" i="1" s="1"/>
  <c r="P46" i="1" s="1"/>
  <c r="J50" i="1"/>
  <c r="L50" i="1" s="1"/>
  <c r="P50" i="1" s="1"/>
  <c r="J60" i="1"/>
  <c r="J62" i="1"/>
  <c r="L62" i="1" s="1"/>
  <c r="P62" i="1" s="1"/>
  <c r="J64" i="1"/>
  <c r="L64" i="1" s="1"/>
  <c r="P64" i="1" s="1"/>
  <c r="J68" i="1"/>
  <c r="L68" i="1" s="1"/>
  <c r="P68" i="1" s="1"/>
  <c r="J75" i="1"/>
  <c r="L75" i="1" s="1"/>
  <c r="P75" i="1" s="1"/>
  <c r="J79" i="1"/>
  <c r="L79" i="1" s="1"/>
  <c r="P79" i="1" s="1"/>
  <c r="B105" i="1"/>
  <c r="N105" i="1"/>
  <c r="H57" i="1"/>
  <c r="L55" i="1"/>
  <c r="H85" i="1"/>
  <c r="J72" i="1"/>
  <c r="J12" i="1"/>
  <c r="L12" i="1" s="1"/>
  <c r="P12" i="1" s="1"/>
  <c r="L14" i="1"/>
  <c r="P14" i="1" s="1"/>
  <c r="L16" i="1"/>
  <c r="P16" i="1" s="1"/>
  <c r="L18" i="1"/>
  <c r="P18" i="1" s="1"/>
  <c r="L20" i="1"/>
  <c r="P20" i="1" s="1"/>
  <c r="L22" i="1"/>
  <c r="P22" i="1" s="1"/>
  <c r="J23" i="1"/>
  <c r="L23" i="1" s="1"/>
  <c r="P23" i="1" s="1"/>
  <c r="J45" i="1"/>
  <c r="L45" i="1" s="1"/>
  <c r="P45" i="1" s="1"/>
  <c r="J49" i="1"/>
  <c r="L49" i="1" s="1"/>
  <c r="P49" i="1" s="1"/>
  <c r="J56" i="1"/>
  <c r="L56" i="1" s="1"/>
  <c r="P56" i="1" s="1"/>
  <c r="J61" i="1"/>
  <c r="L61" i="1" s="1"/>
  <c r="P61" i="1" s="1"/>
  <c r="J65" i="1"/>
  <c r="L65" i="1" s="1"/>
  <c r="P65" i="1" s="1"/>
  <c r="J67" i="1"/>
  <c r="L67" i="1" s="1"/>
  <c r="P67" i="1" s="1"/>
  <c r="H69" i="1"/>
  <c r="J74" i="1"/>
  <c r="L74" i="1" s="1"/>
  <c r="P74" i="1" s="1"/>
  <c r="J78" i="1"/>
  <c r="L78" i="1" s="1"/>
  <c r="P78" i="1" s="1"/>
  <c r="D105" i="1"/>
  <c r="H102" i="1"/>
  <c r="J52" i="1" l="1"/>
  <c r="L33" i="1"/>
  <c r="J69" i="1"/>
  <c r="J105" i="1" s="1"/>
  <c r="L60" i="1"/>
  <c r="P88" i="1"/>
  <c r="P102" i="1" s="1"/>
  <c r="L102" i="1"/>
  <c r="L11" i="1"/>
  <c r="J30" i="1"/>
  <c r="P55" i="1"/>
  <c r="P57" i="1" s="1"/>
  <c r="L57" i="1"/>
  <c r="H105" i="1"/>
  <c r="J85" i="1"/>
  <c r="L72" i="1"/>
  <c r="L44" i="1"/>
  <c r="J57" i="1"/>
  <c r="L30" i="1" l="1"/>
  <c r="P11" i="1"/>
  <c r="P30" i="1" s="1"/>
  <c r="L52" i="1"/>
  <c r="P44" i="1"/>
  <c r="P52" i="1" s="1"/>
  <c r="L85" i="1"/>
  <c r="P72" i="1"/>
  <c r="P85" i="1" s="1"/>
  <c r="L41" i="1"/>
  <c r="P33" i="1"/>
  <c r="P41" i="1" s="1"/>
  <c r="P60" i="1"/>
  <c r="P69" i="1" s="1"/>
  <c r="P105" i="1" s="1"/>
  <c r="L69" i="1"/>
  <c r="L105" i="1" s="1"/>
</calcChain>
</file>

<file path=xl/sharedStrings.xml><?xml version="1.0" encoding="utf-8"?>
<sst xmlns="http://schemas.openxmlformats.org/spreadsheetml/2006/main" count="100" uniqueCount="99">
  <si>
    <t>LOUISVILLE GAS &amp; ELECTRIC COMPANY</t>
  </si>
  <si>
    <t>TOTAL COMPANY PLANT IN SERVICE - ELECTRIC - NBV -REGULATORY ACCOUNTING</t>
  </si>
  <si>
    <t>Beginning</t>
  </si>
  <si>
    <t>Transfers/</t>
  </si>
  <si>
    <t>Total</t>
  </si>
  <si>
    <t>Ending</t>
  </si>
  <si>
    <t>Total Plant in Service</t>
  </si>
  <si>
    <t>KENTUCKY &amp; INDIANA</t>
  </si>
  <si>
    <t>Balance</t>
  </si>
  <si>
    <t>Additions</t>
  </si>
  <si>
    <t>Retirements</t>
  </si>
  <si>
    <t>Adjustments</t>
  </si>
  <si>
    <t>Net Additions</t>
  </si>
  <si>
    <t>Reserve</t>
  </si>
  <si>
    <t>Net Book Value</t>
  </si>
  <si>
    <t>Total 101 &amp; 106</t>
  </si>
  <si>
    <t>Plant in Service</t>
  </si>
  <si>
    <t>Distribution</t>
  </si>
  <si>
    <t>E360.10-Land Rights</t>
  </si>
  <si>
    <t>E360.20-Land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</si>
  <si>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</si>
  <si>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</si>
  <si>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</si>
  <si>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</si>
  <si>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</si>
  <si>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</si>
  <si>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</si>
  <si>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E369.10-Underground Services</t>
  </si>
  <si>
    <t>E369.20-Overhead Services</t>
  </si>
  <si>
    <t>E370.00-Meters</t>
  </si>
  <si>
    <t>E370.01-AMS Meters</t>
  </si>
  <si>
    <t>E370.20-Meters CT and PT</t>
  </si>
  <si>
    <t>E373.10-Overhead Street Lighting</t>
  </si>
  <si>
    <t>E373.20-Underground Street Lighting</t>
  </si>
  <si>
    <t>E373.40-Street Lighting Transformer</t>
  </si>
  <si>
    <t>E374.05-ARO Cost Elec Dist (L/B)</t>
  </si>
  <si>
    <t>E374.07-ARO Cost Elect Dist (Eqp)</t>
  </si>
  <si>
    <t>General</t>
  </si>
  <si>
    <t>E392.00-Cars and Light Trucks</t>
  </si>
  <si>
    <t>E392.10-Heavy Trucks and Other</t>
  </si>
  <si>
    <t>E392.20-Transportation  - Trailers</t>
  </si>
  <si>
    <t>E394.00-Tools, Shop, and Garage Equ</t>
  </si>
  <si>
    <t>E395.00-Laboratory Equipment</t>
  </si>
  <si>
    <t>E396.10-Power Op Equip-Lg Mach</t>
  </si>
  <si>
    <t>E396.20-Power Op  Equip-Other</t>
  </si>
  <si>
    <t>E397.20-DSM Communication Equipment</t>
  </si>
  <si>
    <t>Hydro</t>
  </si>
  <si>
    <t>E330.20-Land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</si>
  <si>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</si>
  <si>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</si>
  <si>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</si>
  <si>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</si>
  <si>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</si>
  <si>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</si>
  <si>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E337.07-ARO Cost Hydro Prod (Eqp)</t>
  </si>
  <si>
    <t>Intangible</t>
  </si>
  <si>
    <t>E301.00-Organization</t>
  </si>
  <si>
    <t>E302.00-Franchises and Consents</t>
  </si>
  <si>
    <t>Other Production</t>
  </si>
  <si>
    <t>E340.20-Land</t>
  </si>
  <si>
    <t>E341.00-Structures and Improvements</t>
  </si>
  <si>
    <t>E342.00-Fuel Holders, Producers, Ac</t>
  </si>
  <si>
    <t>E343.00-Prime Movers</t>
  </si>
  <si>
    <t>E344.00-Generators</t>
  </si>
  <si>
    <t>E345.00-Accessory Electric Equipmen</t>
  </si>
  <si>
    <t>E346.00-Misc Power Plant Equipment</t>
  </si>
  <si>
    <t>E347.05-ARO Cost Other Prod (L/B)</t>
  </si>
  <si>
    <t>E347.07-ARO Cost Other Prod (Eqp)</t>
  </si>
  <si>
    <t>Steam Production</t>
  </si>
  <si>
    <t>E310.20-Land</t>
  </si>
  <si>
    <t>E310.25-Land ECR 2005</t>
  </si>
  <si>
    <t>E310.26-Land ECR 2011</t>
  </si>
  <si>
    <t>E311.00-Structures and Improvements</t>
  </si>
  <si>
    <t xml:space="preserve">E311.01-AROP Structures and Improv </t>
  </si>
  <si>
    <t>E312.00-Boiler Plant Equipment</t>
  </si>
  <si>
    <t>E312.01-AROP Boiler Plant Equipment</t>
  </si>
  <si>
    <t>E314.00-Turbogenerator Units</t>
  </si>
  <si>
    <t>E315.00-Accessory Electric Equipmen</t>
  </si>
  <si>
    <t>E315.01-AROP Accessory Electric Equipmen</t>
  </si>
  <si>
    <t>E316.00-Misc Power Plant Equip</t>
  </si>
  <si>
    <t>E317.07-ARO Cost Steam (Eqp)</t>
  </si>
  <si>
    <t>E317.08-ARO Cost Steam (CCR)</t>
  </si>
  <si>
    <t>Electric Transmission</t>
  </si>
  <si>
    <t>E350.10-Land Rights</t>
  </si>
  <si>
    <t>E350.20-Land</t>
  </si>
  <si>
    <t>E352.10-Struct &amp; Imp-Non Sys Contro</t>
  </si>
  <si>
    <t>E352.20-Struct &amp; Imp-Sys Control/Co</t>
  </si>
  <si>
    <t>E353.10-Station Equipment - Non Sys</t>
  </si>
  <si>
    <t>E353.11-AROP Station Equip Non Sys</t>
  </si>
  <si>
    <t>E353.20-Station Equip-Sys Control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</si>
  <si>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</si>
  <si>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</si>
  <si>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</si>
  <si>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</si>
  <si>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</si>
  <si>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</si>
  <si>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</si>
  <si>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Total Electric Plant in Service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</si>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</sst>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>
      <protection locked="0"/>
    </xf>
    <xf numFmtId="0" fontId="2" fillId="0" borderId="0" xfId="0" quotePrefix="1" applyFont="1" applyFill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1" fillId="0" borderId="0" xfId="1"/>
    <xf numFmtId="0" fontId="4" fillId="0" borderId="0" xfId="0" applyFont="1" applyAlignment="1">
      <alignment horizontal="center"/>
    </xf>
    <xf numFmtId="0" fontId="4" fillId="0" borderId="0" xfId="0" applyFont="1" applyFill="1"/>
    <xf numFmtId="43" fontId="4" fillId="0" borderId="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0" fillId="0" borderId="0" xfId="0" applyFill="1"/>
    <xf numFmtId="0" fontId="5" fillId="0" borderId="0" xfId="0" applyFont="1"/>
    <xf numFmtId="43" fontId="0" fillId="0" borderId="0" xfId="0" applyNumberFormat="1"/>
    <xf numFmtId="43" fontId="1" fillId="0" borderId="0" xfId="1" applyBorder="1"/>
    <xf numFmtId="43" fontId="1" fillId="0" borderId="1" xfId="1" applyBorder="1"/>
    <xf numFmtId="43" fontId="0" fillId="0" borderId="1" xfId="0" applyNumberFormat="1" applyBorder="1"/>
    <xf numFmtId="0" fontId="0" fillId="0" borderId="0" xfId="0" applyBorder="1"/>
    <xf numFmtId="43" fontId="0" fillId="0" borderId="0" xfId="0" applyNumberFormat="1" applyBorder="1"/>
    <xf numFmtId="43" fontId="1" fillId="0" borderId="2" xfId="1" applyBorder="1"/>
    <xf numFmtId="43" fontId="1" fillId="0" borderId="0" xfId="1" applyFill="1" applyBorder="1"/>
    <xf numFmtId="0" fontId="4" fillId="0" borderId="0" xfId="0" applyFont="1"/>
    <xf numFmtId="0" fontId="5" fillId="0" borderId="0" xfId="0" quotePrefix="1" applyFont="1" applyAlignment="1">
      <alignment horizontal="left" vertical="center"/>
    </xf>
    <xf numFmtId="43" fontId="1" fillId="0" borderId="3" xfId="1" applyBorder="1"/>
    <xf numFmtId="44" fontId="1" fillId="0" borderId="0" xfId="2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workbookViewId="0">
      <selection activeCell="A17" sqref="A17"/>
    </sheetView>
  </sheetViews>
  <sheetFormatPr defaultRowHeight="14.4" x14ac:dyDescent="0.3"/>
  <cols>
    <col min="1" max="1" width="40.5546875" bestFit="1" customWidth="1"/>
    <col min="2" max="2" width="18.6640625" bestFit="1" customWidth="1"/>
    <col min="3" max="3" width="1.6640625" customWidth="1"/>
    <col min="4" max="4" width="16.33203125" bestFit="1" customWidth="1"/>
    <col min="5" max="5" width="1.6640625" customWidth="1"/>
    <col min="6" max="6" width="17" bestFit="1" customWidth="1"/>
    <col min="7" max="7" width="1.6640625" customWidth="1"/>
    <col min="8" max="8" width="17.5546875" bestFit="1" customWidth="1"/>
    <col min="9" max="9" width="1.6640625" customWidth="1"/>
    <col min="10" max="10" width="19.44140625" bestFit="1" customWidth="1"/>
    <col min="11" max="11" width="1.5546875" customWidth="1"/>
    <col min="12" max="12" width="18.33203125" bestFit="1" customWidth="1"/>
    <col min="13" max="13" width="1.6640625" customWidth="1"/>
    <col min="14" max="14" width="19" bestFit="1" customWidth="1"/>
    <col min="15" max="15" width="2.6640625" customWidth="1"/>
    <col min="16" max="16" width="25.5546875" bestFit="1" customWidth="1"/>
  </cols>
  <sheetData>
    <row r="1" spans="1:16" s="2" customFormat="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6" x14ac:dyDescent="0.3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4" t="s">
        <v>98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3">
      <c r="B6" s="6" t="s">
        <v>2</v>
      </c>
      <c r="D6" s="7"/>
      <c r="F6" s="7"/>
      <c r="H6" s="6" t="s">
        <v>3</v>
      </c>
      <c r="J6" s="6" t="s">
        <v>4</v>
      </c>
      <c r="K6" s="7"/>
      <c r="L6" s="6" t="s">
        <v>5</v>
      </c>
      <c r="P6" s="8" t="s">
        <v>6</v>
      </c>
    </row>
    <row r="7" spans="1:16" s="12" customFormat="1" x14ac:dyDescent="0.3">
      <c r="A7" s="9" t="s">
        <v>7</v>
      </c>
      <c r="B7" s="10" t="s">
        <v>8</v>
      </c>
      <c r="C7"/>
      <c r="D7" s="10" t="s">
        <v>9</v>
      </c>
      <c r="E7"/>
      <c r="F7" s="10" t="s">
        <v>10</v>
      </c>
      <c r="G7"/>
      <c r="H7" s="10" t="s">
        <v>11</v>
      </c>
      <c r="I7"/>
      <c r="J7" s="10" t="s">
        <v>12</v>
      </c>
      <c r="K7" s="11"/>
      <c r="L7" s="10" t="s">
        <v>8</v>
      </c>
      <c r="N7" s="10" t="s">
        <v>13</v>
      </c>
      <c r="P7" s="10" t="s">
        <v>14</v>
      </c>
    </row>
    <row r="8" spans="1:16" s="12" customFormat="1" x14ac:dyDescent="0.3">
      <c r="A8" s="9" t="s">
        <v>15</v>
      </c>
      <c r="B8" s="11"/>
      <c r="C8"/>
      <c r="D8" s="11"/>
      <c r="E8"/>
      <c r="F8" s="11"/>
      <c r="G8"/>
      <c r="H8" s="11"/>
      <c r="I8"/>
      <c r="J8" s="11"/>
      <c r="K8" s="11"/>
      <c r="L8" s="11"/>
    </row>
    <row r="9" spans="1:16" s="12" customFormat="1" x14ac:dyDescent="0.3">
      <c r="A9" s="9" t="s">
        <v>16</v>
      </c>
      <c r="B9"/>
      <c r="C9"/>
      <c r="D9"/>
      <c r="E9"/>
      <c r="F9"/>
      <c r="G9"/>
      <c r="H9"/>
      <c r="I9"/>
      <c r="J9"/>
      <c r="K9"/>
      <c r="L9"/>
    </row>
    <row r="10" spans="1:16" s="12" customFormat="1" x14ac:dyDescent="0.3">
      <c r="A10" s="9" t="s">
        <v>17</v>
      </c>
      <c r="B10"/>
      <c r="C10"/>
      <c r="D10"/>
      <c r="E10"/>
      <c r="F10"/>
      <c r="G10"/>
      <c r="H10"/>
      <c r="I10"/>
      <c r="J10"/>
      <c r="K10"/>
      <c r="L10"/>
    </row>
    <row r="11" spans="1:16" s="12" customFormat="1" x14ac:dyDescent="0.3">
      <c r="A11" s="13" t="s">
        <v>18</v>
      </c>
      <c r="B11" s="7">
        <v>0</v>
      </c>
      <c r="C11" s="7"/>
      <c r="D11" s="7">
        <v>0</v>
      </c>
      <c r="E11" s="7"/>
      <c r="F11" s="7">
        <v>0</v>
      </c>
      <c r="G11" s="7"/>
      <c r="H11" s="7">
        <v>0</v>
      </c>
      <c r="I11" s="7"/>
      <c r="J11" s="7">
        <f>H11+F11+D11</f>
        <v>0</v>
      </c>
      <c r="K11" s="7"/>
      <c r="L11" s="7">
        <f>B11+J11</f>
        <v>0</v>
      </c>
      <c r="M11"/>
      <c r="N11" s="14">
        <v>0</v>
      </c>
      <c r="P11" s="14">
        <f t="shared" ref="P11:P26" si="0">L11+N11</f>
        <v>0</v>
      </c>
    </row>
    <row r="12" spans="1:16" x14ac:dyDescent="0.3">
      <c r="A12" t="s">
        <v>19</v>
      </c>
      <c r="B12" s="7">
        <v>4100654.4700000007</v>
      </c>
      <c r="C12" s="7"/>
      <c r="D12" s="7">
        <v>0</v>
      </c>
      <c r="E12" s="7"/>
      <c r="F12" s="7">
        <v>0</v>
      </c>
      <c r="G12" s="7"/>
      <c r="H12" s="7">
        <v>0</v>
      </c>
      <c r="I12" s="7"/>
      <c r="J12" s="7">
        <f t="shared" ref="J12:J26" si="1">H12+F12+D12</f>
        <v>0</v>
      </c>
      <c r="K12" s="7"/>
      <c r="L12" s="7">
        <f t="shared" ref="L12:L26" si="2">B12+J12</f>
        <v>4100654.4700000007</v>
      </c>
      <c r="N12" s="14">
        <v>-3.5527136788005009E-15</v>
      </c>
      <c r="P12" s="14">
        <f t="shared" si="0"/>
        <v>4100654.4700000007</v>
      </c>
    </row>
    <row r="13" spans="1:16" x14ac:dyDescent="0.3">
      <c r="A13" t="s">
        <v>20</v>
      </c>
      <c r="B13" s="7">
        <v>6833645.7999999989</v>
      </c>
      <c r="C13" s="7"/>
      <c r="D13" s="7">
        <v>91613.65</v>
      </c>
      <c r="E13" s="7"/>
      <c r="F13" s="7">
        <v>-22759.97</v>
      </c>
      <c r="G13" s="7"/>
      <c r="H13" s="7">
        <v>72053.22</v>
      </c>
      <c r="I13" s="7"/>
      <c r="J13" s="7">
        <f t="shared" si="1"/>
        <v>140906.9</v>
      </c>
      <c r="K13" s="7"/>
      <c r="L13" s="7">
        <f t="shared" si="2"/>
        <v>6974552.6999999993</v>
      </c>
      <c r="N13" s="14">
        <v>-2347541.2999999993</v>
      </c>
      <c r="P13" s="14">
        <f t="shared" si="0"/>
        <v>4627011.4000000004</v>
      </c>
    </row>
    <row r="14" spans="1:16" x14ac:dyDescent="0.3">
      <c r="A14" t="s">
        <v>21</v>
      </c>
      <c r="B14" s="7">
        <v>131778748.72</v>
      </c>
      <c r="C14" s="7"/>
      <c r="D14" s="7">
        <v>9446992.6799999997</v>
      </c>
      <c r="E14" s="7"/>
      <c r="F14" s="7">
        <v>-711864.94</v>
      </c>
      <c r="G14" s="7"/>
      <c r="H14" s="7">
        <v>-974073.2</v>
      </c>
      <c r="I14" s="7"/>
      <c r="J14" s="7">
        <f>H14+F14+D14</f>
        <v>7761054.54</v>
      </c>
      <c r="K14" s="7"/>
      <c r="L14" s="7">
        <f t="shared" si="2"/>
        <v>139539803.25999999</v>
      </c>
      <c r="N14" s="14">
        <v>-45310140.130000003</v>
      </c>
      <c r="P14" s="14">
        <f t="shared" si="0"/>
        <v>94229663.129999995</v>
      </c>
    </row>
    <row r="15" spans="1:16" x14ac:dyDescent="0.3">
      <c r="A15" t="s">
        <v>22</v>
      </c>
      <c r="B15" s="7">
        <v>194802996.58000004</v>
      </c>
      <c r="C15" s="7"/>
      <c r="D15" s="7">
        <v>10056904.060000001</v>
      </c>
      <c r="E15" s="7"/>
      <c r="F15" s="7">
        <v>-2893219.44</v>
      </c>
      <c r="G15" s="7"/>
      <c r="H15" s="7">
        <v>0</v>
      </c>
      <c r="I15" s="7"/>
      <c r="J15" s="7">
        <f t="shared" si="1"/>
        <v>7163684.620000001</v>
      </c>
      <c r="K15" s="7"/>
      <c r="L15" s="7">
        <f t="shared" si="2"/>
        <v>201966681.20000005</v>
      </c>
      <c r="N15" s="14">
        <v>-81010624.220000014</v>
      </c>
      <c r="P15" s="14">
        <f t="shared" si="0"/>
        <v>120956056.98000003</v>
      </c>
    </row>
    <row r="16" spans="1:16" x14ac:dyDescent="0.3">
      <c r="A16" t="s">
        <v>23</v>
      </c>
      <c r="B16" s="7">
        <v>312278915.31</v>
      </c>
      <c r="C16" s="7"/>
      <c r="D16" s="7">
        <v>16453844.4</v>
      </c>
      <c r="E16" s="7"/>
      <c r="F16" s="7">
        <v>-2802229.8</v>
      </c>
      <c r="G16" s="7"/>
      <c r="H16" s="7">
        <v>-1598.5</v>
      </c>
      <c r="I16" s="7"/>
      <c r="J16" s="7">
        <f t="shared" si="1"/>
        <v>13650016.100000001</v>
      </c>
      <c r="K16" s="7"/>
      <c r="L16" s="7">
        <f t="shared" si="2"/>
        <v>325928931.41000003</v>
      </c>
      <c r="N16" s="14">
        <v>-122611960.89999998</v>
      </c>
      <c r="P16" s="14">
        <f t="shared" si="0"/>
        <v>203316970.51000005</v>
      </c>
    </row>
    <row r="17" spans="1:16" x14ac:dyDescent="0.3">
      <c r="A17" t="s">
        <v>24</v>
      </c>
      <c r="B17" s="7">
        <v>79875476.189999983</v>
      </c>
      <c r="C17" s="7"/>
      <c r="D17" s="7">
        <v>4682820.1399999997</v>
      </c>
      <c r="E17" s="7"/>
      <c r="F17" s="7">
        <v>-408131.74</v>
      </c>
      <c r="G17" s="7"/>
      <c r="H17" s="7">
        <v>0</v>
      </c>
      <c r="I17" s="7"/>
      <c r="J17" s="7">
        <f t="shared" si="1"/>
        <v>4274688.3999999994</v>
      </c>
      <c r="K17" s="7"/>
      <c r="L17" s="7">
        <f t="shared" si="2"/>
        <v>84150164.589999989</v>
      </c>
      <c r="N17" s="14">
        <v>-31952447.139999993</v>
      </c>
      <c r="P17" s="14">
        <f t="shared" si="0"/>
        <v>52197717.449999996</v>
      </c>
    </row>
    <row r="18" spans="1:16" x14ac:dyDescent="0.3">
      <c r="A18" t="s">
        <v>25</v>
      </c>
      <c r="B18" s="7">
        <v>226911352.22999999</v>
      </c>
      <c r="C18" s="7"/>
      <c r="D18" s="7">
        <v>28888043.600000001</v>
      </c>
      <c r="E18" s="7"/>
      <c r="F18" s="7">
        <v>-1580438.9</v>
      </c>
      <c r="G18" s="7"/>
      <c r="H18" s="7">
        <v>0</v>
      </c>
      <c r="I18" s="7"/>
      <c r="J18" s="7">
        <f t="shared" si="1"/>
        <v>27307604.700000003</v>
      </c>
      <c r="K18" s="7"/>
      <c r="L18" s="7">
        <f t="shared" si="2"/>
        <v>254218956.93000001</v>
      </c>
      <c r="N18" s="14">
        <v>-61200794.080000028</v>
      </c>
      <c r="P18" s="14">
        <f t="shared" si="0"/>
        <v>193018162.84999996</v>
      </c>
    </row>
    <row r="19" spans="1:16" x14ac:dyDescent="0.3">
      <c r="A19" t="s">
        <v>26</v>
      </c>
      <c r="B19" s="7">
        <v>162525778.69999999</v>
      </c>
      <c r="C19" s="7"/>
      <c r="D19" s="7">
        <v>6237630.6200000001</v>
      </c>
      <c r="E19" s="7"/>
      <c r="F19" s="7">
        <v>-2952153.8</v>
      </c>
      <c r="G19" s="7"/>
      <c r="H19" s="7">
        <v>0</v>
      </c>
      <c r="I19" s="7"/>
      <c r="J19" s="7">
        <f t="shared" si="1"/>
        <v>3285476.8200000003</v>
      </c>
      <c r="K19" s="7"/>
      <c r="L19" s="7">
        <f t="shared" si="2"/>
        <v>165811255.51999998</v>
      </c>
      <c r="N19" s="14">
        <v>-78157021.340000018</v>
      </c>
      <c r="P19" s="14">
        <f t="shared" si="0"/>
        <v>87654234.179999962</v>
      </c>
    </row>
    <row r="20" spans="1:16" x14ac:dyDescent="0.3">
      <c r="A20" t="s">
        <v>27</v>
      </c>
      <c r="B20" s="7">
        <v>9093549.1600000001</v>
      </c>
      <c r="C20" s="7"/>
      <c r="D20" s="7">
        <v>2038021</v>
      </c>
      <c r="E20" s="7"/>
      <c r="F20" s="7">
        <v>-37302.65</v>
      </c>
      <c r="G20" s="7"/>
      <c r="H20" s="7">
        <v>0</v>
      </c>
      <c r="I20" s="7"/>
      <c r="J20" s="7">
        <f t="shared" si="1"/>
        <v>2000718.35</v>
      </c>
      <c r="K20" s="7"/>
      <c r="L20" s="7">
        <f t="shared" si="2"/>
        <v>11094267.51</v>
      </c>
      <c r="N20" s="14">
        <v>-1731539.8499999996</v>
      </c>
      <c r="P20" s="14">
        <f t="shared" si="0"/>
        <v>9362727.6600000001</v>
      </c>
    </row>
    <row r="21" spans="1:16" x14ac:dyDescent="0.3">
      <c r="A21" t="s">
        <v>28</v>
      </c>
      <c r="B21" s="7">
        <v>23447071.800000004</v>
      </c>
      <c r="C21" s="7"/>
      <c r="D21" s="7">
        <v>726793.06</v>
      </c>
      <c r="E21" s="7"/>
      <c r="F21" s="7">
        <v>-41292.160000000003</v>
      </c>
      <c r="G21" s="7"/>
      <c r="H21" s="7">
        <v>0</v>
      </c>
      <c r="I21" s="7"/>
      <c r="J21" s="7">
        <f t="shared" si="1"/>
        <v>685500.9</v>
      </c>
      <c r="K21" s="7"/>
      <c r="L21" s="7">
        <f t="shared" si="2"/>
        <v>24132572.700000003</v>
      </c>
      <c r="N21" s="14">
        <v>-23977641.490000002</v>
      </c>
      <c r="P21" s="14">
        <f t="shared" si="0"/>
        <v>154931.21000000089</v>
      </c>
    </row>
    <row r="22" spans="1:16" x14ac:dyDescent="0.3">
      <c r="A22" t="s">
        <v>29</v>
      </c>
      <c r="B22" s="7">
        <v>42441311.350000001</v>
      </c>
      <c r="C22" s="7"/>
      <c r="D22" s="7">
        <v>511817.67000000004</v>
      </c>
      <c r="E22" s="7"/>
      <c r="F22" s="7">
        <v>-3083601.81</v>
      </c>
      <c r="G22" s="7"/>
      <c r="H22" s="7">
        <v>-5776821.0199999996</v>
      </c>
      <c r="I22" s="7"/>
      <c r="J22" s="7">
        <f>H22+F22+D22</f>
        <v>-8348605.1600000001</v>
      </c>
      <c r="K22" s="7"/>
      <c r="L22" s="7">
        <f t="shared" si="2"/>
        <v>34092706.189999998</v>
      </c>
      <c r="N22" s="14">
        <v>-19480343.210000001</v>
      </c>
      <c r="P22" s="14">
        <f t="shared" si="0"/>
        <v>14612362.979999997</v>
      </c>
    </row>
    <row r="23" spans="1:16" x14ac:dyDescent="0.3">
      <c r="A23" t="s">
        <v>30</v>
      </c>
      <c r="B23" s="7">
        <v>1798431.82</v>
      </c>
      <c r="C23" s="7">
        <v>0</v>
      </c>
      <c r="D23" s="7">
        <v>19744.599999999999</v>
      </c>
      <c r="E23" s="7">
        <v>0</v>
      </c>
      <c r="F23" s="7">
        <v>-77652.320000000007</v>
      </c>
      <c r="G23" s="7">
        <v>0</v>
      </c>
      <c r="H23" s="7">
        <v>0</v>
      </c>
      <c r="I23" s="7"/>
      <c r="J23" s="7">
        <f t="shared" si="1"/>
        <v>-57907.720000000008</v>
      </c>
      <c r="K23" s="7"/>
      <c r="L23" s="7">
        <f t="shared" si="2"/>
        <v>1740524.1</v>
      </c>
      <c r="N23" s="14">
        <v>-137964.04999999999</v>
      </c>
      <c r="P23" s="14">
        <f t="shared" si="0"/>
        <v>1602560.05</v>
      </c>
    </row>
    <row r="24" spans="1:16" x14ac:dyDescent="0.3">
      <c r="A24" t="s">
        <v>31</v>
      </c>
      <c r="B24" s="7">
        <v>0</v>
      </c>
      <c r="C24" s="7">
        <v>0</v>
      </c>
      <c r="D24" s="7">
        <v>145496.41</v>
      </c>
      <c r="E24" s="7">
        <v>0</v>
      </c>
      <c r="F24" s="7">
        <v>0</v>
      </c>
      <c r="G24" s="7">
        <v>1</v>
      </c>
      <c r="H24" s="7">
        <v>5776821.0199999996</v>
      </c>
      <c r="I24" s="7">
        <v>0</v>
      </c>
      <c r="J24" s="7">
        <f t="shared" si="1"/>
        <v>5922317.4299999997</v>
      </c>
      <c r="K24" s="7">
        <v>0</v>
      </c>
      <c r="L24" s="7">
        <f t="shared" si="2"/>
        <v>5922317.4299999997</v>
      </c>
      <c r="M24" s="7">
        <v>0</v>
      </c>
      <c r="N24" s="14">
        <v>-3748674.3600000003</v>
      </c>
      <c r="O24" s="7">
        <v>0</v>
      </c>
      <c r="P24" s="7">
        <v>0</v>
      </c>
    </row>
    <row r="25" spans="1:16" x14ac:dyDescent="0.3">
      <c r="A25" t="s">
        <v>32</v>
      </c>
      <c r="B25" s="7">
        <v>44126727.329999998</v>
      </c>
      <c r="C25" s="7"/>
      <c r="D25" s="7">
        <v>3957167.85</v>
      </c>
      <c r="E25" s="7"/>
      <c r="F25" s="7">
        <v>-82893.62</v>
      </c>
      <c r="G25" s="7"/>
      <c r="H25" s="7">
        <v>0</v>
      </c>
      <c r="I25" s="7"/>
      <c r="J25" s="7">
        <f t="shared" si="1"/>
        <v>3874274.23</v>
      </c>
      <c r="K25" s="7"/>
      <c r="L25" s="7">
        <f t="shared" si="2"/>
        <v>48001001.559999995</v>
      </c>
      <c r="N25" s="14">
        <v>-12223123.130000001</v>
      </c>
      <c r="P25" s="14">
        <f t="shared" si="0"/>
        <v>35777878.429999992</v>
      </c>
    </row>
    <row r="26" spans="1:16" x14ac:dyDescent="0.3">
      <c r="A26" t="s">
        <v>33</v>
      </c>
      <c r="B26" s="7">
        <v>60075863.940000013</v>
      </c>
      <c r="C26" s="7"/>
      <c r="D26" s="7">
        <v>2637164.4700000002</v>
      </c>
      <c r="E26" s="7"/>
      <c r="F26" s="7">
        <v>-205459.6</v>
      </c>
      <c r="G26" s="7"/>
      <c r="H26" s="7">
        <v>0</v>
      </c>
      <c r="I26" s="7"/>
      <c r="J26" s="7">
        <f t="shared" si="1"/>
        <v>2431704.87</v>
      </c>
      <c r="K26" s="7"/>
      <c r="L26" s="7">
        <f t="shared" si="2"/>
        <v>62507568.81000001</v>
      </c>
      <c r="N26" s="14">
        <v>-27772837.230000008</v>
      </c>
      <c r="P26" s="14">
        <f t="shared" si="0"/>
        <v>34734731.579999998</v>
      </c>
    </row>
    <row r="27" spans="1:16" x14ac:dyDescent="0.3">
      <c r="A27" t="s">
        <v>34</v>
      </c>
      <c r="B27" s="7">
        <v>0</v>
      </c>
      <c r="C27" s="7"/>
      <c r="D27" s="7">
        <v>0</v>
      </c>
      <c r="E27" s="7"/>
      <c r="F27" s="7">
        <v>0</v>
      </c>
      <c r="G27" s="7"/>
      <c r="H27" s="7">
        <v>0</v>
      </c>
      <c r="I27" s="7"/>
      <c r="J27" s="7">
        <f>H27+F27+D27</f>
        <v>0</v>
      </c>
      <c r="K27" s="7"/>
      <c r="L27" s="7">
        <f>B27+J27</f>
        <v>0</v>
      </c>
      <c r="N27" s="14">
        <v>0</v>
      </c>
      <c r="P27" s="14">
        <f>L27+N27</f>
        <v>0</v>
      </c>
    </row>
    <row r="28" spans="1:16" x14ac:dyDescent="0.3">
      <c r="A28" t="s">
        <v>35</v>
      </c>
      <c r="B28" s="7">
        <v>411288.1</v>
      </c>
      <c r="C28" s="7"/>
      <c r="D28" s="7">
        <v>0</v>
      </c>
      <c r="E28" s="7"/>
      <c r="F28" s="7">
        <v>-16644.41</v>
      </c>
      <c r="G28" s="7"/>
      <c r="H28" s="7">
        <v>-74674.94</v>
      </c>
      <c r="I28" s="7"/>
      <c r="J28" s="7">
        <f>H28+F28+D28</f>
        <v>-91319.35</v>
      </c>
      <c r="K28" s="15"/>
      <c r="L28" s="7">
        <f>B28+J28</f>
        <v>319968.75</v>
      </c>
      <c r="N28" s="14">
        <v>-38581.230000000069</v>
      </c>
      <c r="P28" s="14">
        <f>L28+N28</f>
        <v>281387.5199999999</v>
      </c>
    </row>
    <row r="29" spans="1:16" x14ac:dyDescent="0.3">
      <c r="A29" s="13" t="s">
        <v>36</v>
      </c>
      <c r="B29" s="16">
        <v>30005.309999999983</v>
      </c>
      <c r="C29" s="7"/>
      <c r="D29" s="16">
        <v>0</v>
      </c>
      <c r="E29" s="7"/>
      <c r="F29" s="16">
        <v>-25506.84</v>
      </c>
      <c r="G29" s="7"/>
      <c r="H29" s="16">
        <v>43496.65</v>
      </c>
      <c r="I29" s="7"/>
      <c r="J29" s="16">
        <f>H29+F29+D29</f>
        <v>17989.810000000001</v>
      </c>
      <c r="K29" s="7"/>
      <c r="L29" s="16">
        <f>B29+J29</f>
        <v>47995.119999999981</v>
      </c>
      <c r="N29" s="17">
        <v>-10826.41</v>
      </c>
      <c r="P29" s="17">
        <f>L29+N29</f>
        <v>37168.709999999977</v>
      </c>
    </row>
    <row r="30" spans="1:16" x14ac:dyDescent="0.3">
      <c r="B30" s="15">
        <f>SUM(B11:B29)</f>
        <v>1300531816.8099997</v>
      </c>
      <c r="C30" s="15"/>
      <c r="D30" s="15">
        <f>SUM(D11:D29)</f>
        <v>85894054.209999993</v>
      </c>
      <c r="E30" s="15"/>
      <c r="F30" s="15">
        <f>SUM(F11:F29)</f>
        <v>-14941152</v>
      </c>
      <c r="G30" s="15"/>
      <c r="H30" s="15">
        <f>SUM(H11:H29)</f>
        <v>-934796.77000000037</v>
      </c>
      <c r="I30" s="15"/>
      <c r="J30" s="15">
        <f>SUM(J11:J29)</f>
        <v>70018105.440000013</v>
      </c>
      <c r="K30" s="15"/>
      <c r="L30" s="15">
        <f>SUM(L11:L29)</f>
        <v>1370549922.2499998</v>
      </c>
      <c r="N30" s="15">
        <f>SUM(N11:N29)</f>
        <v>-511712060.07000017</v>
      </c>
      <c r="P30" s="15">
        <f>SUM(P11:P29)</f>
        <v>856664219.1099999</v>
      </c>
    </row>
    <row r="31" spans="1:16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6" x14ac:dyDescent="0.3">
      <c r="A32" s="9" t="s">
        <v>37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6" x14ac:dyDescent="0.3">
      <c r="A33" s="13" t="s">
        <v>38</v>
      </c>
      <c r="B33" s="15">
        <v>888547.25</v>
      </c>
      <c r="C33" s="15"/>
      <c r="D33" s="15">
        <v>0</v>
      </c>
      <c r="E33" s="15"/>
      <c r="F33" s="15">
        <v>0</v>
      </c>
      <c r="G33" s="15"/>
      <c r="H33" s="15">
        <v>0</v>
      </c>
      <c r="I33" s="15"/>
      <c r="J33" s="15">
        <f>H33+F33+D33</f>
        <v>0</v>
      </c>
      <c r="K33" s="15"/>
      <c r="L33" s="7">
        <f>B33+J33</f>
        <v>888547.25</v>
      </c>
      <c r="N33" s="14">
        <v>-581502.02</v>
      </c>
      <c r="P33" s="14">
        <f>L33+N33</f>
        <v>307045.23</v>
      </c>
    </row>
    <row r="34" spans="1:16" x14ac:dyDescent="0.3">
      <c r="A34" t="s">
        <v>39</v>
      </c>
      <c r="B34" s="15">
        <v>4629899.4800000004</v>
      </c>
      <c r="C34" s="15"/>
      <c r="D34" s="15">
        <v>75392.210000000006</v>
      </c>
      <c r="E34" s="15"/>
      <c r="F34" s="15">
        <v>-43755.68</v>
      </c>
      <c r="G34" s="15"/>
      <c r="H34" s="15">
        <v>0</v>
      </c>
      <c r="I34" s="15"/>
      <c r="J34" s="15">
        <f t="shared" ref="J34:J40" si="3">H34+F34+D34</f>
        <v>31636.530000000006</v>
      </c>
      <c r="K34" s="15"/>
      <c r="L34" s="7">
        <f t="shared" ref="L34:L40" si="4">B34+J34</f>
        <v>4661536.0100000007</v>
      </c>
      <c r="N34" s="14">
        <v>-2329808.4200000018</v>
      </c>
      <c r="P34" s="14">
        <f t="shared" ref="P34:P40" si="5">L34+N34</f>
        <v>2331727.5899999989</v>
      </c>
    </row>
    <row r="35" spans="1:16" x14ac:dyDescent="0.3">
      <c r="A35" t="s">
        <v>40</v>
      </c>
      <c r="B35" s="15">
        <v>517229.81</v>
      </c>
      <c r="C35" s="15"/>
      <c r="D35" s="15">
        <v>121922.42</v>
      </c>
      <c r="E35" s="15"/>
      <c r="F35" s="15">
        <v>-120866.21</v>
      </c>
      <c r="G35" s="15"/>
      <c r="H35" s="15">
        <v>0</v>
      </c>
      <c r="I35" s="15"/>
      <c r="J35" s="15">
        <f t="shared" si="3"/>
        <v>1056.2099999999919</v>
      </c>
      <c r="K35" s="15"/>
      <c r="L35" s="7">
        <f t="shared" si="4"/>
        <v>518286.02</v>
      </c>
      <c r="N35" s="14">
        <v>-66143.950000000026</v>
      </c>
      <c r="P35" s="14">
        <f t="shared" si="5"/>
        <v>452142.07</v>
      </c>
    </row>
    <row r="36" spans="1:16" x14ac:dyDescent="0.3">
      <c r="A36" t="s">
        <v>41</v>
      </c>
      <c r="B36" s="15">
        <v>6390921.7400000012</v>
      </c>
      <c r="C36" s="15"/>
      <c r="D36" s="15">
        <v>44828.76999999996</v>
      </c>
      <c r="E36" s="15"/>
      <c r="F36" s="15">
        <v>-143955.4</v>
      </c>
      <c r="G36" s="15"/>
      <c r="H36" s="15">
        <v>0</v>
      </c>
      <c r="I36" s="15"/>
      <c r="J36" s="15">
        <f t="shared" si="3"/>
        <v>-99126.630000000034</v>
      </c>
      <c r="K36" s="15"/>
      <c r="L36" s="7">
        <f t="shared" si="4"/>
        <v>6291795.1100000013</v>
      </c>
      <c r="N36" s="14">
        <v>-2648344.9</v>
      </c>
      <c r="P36" s="14">
        <f t="shared" si="5"/>
        <v>3643450.2100000014</v>
      </c>
    </row>
    <row r="37" spans="1:16" x14ac:dyDescent="0.3">
      <c r="A37" t="s">
        <v>42</v>
      </c>
      <c r="B37" s="15">
        <v>0</v>
      </c>
      <c r="C37" s="15"/>
      <c r="D37" s="15">
        <v>0</v>
      </c>
      <c r="E37" s="15"/>
      <c r="F37" s="15">
        <v>0</v>
      </c>
      <c r="G37" s="15"/>
      <c r="H37" s="15">
        <v>0</v>
      </c>
      <c r="I37" s="15"/>
      <c r="J37" s="15">
        <f t="shared" si="3"/>
        <v>0</v>
      </c>
      <c r="K37" s="15"/>
      <c r="L37" s="7">
        <f t="shared" si="4"/>
        <v>0</v>
      </c>
      <c r="N37" s="14">
        <v>1.3096723705530167E-10</v>
      </c>
      <c r="P37" s="14">
        <f t="shared" si="5"/>
        <v>1.3096723705530167E-10</v>
      </c>
    </row>
    <row r="38" spans="1:16" x14ac:dyDescent="0.3">
      <c r="A38" t="s">
        <v>43</v>
      </c>
      <c r="B38" s="15">
        <v>2113558.65</v>
      </c>
      <c r="C38" s="15"/>
      <c r="D38" s="15">
        <v>110496.62</v>
      </c>
      <c r="E38" s="15"/>
      <c r="F38" s="15">
        <v>-421228.56</v>
      </c>
      <c r="G38" s="15"/>
      <c r="H38" s="15">
        <v>0</v>
      </c>
      <c r="I38" s="15"/>
      <c r="J38" s="15">
        <f t="shared" si="3"/>
        <v>-310731.94</v>
      </c>
      <c r="K38" s="15"/>
      <c r="L38" s="7">
        <f t="shared" si="4"/>
        <v>1802826.71</v>
      </c>
      <c r="N38" s="14">
        <v>-1487246.1200000003</v>
      </c>
      <c r="P38" s="14">
        <f t="shared" si="5"/>
        <v>315580.58999999962</v>
      </c>
    </row>
    <row r="39" spans="1:16" x14ac:dyDescent="0.3">
      <c r="A39" t="s">
        <v>44</v>
      </c>
      <c r="B39" s="15">
        <v>196248.24</v>
      </c>
      <c r="C39" s="15"/>
      <c r="D39" s="15">
        <v>0</v>
      </c>
      <c r="E39" s="15"/>
      <c r="F39" s="15">
        <v>0</v>
      </c>
      <c r="G39" s="15"/>
      <c r="H39" s="15">
        <v>0</v>
      </c>
      <c r="I39" s="15"/>
      <c r="J39" s="15">
        <f t="shared" si="3"/>
        <v>0</v>
      </c>
      <c r="K39" s="15"/>
      <c r="L39" s="15">
        <f t="shared" si="4"/>
        <v>196248.24</v>
      </c>
      <c r="M39" s="18"/>
      <c r="N39" s="19">
        <v>-105408.37</v>
      </c>
      <c r="O39" s="18"/>
      <c r="P39" s="19">
        <f t="shared" si="5"/>
        <v>90839.87</v>
      </c>
    </row>
    <row r="40" spans="1:16" x14ac:dyDescent="0.3">
      <c r="A40" s="13" t="s">
        <v>45</v>
      </c>
      <c r="B40" s="15">
        <v>5970921.7999999989</v>
      </c>
      <c r="C40" s="15"/>
      <c r="D40" s="15">
        <v>881370.94</v>
      </c>
      <c r="E40" s="15"/>
      <c r="F40" s="15">
        <v>0</v>
      </c>
      <c r="G40" s="15"/>
      <c r="H40" s="15">
        <v>0</v>
      </c>
      <c r="I40" s="15"/>
      <c r="J40" s="15">
        <f t="shared" si="3"/>
        <v>881370.94</v>
      </c>
      <c r="K40" s="15"/>
      <c r="L40" s="15">
        <f t="shared" si="4"/>
        <v>6852292.7399999984</v>
      </c>
      <c r="N40" s="19">
        <v>-2515718.94</v>
      </c>
      <c r="P40" s="19">
        <f t="shared" si="5"/>
        <v>4336573.7999999989</v>
      </c>
    </row>
    <row r="41" spans="1:16" x14ac:dyDescent="0.3">
      <c r="B41" s="20">
        <f>SUM(B33:B40)</f>
        <v>20707326.969999999</v>
      </c>
      <c r="C41" s="15"/>
      <c r="D41" s="20">
        <f>SUM(D33:D40)</f>
        <v>1234010.96</v>
      </c>
      <c r="E41" s="15"/>
      <c r="F41" s="20">
        <f>SUM(F33:F40)</f>
        <v>-729805.85000000009</v>
      </c>
      <c r="G41" s="15"/>
      <c r="H41" s="20">
        <f>SUM(H33:H40)</f>
        <v>0</v>
      </c>
      <c r="I41" s="15"/>
      <c r="J41" s="20">
        <f>SUM(J33:J40)</f>
        <v>504205.10999999987</v>
      </c>
      <c r="K41" s="15"/>
      <c r="L41" s="20">
        <f>SUM(L33:L40)</f>
        <v>21211532.079999998</v>
      </c>
      <c r="N41" s="20">
        <f>SUM(N33:N40)</f>
        <v>-9734172.7200000025</v>
      </c>
      <c r="P41" s="20">
        <f>SUM(P33:P40)</f>
        <v>11477359.359999999</v>
      </c>
    </row>
    <row r="42" spans="1:16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6" x14ac:dyDescent="0.3">
      <c r="A43" s="9" t="s">
        <v>46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6" x14ac:dyDescent="0.3">
      <c r="A44" t="s">
        <v>47</v>
      </c>
      <c r="B44" s="15">
        <v>6.5</v>
      </c>
      <c r="C44" s="15"/>
      <c r="D44" s="15">
        <v>0</v>
      </c>
      <c r="E44" s="15"/>
      <c r="F44" s="15">
        <v>0</v>
      </c>
      <c r="G44" s="15"/>
      <c r="H44" s="15">
        <v>0</v>
      </c>
      <c r="I44" s="15"/>
      <c r="J44" s="15">
        <f t="shared" ref="J44:J51" si="6">H44+F44+D44</f>
        <v>0</v>
      </c>
      <c r="K44" s="15"/>
      <c r="L44" s="7">
        <f t="shared" ref="L44:L51" si="7">B44+J44</f>
        <v>6.5</v>
      </c>
      <c r="N44" s="14">
        <v>0</v>
      </c>
      <c r="P44" s="14">
        <f t="shared" ref="P44:P51" si="8">L44+N44</f>
        <v>6.5</v>
      </c>
    </row>
    <row r="45" spans="1:16" x14ac:dyDescent="0.3">
      <c r="A45" t="s">
        <v>48</v>
      </c>
      <c r="B45" s="15">
        <v>10880394.109999999</v>
      </c>
      <c r="C45" s="15"/>
      <c r="D45" s="15">
        <v>2018580.84</v>
      </c>
      <c r="E45" s="15"/>
      <c r="F45" s="15">
        <v>-28266.74</v>
      </c>
      <c r="G45" s="15"/>
      <c r="H45" s="15">
        <v>0</v>
      </c>
      <c r="I45" s="15"/>
      <c r="J45" s="15">
        <f t="shared" si="6"/>
        <v>1990314.1</v>
      </c>
      <c r="K45" s="15"/>
      <c r="L45" s="7">
        <f t="shared" si="7"/>
        <v>12870708.209999999</v>
      </c>
      <c r="N45" s="14">
        <v>-4436195.16</v>
      </c>
      <c r="P45" s="14">
        <f t="shared" si="8"/>
        <v>8434513.0499999989</v>
      </c>
    </row>
    <row r="46" spans="1:16" x14ac:dyDescent="0.3">
      <c r="A46" t="s">
        <v>49</v>
      </c>
      <c r="B46" s="21">
        <v>21534080.82</v>
      </c>
      <c r="C46" s="15"/>
      <c r="D46" s="15">
        <v>2966174.71</v>
      </c>
      <c r="E46" s="15"/>
      <c r="F46" s="15">
        <v>-7416.11</v>
      </c>
      <c r="G46" s="15"/>
      <c r="H46" s="15">
        <v>0</v>
      </c>
      <c r="I46" s="15"/>
      <c r="J46" s="15">
        <f t="shared" si="6"/>
        <v>2958758.6</v>
      </c>
      <c r="K46" s="15"/>
      <c r="L46" s="7">
        <f t="shared" si="7"/>
        <v>24492839.420000002</v>
      </c>
      <c r="N46" s="14">
        <v>-3760531.2100000004</v>
      </c>
      <c r="P46" s="14">
        <f t="shared" si="8"/>
        <v>20732308.210000001</v>
      </c>
    </row>
    <row r="47" spans="1:16" x14ac:dyDescent="0.3">
      <c r="A47" t="s">
        <v>50</v>
      </c>
      <c r="B47" s="21">
        <v>80676834.010000005</v>
      </c>
      <c r="C47" s="15"/>
      <c r="D47" s="15">
        <v>11104240.51</v>
      </c>
      <c r="E47" s="15"/>
      <c r="F47" s="15">
        <v>-153828.44</v>
      </c>
      <c r="G47" s="15"/>
      <c r="H47" s="15">
        <v>0</v>
      </c>
      <c r="I47" s="15"/>
      <c r="J47" s="15">
        <f t="shared" si="6"/>
        <v>10950412.07</v>
      </c>
      <c r="K47" s="15"/>
      <c r="L47" s="7">
        <f t="shared" si="7"/>
        <v>91627246.080000013</v>
      </c>
      <c r="N47" s="14">
        <v>-8226780.2799999984</v>
      </c>
      <c r="P47" s="14">
        <f t="shared" si="8"/>
        <v>83400465.800000012</v>
      </c>
    </row>
    <row r="48" spans="1:16" x14ac:dyDescent="0.3">
      <c r="A48" t="s">
        <v>51</v>
      </c>
      <c r="B48" s="21">
        <v>11240773.48</v>
      </c>
      <c r="C48" s="15"/>
      <c r="D48" s="15">
        <v>1850706.71</v>
      </c>
      <c r="E48" s="15"/>
      <c r="F48" s="15">
        <v>-21090.5</v>
      </c>
      <c r="G48" s="15"/>
      <c r="H48" s="15">
        <v>0</v>
      </c>
      <c r="I48" s="15"/>
      <c r="J48" s="15">
        <f t="shared" si="6"/>
        <v>1829616.21</v>
      </c>
      <c r="K48" s="15"/>
      <c r="L48" s="7">
        <f t="shared" si="7"/>
        <v>13070389.690000001</v>
      </c>
      <c r="N48" s="14">
        <v>-2990019.64</v>
      </c>
      <c r="P48" s="14">
        <f t="shared" si="8"/>
        <v>10080370.050000001</v>
      </c>
    </row>
    <row r="49" spans="1:16" x14ac:dyDescent="0.3">
      <c r="A49" t="s">
        <v>52</v>
      </c>
      <c r="B49" s="15">
        <v>2664249.16</v>
      </c>
      <c r="C49" s="15"/>
      <c r="D49" s="15">
        <v>925353.46</v>
      </c>
      <c r="E49" s="15"/>
      <c r="F49" s="15">
        <v>-3309.58</v>
      </c>
      <c r="G49" s="15"/>
      <c r="H49" s="15">
        <v>0</v>
      </c>
      <c r="I49" s="15"/>
      <c r="J49" s="15">
        <f t="shared" si="6"/>
        <v>922043.88</v>
      </c>
      <c r="K49" s="15"/>
      <c r="L49" s="7">
        <f t="shared" si="7"/>
        <v>3586293.04</v>
      </c>
      <c r="N49" s="14">
        <v>-270308.60999999993</v>
      </c>
      <c r="P49" s="14">
        <f t="shared" si="8"/>
        <v>3315984.43</v>
      </c>
    </row>
    <row r="50" spans="1:16" x14ac:dyDescent="0.3">
      <c r="A50" t="s">
        <v>53</v>
      </c>
      <c r="B50" s="15">
        <v>29930.61</v>
      </c>
      <c r="C50" s="15"/>
      <c r="D50" s="15">
        <v>0</v>
      </c>
      <c r="E50" s="15"/>
      <c r="F50" s="15">
        <v>0</v>
      </c>
      <c r="G50" s="15"/>
      <c r="H50" s="15">
        <v>0</v>
      </c>
      <c r="I50" s="15"/>
      <c r="J50" s="15">
        <f t="shared" si="6"/>
        <v>0</v>
      </c>
      <c r="K50" s="15"/>
      <c r="L50" s="7">
        <f t="shared" si="7"/>
        <v>29930.61</v>
      </c>
      <c r="N50" s="14">
        <v>-21068.649999999998</v>
      </c>
      <c r="P50" s="14">
        <f t="shared" si="8"/>
        <v>8861.9600000000028</v>
      </c>
    </row>
    <row r="51" spans="1:16" x14ac:dyDescent="0.3">
      <c r="A51" t="s">
        <v>54</v>
      </c>
      <c r="B51" s="16">
        <v>466645.73</v>
      </c>
      <c r="C51" s="15"/>
      <c r="D51" s="16">
        <v>0</v>
      </c>
      <c r="E51" s="15"/>
      <c r="F51" s="16">
        <v>0</v>
      </c>
      <c r="G51" s="15"/>
      <c r="H51" s="16">
        <v>0</v>
      </c>
      <c r="I51" s="15"/>
      <c r="J51" s="16">
        <f t="shared" si="6"/>
        <v>0</v>
      </c>
      <c r="K51" s="15"/>
      <c r="L51" s="16">
        <f t="shared" si="7"/>
        <v>466645.73</v>
      </c>
      <c r="N51" s="17">
        <v>-22331.130000000012</v>
      </c>
      <c r="P51" s="17">
        <f t="shared" si="8"/>
        <v>444314.6</v>
      </c>
    </row>
    <row r="52" spans="1:16" x14ac:dyDescent="0.3">
      <c r="B52" s="15">
        <f>SUM(B44:B51)</f>
        <v>127492914.42</v>
      </c>
      <c r="C52" s="15"/>
      <c r="D52" s="15">
        <f>SUM(D44:D51)</f>
        <v>18865056.23</v>
      </c>
      <c r="E52" s="15"/>
      <c r="F52" s="15">
        <f>SUM(F44:F51)</f>
        <v>-213911.37</v>
      </c>
      <c r="G52" s="15"/>
      <c r="H52" s="15">
        <f>SUM(H44:H51)</f>
        <v>0</v>
      </c>
      <c r="I52" s="15"/>
      <c r="J52" s="15">
        <f>SUM(J44:J51)</f>
        <v>18651144.859999999</v>
      </c>
      <c r="K52" s="15"/>
      <c r="L52" s="15">
        <f>SUM(L44:L51)</f>
        <v>146144059.28</v>
      </c>
      <c r="N52" s="14">
        <f>SUM(N44:N51)</f>
        <v>-19727234.679999996</v>
      </c>
      <c r="P52" s="14">
        <f>SUM(P44:P51)</f>
        <v>126416824.59999999</v>
      </c>
    </row>
    <row r="53" spans="1:16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6" x14ac:dyDescent="0.3">
      <c r="A54" s="22" t="s">
        <v>55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6" x14ac:dyDescent="0.3">
      <c r="A55" t="s">
        <v>56</v>
      </c>
      <c r="B55" s="15">
        <v>2240.29</v>
      </c>
      <c r="C55" s="15"/>
      <c r="D55" s="15">
        <v>0</v>
      </c>
      <c r="E55" s="15"/>
      <c r="F55" s="15">
        <v>0</v>
      </c>
      <c r="G55" s="15"/>
      <c r="H55" s="15">
        <v>0</v>
      </c>
      <c r="I55" s="15"/>
      <c r="J55" s="15">
        <f>H55+F55+D55</f>
        <v>0</v>
      </c>
      <c r="K55" s="15"/>
      <c r="L55" s="7">
        <f>B55+J55</f>
        <v>2240.29</v>
      </c>
      <c r="N55" s="14">
        <v>0</v>
      </c>
      <c r="P55" s="14">
        <f>L55+N55</f>
        <v>2240.29</v>
      </c>
    </row>
    <row r="56" spans="1:16" x14ac:dyDescent="0.3">
      <c r="A56" t="s">
        <v>57</v>
      </c>
      <c r="B56" s="16">
        <v>0</v>
      </c>
      <c r="C56" s="15"/>
      <c r="D56" s="16">
        <v>0</v>
      </c>
      <c r="E56" s="15"/>
      <c r="F56" s="16">
        <v>0</v>
      </c>
      <c r="G56" s="15"/>
      <c r="H56" s="16">
        <v>0</v>
      </c>
      <c r="I56" s="15"/>
      <c r="J56" s="16">
        <f>H56+F56+D56</f>
        <v>0</v>
      </c>
      <c r="K56" s="15"/>
      <c r="L56" s="16">
        <f>B56+J56</f>
        <v>0</v>
      </c>
      <c r="N56" s="17">
        <v>0</v>
      </c>
      <c r="P56" s="17">
        <f>L56+N56</f>
        <v>0</v>
      </c>
    </row>
    <row r="57" spans="1:16" x14ac:dyDescent="0.3">
      <c r="B57" s="15">
        <f>SUM(B55:B56)</f>
        <v>2240.29</v>
      </c>
      <c r="C57" s="15"/>
      <c r="D57" s="15">
        <f>SUM(D55:D56)</f>
        <v>0</v>
      </c>
      <c r="E57" s="15"/>
      <c r="F57" s="15">
        <f>SUM(F55:F56)</f>
        <v>0</v>
      </c>
      <c r="G57" s="15"/>
      <c r="H57" s="15">
        <f>SUM(H55:H56)</f>
        <v>0</v>
      </c>
      <c r="I57" s="15"/>
      <c r="J57" s="15">
        <f>SUM(J55:J56)</f>
        <v>0</v>
      </c>
      <c r="K57" s="15"/>
      <c r="L57" s="15">
        <f>SUM(L55:L56)</f>
        <v>2240.29</v>
      </c>
      <c r="N57" s="14">
        <f>SUM(N55:N56)</f>
        <v>0</v>
      </c>
      <c r="P57" s="14">
        <f>SUM(P55:P56)</f>
        <v>2240.29</v>
      </c>
    </row>
    <row r="58" spans="1:16" x14ac:dyDescent="0.3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6" x14ac:dyDescent="0.3">
      <c r="A59" s="22" t="s">
        <v>58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6" x14ac:dyDescent="0.3">
      <c r="A60" t="s">
        <v>59</v>
      </c>
      <c r="B60" s="7">
        <v>123878.65999999997</v>
      </c>
      <c r="C60" s="7"/>
      <c r="D60" s="7">
        <v>0</v>
      </c>
      <c r="E60" s="7"/>
      <c r="F60" s="7">
        <v>0</v>
      </c>
      <c r="G60" s="7"/>
      <c r="H60" s="7">
        <v>0</v>
      </c>
      <c r="I60" s="7"/>
      <c r="J60" s="7">
        <f t="shared" ref="J60:J68" si="9">H60+F60+D60</f>
        <v>0</v>
      </c>
      <c r="K60" s="7"/>
      <c r="L60" s="7">
        <f t="shared" ref="L60:L68" si="10">B60+J60</f>
        <v>123878.65999999997</v>
      </c>
      <c r="N60" s="14">
        <v>0</v>
      </c>
      <c r="P60" s="14">
        <f t="shared" ref="P60:P68" si="11">L60+N60</f>
        <v>123878.65999999997</v>
      </c>
    </row>
    <row r="61" spans="1:16" x14ac:dyDescent="0.3">
      <c r="A61" t="s">
        <v>60</v>
      </c>
      <c r="B61" s="7">
        <v>33095857.450000003</v>
      </c>
      <c r="C61" s="7"/>
      <c r="D61" s="7">
        <v>519485.57000000007</v>
      </c>
      <c r="E61" s="7">
        <v>0</v>
      </c>
      <c r="F61" s="7">
        <v>0</v>
      </c>
      <c r="G61" s="7">
        <v>0</v>
      </c>
      <c r="H61" s="7">
        <v>0</v>
      </c>
      <c r="I61" s="7"/>
      <c r="J61" s="7">
        <f>H61+F61+D61</f>
        <v>519485.57000000007</v>
      </c>
      <c r="K61" s="7"/>
      <c r="L61" s="7">
        <f>B61+J61</f>
        <v>33615343.020000003</v>
      </c>
      <c r="N61" s="14">
        <v>-12371856.73</v>
      </c>
      <c r="P61" s="14">
        <f>L61+N61</f>
        <v>21243486.290000003</v>
      </c>
    </row>
    <row r="62" spans="1:16" x14ac:dyDescent="0.3">
      <c r="A62" t="s">
        <v>61</v>
      </c>
      <c r="B62" s="7">
        <v>24267178.530000001</v>
      </c>
      <c r="C62" s="7"/>
      <c r="D62" s="7">
        <v>396411.68000000063</v>
      </c>
      <c r="E62" s="7"/>
      <c r="F62" s="7">
        <v>-21564.32</v>
      </c>
      <c r="G62" s="7"/>
      <c r="H62" s="7">
        <v>0</v>
      </c>
      <c r="I62" s="7"/>
      <c r="J62" s="7">
        <f t="shared" si="9"/>
        <v>374847.36000000063</v>
      </c>
      <c r="K62" s="7"/>
      <c r="L62" s="7">
        <f t="shared" si="10"/>
        <v>24642025.890000001</v>
      </c>
      <c r="N62" s="14">
        <v>-5833344.3399999999</v>
      </c>
      <c r="P62" s="14">
        <f t="shared" si="11"/>
        <v>18808681.550000001</v>
      </c>
    </row>
    <row r="63" spans="1:16" x14ac:dyDescent="0.3">
      <c r="A63" t="s">
        <v>62</v>
      </c>
      <c r="B63" s="7">
        <v>235710050.76999998</v>
      </c>
      <c r="C63" s="7"/>
      <c r="D63" s="7">
        <v>9518424.6400000006</v>
      </c>
      <c r="E63" s="7"/>
      <c r="F63" s="7">
        <v>-890334.67</v>
      </c>
      <c r="G63" s="7"/>
      <c r="H63" s="7">
        <v>-285046.86</v>
      </c>
      <c r="I63" s="7"/>
      <c r="J63" s="7">
        <f t="shared" si="9"/>
        <v>8343043.1100000003</v>
      </c>
      <c r="K63" s="7"/>
      <c r="L63" s="7">
        <f t="shared" si="10"/>
        <v>244053093.88</v>
      </c>
      <c r="N63" s="14">
        <v>-78419238.120000005</v>
      </c>
      <c r="P63" s="14">
        <f t="shared" si="11"/>
        <v>165633855.75999999</v>
      </c>
    </row>
    <row r="64" spans="1:16" x14ac:dyDescent="0.3">
      <c r="A64" t="s">
        <v>63</v>
      </c>
      <c r="B64" s="7">
        <v>59076999.049999997</v>
      </c>
      <c r="C64" s="7"/>
      <c r="D64" s="7">
        <v>-28677.800000000745</v>
      </c>
      <c r="E64" s="7">
        <v>0</v>
      </c>
      <c r="F64" s="7">
        <v>-308016.34999999998</v>
      </c>
      <c r="G64" s="7">
        <v>0</v>
      </c>
      <c r="H64" s="7">
        <v>285046.86</v>
      </c>
      <c r="I64" s="7"/>
      <c r="J64" s="7">
        <f t="shared" si="9"/>
        <v>-51647.290000000736</v>
      </c>
      <c r="K64" s="7"/>
      <c r="L64" s="7">
        <f t="shared" si="10"/>
        <v>59025351.759999998</v>
      </c>
      <c r="N64" s="14">
        <v>-24421868.510000002</v>
      </c>
      <c r="P64" s="14">
        <f t="shared" si="11"/>
        <v>34603483.25</v>
      </c>
    </row>
    <row r="65" spans="1:16" x14ac:dyDescent="0.3">
      <c r="A65" t="s">
        <v>64</v>
      </c>
      <c r="B65" s="7">
        <v>27643007.049999997</v>
      </c>
      <c r="C65" s="7"/>
      <c r="D65" s="7">
        <v>4421052.76</v>
      </c>
      <c r="E65" s="7">
        <v>0</v>
      </c>
      <c r="F65" s="7">
        <v>0</v>
      </c>
      <c r="G65" s="7">
        <v>0</v>
      </c>
      <c r="H65" s="7">
        <v>0</v>
      </c>
      <c r="I65" s="7"/>
      <c r="J65" s="7">
        <f t="shared" si="9"/>
        <v>4421052.76</v>
      </c>
      <c r="K65" s="7"/>
      <c r="L65" s="7">
        <f t="shared" si="10"/>
        <v>32064059.809999995</v>
      </c>
      <c r="N65" s="14">
        <v>-11541912.949999999</v>
      </c>
      <c r="P65" s="14">
        <f t="shared" si="11"/>
        <v>20522146.859999996</v>
      </c>
    </row>
    <row r="66" spans="1:16" x14ac:dyDescent="0.3">
      <c r="A66" t="s">
        <v>65</v>
      </c>
      <c r="B66" s="7">
        <v>4924768.88</v>
      </c>
      <c r="C66" s="7"/>
      <c r="D66" s="7">
        <v>100335.85</v>
      </c>
      <c r="E66" s="7">
        <v>0</v>
      </c>
      <c r="F66" s="7">
        <v>-22884.799999999999</v>
      </c>
      <c r="G66" s="7">
        <v>0</v>
      </c>
      <c r="H66" s="7">
        <v>0</v>
      </c>
      <c r="I66" s="7"/>
      <c r="J66" s="7">
        <f t="shared" si="9"/>
        <v>77451.05</v>
      </c>
      <c r="K66" s="7"/>
      <c r="L66" s="7">
        <f t="shared" si="10"/>
        <v>5002219.93</v>
      </c>
      <c r="N66" s="14">
        <v>-2119593.7799999998</v>
      </c>
      <c r="P66" s="14">
        <f t="shared" si="11"/>
        <v>2882626.15</v>
      </c>
    </row>
    <row r="67" spans="1:16" x14ac:dyDescent="0.3">
      <c r="A67" t="s">
        <v>66</v>
      </c>
      <c r="B67" s="7">
        <v>15555.48</v>
      </c>
      <c r="C67" s="7"/>
      <c r="D67" s="7">
        <v>0</v>
      </c>
      <c r="E67" s="7"/>
      <c r="F67" s="7">
        <v>0</v>
      </c>
      <c r="G67" s="7"/>
      <c r="H67" s="7">
        <v>0</v>
      </c>
      <c r="I67" s="7"/>
      <c r="J67" s="7">
        <f t="shared" si="9"/>
        <v>0</v>
      </c>
      <c r="K67" s="7"/>
      <c r="L67" s="7">
        <f t="shared" si="10"/>
        <v>15555.48</v>
      </c>
      <c r="N67" s="14">
        <v>-5610.7199999999975</v>
      </c>
      <c r="P67" s="14">
        <f t="shared" si="11"/>
        <v>9944.760000000002</v>
      </c>
    </row>
    <row r="68" spans="1:16" x14ac:dyDescent="0.3">
      <c r="A68" t="s">
        <v>67</v>
      </c>
      <c r="B68" s="16">
        <v>62543.96</v>
      </c>
      <c r="C68" s="7"/>
      <c r="D68" s="16">
        <v>0</v>
      </c>
      <c r="E68" s="7"/>
      <c r="F68" s="16">
        <v>0</v>
      </c>
      <c r="G68" s="7"/>
      <c r="H68" s="16">
        <v>33884.6</v>
      </c>
      <c r="I68" s="7"/>
      <c r="J68" s="16">
        <f t="shared" si="9"/>
        <v>33884.6</v>
      </c>
      <c r="K68" s="15"/>
      <c r="L68" s="16">
        <f t="shared" si="10"/>
        <v>96428.56</v>
      </c>
      <c r="N68" s="17">
        <v>-8008.09</v>
      </c>
      <c r="P68" s="17">
        <f t="shared" si="11"/>
        <v>88420.47</v>
      </c>
    </row>
    <row r="69" spans="1:16" x14ac:dyDescent="0.3">
      <c r="B69" s="15">
        <f>SUM(B60:B68)</f>
        <v>384919839.82999998</v>
      </c>
      <c r="C69" s="15"/>
      <c r="D69" s="15">
        <f>SUM(D60:D68)</f>
        <v>14927032.699999999</v>
      </c>
      <c r="E69" s="15"/>
      <c r="F69" s="15">
        <f>SUM(F60:F68)</f>
        <v>-1242800.1399999999</v>
      </c>
      <c r="G69" s="15"/>
      <c r="H69" s="15">
        <f>SUM(H60:H68)</f>
        <v>33884.6</v>
      </c>
      <c r="I69" s="15"/>
      <c r="J69" s="15">
        <f>SUM(J60:J68)</f>
        <v>13718117.16</v>
      </c>
      <c r="K69" s="15"/>
      <c r="L69" s="15">
        <f>SUM(L60:L68)</f>
        <v>398637956.99000001</v>
      </c>
      <c r="N69" s="14">
        <f>SUM(N60:N68)</f>
        <v>-134721433.24000001</v>
      </c>
      <c r="P69" s="14">
        <f>SUM(P60:P68)</f>
        <v>263916523.74999997</v>
      </c>
    </row>
    <row r="70" spans="1:16" x14ac:dyDescent="0.3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6" x14ac:dyDescent="0.3">
      <c r="A71" s="22" t="s">
        <v>68</v>
      </c>
      <c r="B71" s="21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6" x14ac:dyDescent="0.3">
      <c r="A72" t="s">
        <v>69</v>
      </c>
      <c r="B72" s="21">
        <v>7266610.4499999993</v>
      </c>
      <c r="C72" s="15"/>
      <c r="D72" s="21">
        <v>1245242.0900000001</v>
      </c>
      <c r="E72" s="15"/>
      <c r="F72" s="21">
        <v>0</v>
      </c>
      <c r="G72" s="15"/>
      <c r="H72" s="21">
        <v>0</v>
      </c>
      <c r="I72" s="15"/>
      <c r="J72" s="15">
        <f t="shared" ref="J72:J83" si="12">H72+F72+D72</f>
        <v>1245242.0900000001</v>
      </c>
      <c r="K72" s="15"/>
      <c r="L72" s="7">
        <f t="shared" ref="L72:L83" si="13">B72+J72</f>
        <v>8511852.5399999991</v>
      </c>
      <c r="N72" s="14">
        <v>0</v>
      </c>
      <c r="P72" s="14">
        <f t="shared" ref="P72:P84" si="14">L72+N72</f>
        <v>8511852.5399999991</v>
      </c>
    </row>
    <row r="73" spans="1:16" x14ac:dyDescent="0.3">
      <c r="A73" t="s">
        <v>70</v>
      </c>
      <c r="B73" s="21">
        <v>0</v>
      </c>
      <c r="C73" s="15"/>
      <c r="D73" s="15">
        <v>0</v>
      </c>
      <c r="E73" s="15"/>
      <c r="F73" s="15">
        <v>0</v>
      </c>
      <c r="G73" s="15"/>
      <c r="H73" s="15">
        <v>0</v>
      </c>
      <c r="I73" s="15"/>
      <c r="J73" s="15">
        <f>H73+F73+D73</f>
        <v>0</v>
      </c>
      <c r="K73" s="15"/>
      <c r="L73" s="7">
        <f>B73+J73</f>
        <v>0</v>
      </c>
      <c r="N73" s="14">
        <v>0</v>
      </c>
      <c r="P73" s="14">
        <f>L73+N73</f>
        <v>0</v>
      </c>
    </row>
    <row r="74" spans="1:16" x14ac:dyDescent="0.3">
      <c r="A74" t="s">
        <v>71</v>
      </c>
      <c r="B74" s="21">
        <v>360851.26</v>
      </c>
      <c r="C74" s="15"/>
      <c r="D74" s="15">
        <v>0</v>
      </c>
      <c r="E74" s="15"/>
      <c r="F74" s="15">
        <v>0</v>
      </c>
      <c r="G74" s="15"/>
      <c r="H74" s="15">
        <v>0</v>
      </c>
      <c r="I74" s="15"/>
      <c r="J74" s="15">
        <f>H74+F74+D74</f>
        <v>0</v>
      </c>
      <c r="K74" s="15"/>
      <c r="L74" s="7">
        <f>B74+J74</f>
        <v>360851.26</v>
      </c>
      <c r="N74" s="14">
        <v>0</v>
      </c>
      <c r="P74" s="14">
        <f>L74+N74</f>
        <v>360851.26</v>
      </c>
    </row>
    <row r="75" spans="1:16" x14ac:dyDescent="0.3">
      <c r="A75" t="s">
        <v>72</v>
      </c>
      <c r="B75" s="21">
        <v>299174387.54000002</v>
      </c>
      <c r="C75" s="15"/>
      <c r="D75" s="15">
        <v>3070494.13</v>
      </c>
      <c r="E75" s="15"/>
      <c r="F75" s="15">
        <v>-209322.45</v>
      </c>
      <c r="G75" s="15"/>
      <c r="H75" s="15">
        <v>0</v>
      </c>
      <c r="I75" s="15"/>
      <c r="J75" s="15">
        <f t="shared" si="12"/>
        <v>2861171.6799999997</v>
      </c>
      <c r="K75" s="15"/>
      <c r="L75" s="7">
        <f t="shared" si="13"/>
        <v>302035559.22000003</v>
      </c>
      <c r="N75" s="14">
        <v>-184898205.53999999</v>
      </c>
      <c r="P75" s="14">
        <f t="shared" si="14"/>
        <v>117137353.68000004</v>
      </c>
    </row>
    <row r="76" spans="1:16" x14ac:dyDescent="0.3">
      <c r="A76" t="s">
        <v>73</v>
      </c>
      <c r="B76" s="21">
        <v>0</v>
      </c>
      <c r="C76" s="15"/>
      <c r="D76" s="21">
        <v>0</v>
      </c>
      <c r="E76" s="15"/>
      <c r="F76" s="21">
        <v>0</v>
      </c>
      <c r="G76" s="15"/>
      <c r="H76" s="21">
        <v>0</v>
      </c>
      <c r="I76" s="15"/>
      <c r="J76" s="15">
        <f t="shared" si="12"/>
        <v>0</v>
      </c>
      <c r="K76" s="15"/>
      <c r="L76" s="7">
        <f t="shared" si="13"/>
        <v>0</v>
      </c>
      <c r="N76" s="14">
        <v>7.8580342233181E-10</v>
      </c>
      <c r="P76" s="14">
        <f t="shared" si="14"/>
        <v>7.8580342233181E-10</v>
      </c>
    </row>
    <row r="77" spans="1:16" x14ac:dyDescent="0.3">
      <c r="A77" t="s">
        <v>74</v>
      </c>
      <c r="B77" s="21">
        <v>2158959344.3000002</v>
      </c>
      <c r="C77" s="15"/>
      <c r="D77" s="15">
        <v>40762146.579999998</v>
      </c>
      <c r="E77" s="15"/>
      <c r="F77" s="15">
        <v>-13091124.68</v>
      </c>
      <c r="G77" s="15"/>
      <c r="H77" s="21">
        <v>0</v>
      </c>
      <c r="I77" s="15"/>
      <c r="J77" s="15">
        <f t="shared" si="12"/>
        <v>27671021.899999999</v>
      </c>
      <c r="K77" s="15"/>
      <c r="L77" s="7">
        <f t="shared" si="13"/>
        <v>2186630366.2000003</v>
      </c>
      <c r="N77" s="14">
        <v>-470119170.32999986</v>
      </c>
      <c r="P77" s="14">
        <f t="shared" si="14"/>
        <v>1716511195.8700004</v>
      </c>
    </row>
    <row r="78" spans="1:16" x14ac:dyDescent="0.3">
      <c r="A78" t="s">
        <v>75</v>
      </c>
      <c r="B78" s="21">
        <v>0</v>
      </c>
      <c r="C78" s="15"/>
      <c r="D78" s="15">
        <v>0</v>
      </c>
      <c r="E78" s="15"/>
      <c r="F78" s="15">
        <v>0</v>
      </c>
      <c r="G78" s="15"/>
      <c r="H78" s="15">
        <v>0</v>
      </c>
      <c r="I78" s="15"/>
      <c r="J78" s="15">
        <f t="shared" si="12"/>
        <v>0</v>
      </c>
      <c r="K78" s="15"/>
      <c r="L78" s="7">
        <f t="shared" si="13"/>
        <v>0</v>
      </c>
      <c r="N78" s="14">
        <v>0</v>
      </c>
      <c r="P78" s="14">
        <f t="shared" si="14"/>
        <v>0</v>
      </c>
    </row>
    <row r="79" spans="1:16" x14ac:dyDescent="0.3">
      <c r="A79" t="s">
        <v>76</v>
      </c>
      <c r="B79" s="15">
        <v>225183311.04999998</v>
      </c>
      <c r="C79" s="15"/>
      <c r="D79" s="15">
        <v>2873479.43</v>
      </c>
      <c r="E79" s="15"/>
      <c r="F79" s="15">
        <v>-1207097.31</v>
      </c>
      <c r="G79" s="15"/>
      <c r="H79" s="15">
        <v>0</v>
      </c>
      <c r="I79" s="15"/>
      <c r="J79" s="15">
        <f t="shared" si="12"/>
        <v>1666382.12</v>
      </c>
      <c r="K79" s="15"/>
      <c r="L79" s="7">
        <f t="shared" si="13"/>
        <v>226849693.16999999</v>
      </c>
      <c r="N79" s="14">
        <v>-104828089.14000002</v>
      </c>
      <c r="P79" s="14">
        <f t="shared" si="14"/>
        <v>122021604.02999997</v>
      </c>
    </row>
    <row r="80" spans="1:16" x14ac:dyDescent="0.3">
      <c r="A80" t="s">
        <v>77</v>
      </c>
      <c r="B80" s="15">
        <v>165273718.11999997</v>
      </c>
      <c r="C80" s="15"/>
      <c r="D80" s="15">
        <v>17143820.5</v>
      </c>
      <c r="E80" s="15"/>
      <c r="F80" s="15">
        <v>-22054.35</v>
      </c>
      <c r="G80" s="15"/>
      <c r="H80" s="15">
        <v>0</v>
      </c>
      <c r="I80" s="15"/>
      <c r="J80" s="15">
        <f t="shared" si="12"/>
        <v>17121766.149999999</v>
      </c>
      <c r="K80" s="15"/>
      <c r="L80" s="7">
        <f t="shared" si="13"/>
        <v>182395484.26999998</v>
      </c>
      <c r="N80" s="14">
        <v>-86748968.900000006</v>
      </c>
      <c r="P80" s="14">
        <f t="shared" si="14"/>
        <v>95646515.369999975</v>
      </c>
    </row>
    <row r="81" spans="1:16" x14ac:dyDescent="0.3">
      <c r="A81" t="s">
        <v>78</v>
      </c>
      <c r="B81" s="15">
        <v>0</v>
      </c>
      <c r="C81" s="15"/>
      <c r="D81" s="15">
        <v>0</v>
      </c>
      <c r="E81" s="15"/>
      <c r="F81" s="15">
        <v>0</v>
      </c>
      <c r="G81" s="15"/>
      <c r="H81" s="15">
        <v>0</v>
      </c>
      <c r="I81" s="15"/>
      <c r="J81" s="15">
        <f t="shared" si="12"/>
        <v>0</v>
      </c>
      <c r="K81" s="15"/>
      <c r="L81" s="7">
        <f t="shared" si="13"/>
        <v>0</v>
      </c>
      <c r="N81" s="14">
        <v>0</v>
      </c>
      <c r="P81" s="14">
        <f t="shared" si="14"/>
        <v>0</v>
      </c>
    </row>
    <row r="82" spans="1:16" x14ac:dyDescent="0.3">
      <c r="A82" t="s">
        <v>79</v>
      </c>
      <c r="B82" s="15">
        <v>18704349.430000007</v>
      </c>
      <c r="C82" s="15"/>
      <c r="D82" s="15">
        <v>1820692.33</v>
      </c>
      <c r="E82" s="15">
        <v>0</v>
      </c>
      <c r="F82" s="15">
        <v>-207366.95</v>
      </c>
      <c r="G82" s="15">
        <v>0</v>
      </c>
      <c r="H82" s="15">
        <v>0</v>
      </c>
      <c r="I82" s="15"/>
      <c r="J82" s="15">
        <f t="shared" si="12"/>
        <v>1613325.3800000001</v>
      </c>
      <c r="K82" s="15"/>
      <c r="L82" s="7">
        <f t="shared" si="13"/>
        <v>20317674.810000006</v>
      </c>
      <c r="N82" s="14">
        <v>-6903069.0900000008</v>
      </c>
      <c r="P82" s="14">
        <f t="shared" si="14"/>
        <v>13414605.720000006</v>
      </c>
    </row>
    <row r="83" spans="1:16" x14ac:dyDescent="0.3">
      <c r="A83" t="s">
        <v>80</v>
      </c>
      <c r="B83" s="15">
        <v>45021427.200000003</v>
      </c>
      <c r="C83" s="15"/>
      <c r="D83" s="15">
        <v>0</v>
      </c>
      <c r="E83" s="15"/>
      <c r="F83" s="15">
        <v>-20817965.800000001</v>
      </c>
      <c r="G83" s="15"/>
      <c r="H83" s="15">
        <v>-803347.02</v>
      </c>
      <c r="I83" s="15"/>
      <c r="J83" s="15">
        <f t="shared" si="12"/>
        <v>-21621312.82</v>
      </c>
      <c r="K83" s="15"/>
      <c r="L83" s="15">
        <f t="shared" si="13"/>
        <v>23400114.380000003</v>
      </c>
      <c r="M83" s="18"/>
      <c r="N83" s="19">
        <v>-7931756.0799999945</v>
      </c>
      <c r="O83" s="18"/>
      <c r="P83" s="19">
        <f t="shared" si="14"/>
        <v>15468358.300000008</v>
      </c>
    </row>
    <row r="84" spans="1:16" x14ac:dyDescent="0.3">
      <c r="A84" t="s">
        <v>81</v>
      </c>
      <c r="B84" s="16">
        <v>81908780.349999994</v>
      </c>
      <c r="C84" s="15"/>
      <c r="D84" s="16">
        <v>0</v>
      </c>
      <c r="E84" s="15"/>
      <c r="F84" s="16">
        <v>0</v>
      </c>
      <c r="G84" s="15"/>
      <c r="H84" s="16">
        <v>-8312784.9499999993</v>
      </c>
      <c r="I84" s="15"/>
      <c r="J84" s="16">
        <v>-8312784.9499999993</v>
      </c>
      <c r="K84" s="15"/>
      <c r="L84" s="16">
        <v>73595995.399999991</v>
      </c>
      <c r="N84" s="19">
        <v>-28080861.100000001</v>
      </c>
      <c r="P84" s="19">
        <f t="shared" si="14"/>
        <v>45515134.29999999</v>
      </c>
    </row>
    <row r="85" spans="1:16" x14ac:dyDescent="0.3">
      <c r="B85" s="15">
        <f>SUM(B72:B84)</f>
        <v>3001852779.6999998</v>
      </c>
      <c r="C85" s="15"/>
      <c r="D85" s="15">
        <f>SUM(D72:D84)</f>
        <v>66915875.059999995</v>
      </c>
      <c r="E85" s="15"/>
      <c r="F85" s="15">
        <f>SUM(F72:F84)</f>
        <v>-35554931.539999999</v>
      </c>
      <c r="G85" s="15"/>
      <c r="H85" s="15">
        <f>SUM(H72:H84)</f>
        <v>-9116131.9699999988</v>
      </c>
      <c r="I85" s="15"/>
      <c r="J85" s="15">
        <f>SUM(J72:J84)</f>
        <v>22244811.550000001</v>
      </c>
      <c r="K85" s="15"/>
      <c r="L85" s="15">
        <f>SUM(L72:L84)</f>
        <v>3024097591.2500005</v>
      </c>
      <c r="N85" s="20">
        <f>SUM(N72:N84)</f>
        <v>-889510120.17999995</v>
      </c>
      <c r="P85" s="20">
        <f>SUM(P72:P84)</f>
        <v>2134587471.0700002</v>
      </c>
    </row>
    <row r="86" spans="1:16" x14ac:dyDescent="0.3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6" x14ac:dyDescent="0.3">
      <c r="A87" s="22" t="s">
        <v>82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6" x14ac:dyDescent="0.3">
      <c r="A88" t="s">
        <v>83</v>
      </c>
      <c r="B88" s="15">
        <v>8587652.5899999999</v>
      </c>
      <c r="C88" s="15"/>
      <c r="D88" s="15">
        <v>0</v>
      </c>
      <c r="E88" s="15"/>
      <c r="F88" s="15">
        <v>0</v>
      </c>
      <c r="G88" s="15"/>
      <c r="H88" s="15">
        <v>0</v>
      </c>
      <c r="I88" s="15"/>
      <c r="J88" s="15">
        <f t="shared" ref="J88:J101" si="15">H88+F88+D88</f>
        <v>0</v>
      </c>
      <c r="K88" s="15"/>
      <c r="L88" s="7">
        <f t="shared" ref="L88:L101" si="16">B88+J88</f>
        <v>8587652.5899999999</v>
      </c>
      <c r="N88" s="14">
        <v>-3207208.3000000003</v>
      </c>
      <c r="P88" s="14">
        <f t="shared" ref="P88:P101" si="17">L88+N88</f>
        <v>5380444.2899999991</v>
      </c>
    </row>
    <row r="89" spans="1:16" x14ac:dyDescent="0.3">
      <c r="A89" t="s">
        <v>84</v>
      </c>
      <c r="B89" s="15">
        <v>2556509.4299999997</v>
      </c>
      <c r="C89" s="15"/>
      <c r="D89" s="15">
        <v>0</v>
      </c>
      <c r="E89" s="15"/>
      <c r="F89" s="15">
        <v>0</v>
      </c>
      <c r="G89" s="15"/>
      <c r="H89" s="15">
        <v>0</v>
      </c>
      <c r="I89" s="15"/>
      <c r="J89" s="15">
        <f t="shared" si="15"/>
        <v>0</v>
      </c>
      <c r="K89" s="15"/>
      <c r="L89" s="7">
        <f t="shared" si="16"/>
        <v>2556509.4299999997</v>
      </c>
      <c r="N89" s="14">
        <v>0</v>
      </c>
      <c r="P89" s="14">
        <f t="shared" si="17"/>
        <v>2556509.4299999997</v>
      </c>
    </row>
    <row r="90" spans="1:16" x14ac:dyDescent="0.3">
      <c r="A90" s="13" t="s">
        <v>85</v>
      </c>
      <c r="B90" s="15">
        <v>17097340.370000001</v>
      </c>
      <c r="C90" s="15"/>
      <c r="D90" s="15">
        <v>127435.23000000001</v>
      </c>
      <c r="E90" s="15"/>
      <c r="F90" s="15">
        <v>-26705.65</v>
      </c>
      <c r="G90" s="15"/>
      <c r="H90" s="15">
        <v>-72053.22</v>
      </c>
      <c r="I90" s="15"/>
      <c r="J90" s="15">
        <f t="shared" si="15"/>
        <v>28676.360000000015</v>
      </c>
      <c r="K90" s="15"/>
      <c r="L90" s="7">
        <f>B90+J90</f>
        <v>17126016.73</v>
      </c>
      <c r="N90" s="14">
        <v>-2388981.0499999998</v>
      </c>
      <c r="P90" s="14">
        <f t="shared" si="17"/>
        <v>14737035.68</v>
      </c>
    </row>
    <row r="91" spans="1:16" x14ac:dyDescent="0.3">
      <c r="A91" s="13" t="s">
        <v>86</v>
      </c>
      <c r="B91" s="15">
        <v>0</v>
      </c>
      <c r="C91" s="15"/>
      <c r="D91" s="15">
        <v>0</v>
      </c>
      <c r="E91" s="15"/>
      <c r="F91" s="15">
        <v>0</v>
      </c>
      <c r="G91" s="15"/>
      <c r="H91" s="15">
        <v>0</v>
      </c>
      <c r="I91" s="15"/>
      <c r="J91" s="15">
        <f t="shared" si="15"/>
        <v>0</v>
      </c>
      <c r="K91" s="15"/>
      <c r="L91" s="7">
        <f>B91+J91</f>
        <v>0</v>
      </c>
      <c r="N91" s="14">
        <v>-33.840000000000003</v>
      </c>
      <c r="P91" s="14">
        <f t="shared" si="17"/>
        <v>-33.840000000000003</v>
      </c>
    </row>
    <row r="92" spans="1:16" x14ac:dyDescent="0.3">
      <c r="A92" t="s">
        <v>87</v>
      </c>
      <c r="B92" s="15">
        <v>193112566.86999997</v>
      </c>
      <c r="C92" s="15"/>
      <c r="D92" s="15">
        <v>3765217.2699999996</v>
      </c>
      <c r="E92" s="15"/>
      <c r="F92" s="15">
        <v>-1324026.52</v>
      </c>
      <c r="G92" s="15"/>
      <c r="H92" s="15">
        <v>1041297.96</v>
      </c>
      <c r="I92" s="15"/>
      <c r="J92" s="15">
        <f>H92+F92+D92</f>
        <v>3482488.7099999995</v>
      </c>
      <c r="K92" s="15"/>
      <c r="L92" s="7">
        <f t="shared" si="16"/>
        <v>196595055.57999998</v>
      </c>
      <c r="N92" s="14">
        <v>-69510378.540000007</v>
      </c>
      <c r="P92" s="14">
        <f t="shared" si="17"/>
        <v>127084677.03999998</v>
      </c>
    </row>
    <row r="93" spans="1:16" x14ac:dyDescent="0.3">
      <c r="A93" t="s">
        <v>88</v>
      </c>
      <c r="B93" s="15">
        <v>0</v>
      </c>
      <c r="C93" s="15"/>
      <c r="D93" s="15">
        <v>0</v>
      </c>
      <c r="E93" s="15"/>
      <c r="F93" s="15">
        <v>0</v>
      </c>
      <c r="G93" s="15"/>
      <c r="H93" s="15">
        <v>0</v>
      </c>
      <c r="I93" s="15"/>
      <c r="J93" s="15">
        <f t="shared" si="15"/>
        <v>0</v>
      </c>
      <c r="K93" s="15"/>
      <c r="L93" s="7">
        <f t="shared" si="16"/>
        <v>0</v>
      </c>
      <c r="N93" s="14">
        <v>-3.5879565984942019E-10</v>
      </c>
      <c r="P93" s="14">
        <f t="shared" si="17"/>
        <v>-3.5879565984942019E-10</v>
      </c>
    </row>
    <row r="94" spans="1:16" x14ac:dyDescent="0.3">
      <c r="A94" s="23" t="s">
        <v>89</v>
      </c>
      <c r="B94" s="15">
        <v>0</v>
      </c>
      <c r="C94" s="15">
        <v>0</v>
      </c>
      <c r="D94" s="15">
        <v>65626.259999999995</v>
      </c>
      <c r="E94" s="15">
        <v>0</v>
      </c>
      <c r="F94" s="15">
        <v>0</v>
      </c>
      <c r="G94" s="15">
        <v>0</v>
      </c>
      <c r="H94" s="15">
        <v>-65626.259999999995</v>
      </c>
      <c r="I94" s="15">
        <v>0</v>
      </c>
      <c r="J94" s="15">
        <f>H94+F94+D94</f>
        <v>0</v>
      </c>
      <c r="K94" s="15"/>
      <c r="L94" s="7">
        <f t="shared" si="16"/>
        <v>0</v>
      </c>
      <c r="N94" s="14">
        <v>-36.090000000098229</v>
      </c>
      <c r="P94" s="14">
        <f t="shared" si="17"/>
        <v>-36.090000000098229</v>
      </c>
    </row>
    <row r="95" spans="1:16" x14ac:dyDescent="0.3">
      <c r="A95" t="s">
        <v>90</v>
      </c>
      <c r="B95" s="15">
        <v>43757247.889999993</v>
      </c>
      <c r="C95" s="15"/>
      <c r="D95" s="15">
        <v>-1918.33</v>
      </c>
      <c r="E95" s="15"/>
      <c r="F95" s="15">
        <v>91139.37</v>
      </c>
      <c r="G95" s="15"/>
      <c r="H95" s="15">
        <v>0</v>
      </c>
      <c r="I95" s="15"/>
      <c r="J95" s="15">
        <f t="shared" si="15"/>
        <v>89221.04</v>
      </c>
      <c r="K95" s="15"/>
      <c r="L95" s="7">
        <f t="shared" si="16"/>
        <v>43846468.929999992</v>
      </c>
      <c r="N95" s="14">
        <v>-25889707.749999993</v>
      </c>
      <c r="P95" s="14">
        <f t="shared" si="17"/>
        <v>17956761.18</v>
      </c>
    </row>
    <row r="96" spans="1:16" x14ac:dyDescent="0.3">
      <c r="A96" t="s">
        <v>91</v>
      </c>
      <c r="B96" s="15">
        <v>91256421.739999995</v>
      </c>
      <c r="C96" s="15"/>
      <c r="D96" s="15">
        <v>4285242.49</v>
      </c>
      <c r="E96" s="15"/>
      <c r="F96" s="15">
        <v>-468266.03</v>
      </c>
      <c r="G96" s="15"/>
      <c r="H96" s="15">
        <v>0</v>
      </c>
      <c r="I96" s="15"/>
      <c r="J96" s="15">
        <f t="shared" si="15"/>
        <v>3816976.46</v>
      </c>
      <c r="K96" s="15"/>
      <c r="L96" s="7">
        <f t="shared" si="16"/>
        <v>95073398.199999988</v>
      </c>
      <c r="N96" s="14">
        <v>-26042179.790000003</v>
      </c>
      <c r="P96" s="14">
        <f t="shared" si="17"/>
        <v>69031218.409999982</v>
      </c>
    </row>
    <row r="97" spans="1:16" x14ac:dyDescent="0.3">
      <c r="A97" t="s">
        <v>92</v>
      </c>
      <c r="B97" s="15">
        <v>59326539.07</v>
      </c>
      <c r="C97" s="15"/>
      <c r="D97" s="15">
        <v>606745.79999999993</v>
      </c>
      <c r="E97" s="15"/>
      <c r="F97" s="15">
        <v>-241276.93</v>
      </c>
      <c r="G97" s="15"/>
      <c r="H97" s="15">
        <v>0</v>
      </c>
      <c r="I97" s="15"/>
      <c r="J97" s="15">
        <f t="shared" si="15"/>
        <v>365468.86999999994</v>
      </c>
      <c r="K97" s="15"/>
      <c r="L97" s="7">
        <f t="shared" si="16"/>
        <v>59692007.939999998</v>
      </c>
      <c r="N97" s="14">
        <v>-28523036.149999991</v>
      </c>
      <c r="P97" s="14">
        <f t="shared" si="17"/>
        <v>31168971.790000007</v>
      </c>
    </row>
    <row r="98" spans="1:16" x14ac:dyDescent="0.3">
      <c r="A98" t="s">
        <v>93</v>
      </c>
      <c r="B98" s="15">
        <v>1687812.96</v>
      </c>
      <c r="C98" s="15"/>
      <c r="D98" s="15">
        <v>95630.36</v>
      </c>
      <c r="E98" s="15"/>
      <c r="F98" s="15">
        <v>0</v>
      </c>
      <c r="G98" s="15"/>
      <c r="H98" s="15">
        <v>0</v>
      </c>
      <c r="I98" s="15"/>
      <c r="J98" s="15">
        <f t="shared" si="15"/>
        <v>95630.36</v>
      </c>
      <c r="K98" s="15"/>
      <c r="L98" s="7">
        <f t="shared" si="16"/>
        <v>1783443.32</v>
      </c>
      <c r="N98" s="14">
        <v>-639832.1399999999</v>
      </c>
      <c r="P98" s="14">
        <f t="shared" si="17"/>
        <v>1143611.1800000002</v>
      </c>
    </row>
    <row r="99" spans="1:16" x14ac:dyDescent="0.3">
      <c r="A99" t="s">
        <v>94</v>
      </c>
      <c r="B99" s="15">
        <v>7365472.6799999997</v>
      </c>
      <c r="C99" s="15"/>
      <c r="D99" s="15">
        <v>6593.47</v>
      </c>
      <c r="E99" s="15"/>
      <c r="F99" s="15">
        <v>0</v>
      </c>
      <c r="G99" s="15"/>
      <c r="H99" s="15">
        <v>0</v>
      </c>
      <c r="I99" s="15"/>
      <c r="J99" s="15">
        <f t="shared" si="15"/>
        <v>6593.47</v>
      </c>
      <c r="K99" s="15"/>
      <c r="L99" s="7">
        <f t="shared" si="16"/>
        <v>7372066.1499999994</v>
      </c>
      <c r="N99" s="14">
        <v>-3328334.0500000003</v>
      </c>
      <c r="P99" s="14">
        <f t="shared" si="17"/>
        <v>4043732.0999999992</v>
      </c>
    </row>
    <row r="100" spans="1:16" x14ac:dyDescent="0.3">
      <c r="A100" t="s">
        <v>95</v>
      </c>
      <c r="B100" s="15">
        <v>21323.05</v>
      </c>
      <c r="C100" s="15"/>
      <c r="D100" s="15">
        <v>0</v>
      </c>
      <c r="E100" s="15"/>
      <c r="F100" s="15">
        <v>0</v>
      </c>
      <c r="G100" s="15"/>
      <c r="H100" s="15">
        <v>-3757.49</v>
      </c>
      <c r="I100" s="15"/>
      <c r="J100" s="15">
        <f t="shared" si="15"/>
        <v>-3757.49</v>
      </c>
      <c r="K100" s="15"/>
      <c r="L100" s="7">
        <f t="shared" si="16"/>
        <v>17565.559999999998</v>
      </c>
      <c r="N100" s="14">
        <v>-1199.1599999999996</v>
      </c>
      <c r="P100" s="14">
        <f t="shared" si="17"/>
        <v>16366.399999999998</v>
      </c>
    </row>
    <row r="101" spans="1:16" x14ac:dyDescent="0.3">
      <c r="A101" t="s">
        <v>96</v>
      </c>
      <c r="B101" s="16">
        <v>186976.65</v>
      </c>
      <c r="C101" s="15"/>
      <c r="D101" s="16">
        <v>0</v>
      </c>
      <c r="E101" s="15"/>
      <c r="F101" s="16">
        <v>-7370.88</v>
      </c>
      <c r="G101" s="15"/>
      <c r="H101" s="16">
        <v>0</v>
      </c>
      <c r="I101" s="15"/>
      <c r="J101" s="16">
        <f t="shared" si="15"/>
        <v>-7370.88</v>
      </c>
      <c r="K101" s="15"/>
      <c r="L101" s="16">
        <f t="shared" si="16"/>
        <v>179605.77</v>
      </c>
      <c r="N101" s="17">
        <v>-34450.1</v>
      </c>
      <c r="P101" s="17">
        <f t="shared" si="17"/>
        <v>145155.66999999998</v>
      </c>
    </row>
    <row r="102" spans="1:16" x14ac:dyDescent="0.3">
      <c r="B102" s="15">
        <f>SUM(B88:B101)</f>
        <v>424955863.29999995</v>
      </c>
      <c r="C102" s="15"/>
      <c r="D102" s="15">
        <f>SUM(D88:D101)</f>
        <v>8950572.5500000007</v>
      </c>
      <c r="E102" s="15"/>
      <c r="F102" s="15">
        <f>SUM(F88:F101)</f>
        <v>-1976506.6399999997</v>
      </c>
      <c r="G102" s="15"/>
      <c r="H102" s="15">
        <f>SUM(H88:H101)</f>
        <v>899860.99</v>
      </c>
      <c r="I102" s="15"/>
      <c r="J102" s="15">
        <f>SUM(J88:J101)</f>
        <v>7873926.8999999994</v>
      </c>
      <c r="K102" s="15"/>
      <c r="L102" s="15">
        <f>SUM(L88:L101)</f>
        <v>432829790.19999993</v>
      </c>
      <c r="N102" s="15">
        <f>SUM(N88:N101)</f>
        <v>-159565376.95999998</v>
      </c>
      <c r="P102" s="14">
        <f>SUM(P88:P101)</f>
        <v>273264413.24000001</v>
      </c>
    </row>
    <row r="103" spans="1:16" x14ac:dyDescent="0.3">
      <c r="B103" s="15"/>
      <c r="C103" s="15"/>
      <c r="D103" s="15">
        <v>1.5643308870494366E-9</v>
      </c>
      <c r="E103" s="15"/>
      <c r="F103" s="15"/>
      <c r="G103" s="15"/>
      <c r="H103" s="15"/>
      <c r="I103" s="15"/>
      <c r="J103" s="15"/>
      <c r="K103" s="15"/>
      <c r="L103" s="15"/>
    </row>
    <row r="104" spans="1:16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6" x14ac:dyDescent="0.3">
      <c r="A105" s="22" t="s">
        <v>97</v>
      </c>
      <c r="B105" s="24">
        <f>B102+B85+B69+B57+B52+B41+B30</f>
        <v>5260462781.3199997</v>
      </c>
      <c r="C105" s="15"/>
      <c r="D105" s="24">
        <f>D102+D85+D69+D57+D52+D41+D30</f>
        <v>196786601.70999998</v>
      </c>
      <c r="E105" s="15"/>
      <c r="F105" s="24">
        <f>F102+F85+F69+F57+F52+F41+F30</f>
        <v>-54659107.539999999</v>
      </c>
      <c r="G105" s="15"/>
      <c r="H105" s="24">
        <f>H102+H85+H69+H57+H52+H41+H30</f>
        <v>-9117183.1499999985</v>
      </c>
      <c r="I105" s="15"/>
      <c r="J105" s="24">
        <f>J102+J85+J69+J57+J52+J41+J30</f>
        <v>133010311.02000001</v>
      </c>
      <c r="K105" s="15"/>
      <c r="L105" s="24">
        <f>L102+L85+L69+L57+L52+L41+L30</f>
        <v>5393473092.3400002</v>
      </c>
      <c r="N105" s="24">
        <f>N102+N85+N69+N57+N52+N41+N30</f>
        <v>-1724970397.8500001</v>
      </c>
      <c r="P105" s="24">
        <f>P102+P85+P69+P57+P52+P41+P30</f>
        <v>3666329051.4200001</v>
      </c>
    </row>
    <row r="106" spans="1:16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6" x14ac:dyDescent="0.3">
      <c r="B107" s="15"/>
      <c r="C107" s="7"/>
      <c r="D107" s="15"/>
      <c r="E107" s="7"/>
      <c r="F107" s="15"/>
      <c r="G107" s="7"/>
      <c r="H107" s="15"/>
      <c r="I107" s="7"/>
      <c r="J107" s="15"/>
      <c r="K107" s="15"/>
      <c r="L107" s="15"/>
      <c r="N107" s="15"/>
    </row>
    <row r="108" spans="1:16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6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6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6" x14ac:dyDescent="0.3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6" x14ac:dyDescent="0.3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2:12" x14ac:dyDescent="0.3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2:12" x14ac:dyDescent="0.3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2:12" x14ac:dyDescent="0.3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2:12" x14ac:dyDescent="0.3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2:12" x14ac:dyDescent="0.3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2:12" x14ac:dyDescent="0.3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2:12" x14ac:dyDescent="0.3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2:12" x14ac:dyDescent="0.3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2:12" x14ac:dyDescent="0.3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2:12" x14ac:dyDescent="0.3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2:12" x14ac:dyDescent="0.3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2:12" x14ac:dyDescent="0.3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2:12" x14ac:dyDescent="0.3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2:12" x14ac:dyDescent="0.3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2:12" x14ac:dyDescent="0.3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2:12" x14ac:dyDescent="0.3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2:12" x14ac:dyDescent="0.3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2:12" x14ac:dyDescent="0.3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2:12" x14ac:dyDescent="0.3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2:12" x14ac:dyDescent="0.3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2:12" x14ac:dyDescent="0.3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2:12" x14ac:dyDescent="0.3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2:12" x14ac:dyDescent="0.3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2:12" x14ac:dyDescent="0.3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2:12" x14ac:dyDescent="0.3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2:12" x14ac:dyDescent="0.3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2:12" x14ac:dyDescent="0.3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Joe</dc:creator>
  <cp:lastModifiedBy>Barnes, Joe</cp:lastModifiedBy>
  <dcterms:created xsi:type="dcterms:W3CDTF">2018-05-30T21:42:55Z</dcterms:created>
  <dcterms:modified xsi:type="dcterms:W3CDTF">2018-05-30T21:44:12Z</dcterms:modified>
</cp:coreProperties>
</file>