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FERC Formula Rates\Attachment O\2017 Update\6 - OASIS Upload Docs\"/>
    </mc:Choice>
  </mc:AlternateContent>
  <bookViews>
    <workbookView xWindow="0" yWindow="0" windowWidth="24000" windowHeight="9132" activeTab="1"/>
  </bookViews>
  <sheets>
    <sheet name="LGE Winter Storm-Electric" sheetId="3" r:id="rId1"/>
    <sheet name="LGE Winter Storm-Gas" sheetId="4" r:id="rId2"/>
    <sheet name="LGE Wind Storm" sheetId="5" r:id="rId3"/>
    <sheet name="KU Winter Storm" sheetId="1" r:id="rId4"/>
    <sheet name="KU Wind Storm" sheetId="2" r:id="rId5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20" i="3"/>
  <c r="G21" i="3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20" i="3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20" i="3"/>
  <c r="J13" i="5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12" i="5"/>
  <c r="G13" i="5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12" i="5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12" i="5"/>
  <c r="J13" i="2" l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12" i="2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12" i="2"/>
  <c r="C14" i="2"/>
  <c r="C15" i="2" s="1"/>
  <c r="C16" i="2" s="1"/>
  <c r="C17" i="2" s="1"/>
  <c r="C18" i="2" s="1"/>
  <c r="C19" i="2" s="1"/>
  <c r="C20" i="2" s="1"/>
  <c r="C21" i="2" s="1"/>
  <c r="C22" i="2" s="1"/>
  <c r="C23" i="2" s="1"/>
  <c r="C13" i="2"/>
  <c r="C12" i="2"/>
  <c r="J15" i="1" l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14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14" i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15" i="1"/>
  <c r="C14" i="1"/>
  <c r="C24" i="5" l="1"/>
  <c r="B25" i="5"/>
  <c r="J24" i="5"/>
  <c r="B24" i="4" l="1"/>
  <c r="J32" i="3" l="1"/>
  <c r="G32" i="3"/>
  <c r="B33" i="3"/>
  <c r="C32" i="3"/>
  <c r="B8" i="3"/>
  <c r="B12" i="3" s="1"/>
  <c r="B25" i="2" l="1"/>
  <c r="C24" i="2"/>
  <c r="G24" i="2"/>
  <c r="J24" i="2"/>
  <c r="G26" i="1" l="1"/>
  <c r="J26" i="1"/>
  <c r="B27" i="1"/>
  <c r="C26" i="1"/>
  <c r="C11" i="4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G11" i="4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J11" i="4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</calcChain>
</file>

<file path=xl/sharedStrings.xml><?xml version="1.0" encoding="utf-8"?>
<sst xmlns="http://schemas.openxmlformats.org/spreadsheetml/2006/main" count="121" uniqueCount="53">
  <si>
    <t>Kentucky Utilities Company</t>
  </si>
  <si>
    <t>Account 182320</t>
  </si>
  <si>
    <t>Winter Storm - Electric</t>
  </si>
  <si>
    <t>Regulatory Asset - Case No. 2009 - 00548</t>
  </si>
  <si>
    <t>Distribution</t>
  </si>
  <si>
    <t>Account 593002</t>
  </si>
  <si>
    <t>Transmission</t>
  </si>
  <si>
    <t>Account 571100</t>
  </si>
  <si>
    <t>Total</t>
  </si>
  <si>
    <t>Amortization Period</t>
  </si>
  <si>
    <t>10 Years</t>
  </si>
  <si>
    <t>Monthly Amortization</t>
  </si>
  <si>
    <t>Current - 5,723,675.76</t>
  </si>
  <si>
    <t>Long-Term - 51,513,082.66</t>
  </si>
  <si>
    <t>Total Amortization</t>
  </si>
  <si>
    <t>Balance to be Amortized - Total</t>
  </si>
  <si>
    <t>Monthly Amortization - 182345</t>
  </si>
  <si>
    <t>Monthly Reclassification from Long-term to Current - 182345</t>
  </si>
  <si>
    <t>Balance in Account 182345</t>
  </si>
  <si>
    <t>Monthly Reclassification from Long-term to Current - 182320</t>
  </si>
  <si>
    <t>Balance in Account 182320</t>
  </si>
  <si>
    <t>Balance</t>
  </si>
  <si>
    <t>Account 593002/571100</t>
  </si>
  <si>
    <t>Ending Balance</t>
  </si>
  <si>
    <t>Account 182334</t>
  </si>
  <si>
    <t xml:space="preserve">Wind Storm </t>
  </si>
  <si>
    <t>Current - 219,551.64</t>
  </si>
  <si>
    <t>Long-Term - 1,975,964.71</t>
  </si>
  <si>
    <t>Monthly Amortization - 182347</t>
  </si>
  <si>
    <t>Balance in Account 182347</t>
  </si>
  <si>
    <t>Monthly Reclassification from Long-term to Current - 182334</t>
  </si>
  <si>
    <t>Balance in Account 182334</t>
  </si>
  <si>
    <t>Accounting 593002</t>
  </si>
  <si>
    <t>Louisville Gas &amp; Electric Company</t>
  </si>
  <si>
    <t>Regulatory Asset - Case No. 2009 - 00549</t>
  </si>
  <si>
    <t>Account 182345</t>
  </si>
  <si>
    <t>Winter Storm - Electric - Current</t>
  </si>
  <si>
    <t>Current</t>
  </si>
  <si>
    <t>Long-Term - 39,303,631.51</t>
  </si>
  <si>
    <t>Account 182342</t>
  </si>
  <si>
    <t>Winter Storm - Gas</t>
  </si>
  <si>
    <t>Account 880900</t>
  </si>
  <si>
    <t>Current - 16,768.92</t>
  </si>
  <si>
    <t>Long-Term - 150,920.54</t>
  </si>
  <si>
    <t>Monthly Amortization - 182346</t>
  </si>
  <si>
    <t>Monthly Reclassification from Long-term to Current - 182346</t>
  </si>
  <si>
    <t>Balance in Account 182346</t>
  </si>
  <si>
    <t>Monthly Reclassification from Long-term to Current - 182342</t>
  </si>
  <si>
    <t>Balance in Account 182342</t>
  </si>
  <si>
    <t>Beginning Balance</t>
  </si>
  <si>
    <t>Current - 2,354,033.28</t>
  </si>
  <si>
    <t>Long-Term - 21,186,299.51</t>
  </si>
  <si>
    <t>Monthly Reclassification from Long-term to Current - 182347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</si>
</sst>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0" xfId="2" applyFont="1"/>
    <xf numFmtId="0" fontId="4" fillId="0" borderId="0" xfId="0" applyFont="1"/>
    <xf numFmtId="43" fontId="3" fillId="0" borderId="0" xfId="3" applyNumberFormat="1" applyFont="1"/>
    <xf numFmtId="43" fontId="3" fillId="0" borderId="1" xfId="3" applyNumberFormat="1" applyFont="1" applyBorder="1"/>
    <xf numFmtId="43" fontId="4" fillId="0" borderId="0" xfId="3" applyNumberFormat="1" applyFont="1"/>
    <xf numFmtId="43" fontId="3" fillId="0" borderId="0" xfId="2" applyNumberFormat="1" applyFont="1"/>
    <xf numFmtId="43" fontId="3" fillId="0" borderId="0" xfId="3" applyNumberFormat="1" applyFont="1" applyAlignment="1">
      <alignment horizontal="center" wrapText="1"/>
    </xf>
    <xf numFmtId="164" fontId="4" fillId="0" borderId="0" xfId="3" applyNumberFormat="1" applyFont="1" applyAlignment="1">
      <alignment horizontal="center" wrapText="1"/>
    </xf>
    <xf numFmtId="43" fontId="4" fillId="0" borderId="0" xfId="3" applyNumberFormat="1" applyFont="1" applyAlignment="1">
      <alignment horizontal="center" wrapText="1"/>
    </xf>
    <xf numFmtId="43" fontId="3" fillId="0" borderId="0" xfId="3" applyNumberFormat="1" applyFont="1" applyFill="1" applyBorder="1" applyAlignment="1">
      <alignment horizontal="center" wrapText="1"/>
    </xf>
    <xf numFmtId="43" fontId="3" fillId="0" borderId="0" xfId="2" applyNumberFormat="1" applyFont="1" applyFill="1" applyBorder="1"/>
    <xf numFmtId="17" fontId="3" fillId="0" borderId="0" xfId="2" applyNumberFormat="1" applyFont="1" applyBorder="1"/>
    <xf numFmtId="43" fontId="3" fillId="0" borderId="0" xfId="2" applyNumberFormat="1" applyFont="1" applyBorder="1"/>
    <xf numFmtId="43" fontId="3" fillId="0" borderId="0" xfId="3" applyNumberFormat="1" applyFont="1" applyBorder="1"/>
    <xf numFmtId="17" fontId="3" fillId="0" borderId="0" xfId="2" applyNumberFormat="1" applyFont="1" applyFill="1" applyBorder="1"/>
    <xf numFmtId="43" fontId="3" fillId="0" borderId="0" xfId="3" applyNumberFormat="1" applyFont="1" applyFill="1" applyBorder="1"/>
    <xf numFmtId="0" fontId="3" fillId="0" borderId="0" xfId="2" applyFont="1" applyBorder="1" applyAlignment="1">
      <alignment horizontal="center"/>
    </xf>
    <xf numFmtId="0" fontId="0" fillId="0" borderId="0" xfId="0" applyBorder="1"/>
    <xf numFmtId="0" fontId="5" fillId="0" borderId="0" xfId="2" applyFont="1" applyBorder="1"/>
    <xf numFmtId="43" fontId="5" fillId="0" borderId="0" xfId="1" applyFont="1" applyBorder="1"/>
    <xf numFmtId="0" fontId="5" fillId="0" borderId="0" xfId="2" applyFont="1"/>
    <xf numFmtId="0" fontId="3" fillId="0" borderId="0" xfId="2" applyFont="1" applyBorder="1" applyAlignment="1"/>
    <xf numFmtId="43" fontId="5" fillId="0" borderId="0" xfId="2" applyNumberFormat="1" applyFont="1" applyFill="1" applyBorder="1"/>
    <xf numFmtId="0" fontId="6" fillId="2" borderId="0" xfId="0" applyFont="1" applyFill="1" applyBorder="1"/>
    <xf numFmtId="43" fontId="6" fillId="2" borderId="0" xfId="0" applyNumberFormat="1" applyFont="1" applyFill="1" applyBorder="1"/>
    <xf numFmtId="17" fontId="7" fillId="0" borderId="0" xfId="2" applyNumberFormat="1" applyFont="1" applyBorder="1"/>
    <xf numFmtId="43" fontId="7" fillId="0" borderId="0" xfId="3" applyNumberFormat="1" applyFont="1" applyBorder="1"/>
    <xf numFmtId="43" fontId="7" fillId="0" borderId="0" xfId="2" applyNumberFormat="1" applyFont="1" applyBorder="1"/>
    <xf numFmtId="43" fontId="7" fillId="0" borderId="0" xfId="2" applyNumberFormat="1" applyFont="1" applyFill="1" applyBorder="1"/>
    <xf numFmtId="0" fontId="7" fillId="0" borderId="0" xfId="2" applyFont="1"/>
    <xf numFmtId="43" fontId="7" fillId="0" borderId="0" xfId="3" applyNumberFormat="1" applyFont="1"/>
    <xf numFmtId="43" fontId="7" fillId="0" borderId="0" xfId="2" applyNumberFormat="1" applyFont="1"/>
    <xf numFmtId="0" fontId="6" fillId="0" borderId="0" xfId="0" applyFont="1"/>
    <xf numFmtId="17" fontId="7" fillId="2" borderId="0" xfId="2" applyNumberFormat="1" applyFont="1" applyFill="1" applyBorder="1"/>
    <xf numFmtId="43" fontId="7" fillId="2" borderId="0" xfId="3" applyNumberFormat="1" applyFont="1" applyFill="1" applyBorder="1"/>
    <xf numFmtId="17" fontId="2" fillId="0" borderId="0" xfId="4" applyNumberFormat="1" applyBorder="1"/>
    <xf numFmtId="43" fontId="2" fillId="0" borderId="0" xfId="4" applyNumberFormat="1" applyBorder="1"/>
    <xf numFmtId="43" fontId="2" fillId="0" borderId="0" xfId="4" applyNumberFormat="1" applyFill="1" applyBorder="1"/>
    <xf numFmtId="43" fontId="0" fillId="0" borderId="0" xfId="0" applyNumberFormat="1"/>
    <xf numFmtId="17" fontId="2" fillId="0" borderId="0" xfId="4" applyNumberFormat="1" applyFont="1" applyFill="1" applyBorder="1"/>
    <xf numFmtId="43" fontId="2" fillId="0" borderId="0" xfId="4" applyNumberFormat="1" applyFont="1" applyFill="1" applyBorder="1"/>
    <xf numFmtId="43" fontId="2" fillId="0" borderId="0" xfId="3" applyNumberFormat="1" applyFont="1" applyFill="1" applyBorder="1"/>
    <xf numFmtId="0" fontId="2" fillId="0" borderId="0" xfId="4"/>
    <xf numFmtId="43" fontId="2" fillId="0" borderId="0" xfId="3" applyNumberFormat="1"/>
    <xf numFmtId="0" fontId="2" fillId="0" borderId="0" xfId="4" applyFill="1" applyBorder="1"/>
    <xf numFmtId="43" fontId="2" fillId="0" borderId="1" xfId="3" applyNumberFormat="1" applyBorder="1"/>
    <xf numFmtId="43" fontId="0" fillId="0" borderId="0" xfId="3" applyNumberFormat="1" applyFont="1"/>
    <xf numFmtId="43" fontId="2" fillId="0" borderId="0" xfId="3" applyBorder="1"/>
    <xf numFmtId="43" fontId="2" fillId="0" borderId="0" xfId="4" applyNumberFormat="1"/>
    <xf numFmtId="0" fontId="2" fillId="0" borderId="0" xfId="4" applyFont="1" applyFill="1" applyBorder="1"/>
    <xf numFmtId="0" fontId="3" fillId="0" borderId="1" xfId="2" applyFont="1" applyBorder="1"/>
    <xf numFmtId="43" fontId="3" fillId="0" borderId="1" xfId="3" applyFont="1" applyBorder="1"/>
    <xf numFmtId="0" fontId="3" fillId="0" borderId="1" xfId="2" applyFont="1" applyBorder="1" applyAlignment="1"/>
    <xf numFmtId="43" fontId="0" fillId="0" borderId="0" xfId="1" applyFont="1"/>
    <xf numFmtId="43" fontId="8" fillId="0" borderId="0" xfId="1" applyFont="1"/>
    <xf numFmtId="0" fontId="8" fillId="0" borderId="0" xfId="0" applyFont="1" applyAlignment="1">
      <alignment horizontal="right" indent="2"/>
    </xf>
    <xf numFmtId="0" fontId="9" fillId="0" borderId="0" xfId="0" applyFont="1"/>
    <xf numFmtId="0" fontId="10" fillId="0" borderId="0" xfId="0" applyFont="1"/>
    <xf numFmtId="164" fontId="9" fillId="0" borderId="0" xfId="3" applyNumberFormat="1" applyFont="1" applyAlignment="1">
      <alignment horizontal="center" wrapText="1"/>
    </xf>
    <xf numFmtId="43" fontId="9" fillId="0" borderId="0" xfId="3" applyNumberFormat="1" applyFont="1" applyAlignment="1">
      <alignment horizontal="center" wrapText="1"/>
    </xf>
    <xf numFmtId="0" fontId="8" fillId="0" borderId="0" xfId="0" applyFont="1"/>
    <xf numFmtId="0" fontId="0" fillId="0" borderId="0" xfId="0" applyAlignment="1"/>
    <xf numFmtId="43" fontId="8" fillId="0" borderId="0" xfId="1" applyFont="1" applyAlignment="1"/>
    <xf numFmtId="43" fontId="8" fillId="0" borderId="0" xfId="0" applyNumberFormat="1" applyFont="1"/>
    <xf numFmtId="0" fontId="8" fillId="0" borderId="0" xfId="0" applyFont="1" applyAlignment="1">
      <alignment horizontal="right" indent="1"/>
    </xf>
    <xf numFmtId="0" fontId="8" fillId="2" borderId="0" xfId="0" applyFont="1" applyFill="1" applyAlignment="1">
      <alignment horizontal="right" indent="1"/>
    </xf>
    <xf numFmtId="43" fontId="8" fillId="2" borderId="0" xfId="0" applyNumberFormat="1" applyFont="1" applyFill="1"/>
    <xf numFmtId="0" fontId="3" fillId="0" borderId="0" xfId="2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4" fontId="0" fillId="0" borderId="0" xfId="0" applyNumberFormat="1"/>
    <xf numFmtId="4" fontId="8" fillId="0" borderId="0" xfId="0" applyNumberFormat="1" applyFont="1"/>
    <xf numFmtId="43" fontId="5" fillId="0" borderId="0" xfId="3" applyNumberFormat="1" applyFont="1" applyBorder="1"/>
    <xf numFmtId="43" fontId="5" fillId="0" borderId="0" xfId="2" applyNumberFormat="1" applyFont="1" applyBorder="1"/>
    <xf numFmtId="43" fontId="11" fillId="0" borderId="0" xfId="4" applyNumberFormat="1" applyFont="1" applyFill="1" applyBorder="1"/>
    <xf numFmtId="0" fontId="9" fillId="0" borderId="0" xfId="0" applyFont="1" applyAlignment="1">
      <alignment horizontal="center"/>
    </xf>
    <xf numFmtId="43" fontId="3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3"/>
  <sheetViews>
    <sheetView zoomScale="90" zoomScaleNormal="90" workbookViewId="0">
      <selection activeCell="C32" sqref="C32:J32"/>
    </sheetView>
  </sheetViews>
  <sheetFormatPr defaultRowHeight="14.4" x14ac:dyDescent="0.3"/>
  <cols>
    <col min="1" max="1" width="36.88671875" bestFit="1" customWidth="1"/>
    <col min="2" max="2" width="15" bestFit="1" customWidth="1"/>
    <col min="3" max="3" width="15.33203125" bestFit="1" customWidth="1"/>
    <col min="4" max="4" width="6.109375" customWidth="1"/>
    <col min="5" max="5" width="15" bestFit="1" customWidth="1"/>
    <col min="6" max="6" width="12.88671875" bestFit="1" customWidth="1"/>
    <col min="7" max="7" width="14.6640625" customWidth="1"/>
    <col min="8" max="8" width="6.88671875" customWidth="1"/>
    <col min="9" max="9" width="14.5546875" customWidth="1"/>
    <col min="10" max="10" width="15" bestFit="1" customWidth="1"/>
  </cols>
  <sheetData>
    <row r="1" spans="1:11" x14ac:dyDescent="0.3">
      <c r="A1" s="43" t="s">
        <v>33</v>
      </c>
    </row>
    <row r="2" spans="1:11" x14ac:dyDescent="0.3">
      <c r="A2" s="43" t="s">
        <v>35</v>
      </c>
    </row>
    <row r="3" spans="1:11" x14ac:dyDescent="0.3">
      <c r="A3" s="43" t="s">
        <v>36</v>
      </c>
    </row>
    <row r="4" spans="1:11" x14ac:dyDescent="0.3">
      <c r="A4" s="43" t="s">
        <v>34</v>
      </c>
    </row>
    <row r="5" spans="1:11" x14ac:dyDescent="0.3">
      <c r="A5" s="43"/>
      <c r="B5" s="3"/>
      <c r="C5" s="1"/>
    </row>
    <row r="6" spans="1:11" x14ac:dyDescent="0.3">
      <c r="A6" s="43" t="s">
        <v>4</v>
      </c>
      <c r="B6" s="44">
        <v>43635884.990000002</v>
      </c>
      <c r="C6" s="43" t="s">
        <v>5</v>
      </c>
    </row>
    <row r="7" spans="1:11" x14ac:dyDescent="0.3">
      <c r="A7" s="43" t="s">
        <v>6</v>
      </c>
      <c r="B7" s="46">
        <v>34816.639999999999</v>
      </c>
      <c r="C7" s="43" t="s">
        <v>7</v>
      </c>
    </row>
    <row r="8" spans="1:11" x14ac:dyDescent="0.3">
      <c r="A8" s="43" t="s">
        <v>8</v>
      </c>
      <c r="B8" s="44">
        <f>B6+B7</f>
        <v>43670701.630000003</v>
      </c>
      <c r="C8" s="43"/>
    </row>
    <row r="9" spans="1:11" x14ac:dyDescent="0.3">
      <c r="A9" s="43"/>
      <c r="B9" s="44"/>
      <c r="C9" s="43"/>
    </row>
    <row r="10" spans="1:11" x14ac:dyDescent="0.3">
      <c r="A10" s="43" t="s">
        <v>9</v>
      </c>
      <c r="B10" s="47" t="s">
        <v>10</v>
      </c>
      <c r="C10" s="43"/>
    </row>
    <row r="11" spans="1:11" x14ac:dyDescent="0.3">
      <c r="A11" s="43"/>
      <c r="B11" s="44"/>
      <c r="C11" s="43"/>
    </row>
    <row r="12" spans="1:11" x14ac:dyDescent="0.3">
      <c r="A12" s="43" t="s">
        <v>11</v>
      </c>
      <c r="B12" s="44">
        <f>ROUND(B8/120,2)</f>
        <v>363922.51</v>
      </c>
      <c r="C12" s="43"/>
    </row>
    <row r="13" spans="1:11" x14ac:dyDescent="0.3">
      <c r="A13" s="50"/>
      <c r="B13" s="50"/>
      <c r="C13" s="50"/>
      <c r="D13" s="42"/>
      <c r="E13" s="50"/>
      <c r="F13" s="50"/>
      <c r="G13" s="50"/>
      <c r="H13" s="50"/>
      <c r="I13" s="50"/>
      <c r="J13" s="50"/>
    </row>
    <row r="14" spans="1:11" x14ac:dyDescent="0.3">
      <c r="H14" s="48"/>
      <c r="I14" s="45"/>
      <c r="J14" s="49"/>
    </row>
    <row r="15" spans="1:11" x14ac:dyDescent="0.3">
      <c r="A15" s="2"/>
      <c r="B15" s="57"/>
      <c r="C15" s="57"/>
      <c r="D15" s="57"/>
      <c r="E15" s="75" t="s">
        <v>22</v>
      </c>
      <c r="F15" s="75"/>
      <c r="G15" s="75"/>
      <c r="H15" s="57"/>
      <c r="I15" s="75" t="s">
        <v>22</v>
      </c>
      <c r="J15" s="75"/>
      <c r="K15" s="58"/>
    </row>
    <row r="16" spans="1:11" x14ac:dyDescent="0.3">
      <c r="A16" s="2"/>
      <c r="B16" s="57"/>
      <c r="C16" s="57"/>
      <c r="D16" s="57"/>
      <c r="E16" s="51" t="s">
        <v>37</v>
      </c>
      <c r="F16" s="52">
        <v>4367070.12</v>
      </c>
      <c r="G16" s="53"/>
      <c r="H16" s="22"/>
      <c r="I16" s="76" t="s">
        <v>38</v>
      </c>
      <c r="J16" s="76"/>
      <c r="K16" s="58"/>
    </row>
    <row r="17" spans="1:11" ht="76.5" customHeight="1" x14ac:dyDescent="0.3">
      <c r="A17" s="2"/>
      <c r="B17" s="7" t="s">
        <v>14</v>
      </c>
      <c r="C17" s="7" t="s">
        <v>15</v>
      </c>
      <c r="D17" s="7"/>
      <c r="E17" s="59" t="s">
        <v>16</v>
      </c>
      <c r="F17" s="59" t="s">
        <v>17</v>
      </c>
      <c r="G17" s="60" t="s">
        <v>18</v>
      </c>
      <c r="H17" s="10"/>
      <c r="I17" s="59" t="s">
        <v>19</v>
      </c>
      <c r="J17" s="59" t="s">
        <v>20</v>
      </c>
      <c r="K17" s="58"/>
    </row>
    <row r="19" spans="1:11" x14ac:dyDescent="0.3">
      <c r="A19" s="56" t="s">
        <v>21</v>
      </c>
      <c r="C19" s="55">
        <v>15648668.359999985</v>
      </c>
      <c r="D19" s="39"/>
      <c r="F19" s="62"/>
      <c r="G19" s="63">
        <v>4367070.12</v>
      </c>
      <c r="H19" s="62"/>
      <c r="J19" s="55">
        <v>11281598.239999965</v>
      </c>
    </row>
    <row r="20" spans="1:11" x14ac:dyDescent="0.3">
      <c r="A20" s="40">
        <v>42736</v>
      </c>
      <c r="B20" s="42">
        <v>-363922.51</v>
      </c>
      <c r="C20" s="41">
        <f>+C19+B20</f>
        <v>15284745.849999985</v>
      </c>
      <c r="E20" s="42">
        <v>-363922.51</v>
      </c>
      <c r="F20" s="41">
        <v>363922.51</v>
      </c>
      <c r="G20" s="41">
        <f>+G19+E20+F20</f>
        <v>4367070.12</v>
      </c>
      <c r="I20" s="42">
        <v>-363922.51</v>
      </c>
      <c r="J20" s="37">
        <f>+J19+I20</f>
        <v>10917675.729999965</v>
      </c>
    </row>
    <row r="21" spans="1:11" x14ac:dyDescent="0.3">
      <c r="A21" s="40">
        <v>42767</v>
      </c>
      <c r="B21" s="42">
        <v>-363922.51</v>
      </c>
      <c r="C21" s="41">
        <f t="shared" ref="C21:C31" si="0">+C20+B21</f>
        <v>14920823.339999985</v>
      </c>
      <c r="E21" s="42">
        <v>-363922.51</v>
      </c>
      <c r="F21" s="41">
        <v>363922.51</v>
      </c>
      <c r="G21" s="41">
        <f t="shared" ref="G21:G31" si="1">+G20+E21+F21</f>
        <v>4367070.12</v>
      </c>
      <c r="I21" s="42">
        <v>-363922.51</v>
      </c>
      <c r="J21" s="37">
        <f t="shared" ref="J21:J31" si="2">+J20+I21</f>
        <v>10553753.219999965</v>
      </c>
    </row>
    <row r="22" spans="1:11" x14ac:dyDescent="0.3">
      <c r="A22" s="40">
        <v>42795</v>
      </c>
      <c r="B22" s="42">
        <v>-363922.51</v>
      </c>
      <c r="C22" s="41">
        <f t="shared" si="0"/>
        <v>14556900.829999985</v>
      </c>
      <c r="E22" s="42">
        <v>-363922.51</v>
      </c>
      <c r="F22" s="41">
        <v>363922.51</v>
      </c>
      <c r="G22" s="41">
        <f t="shared" si="1"/>
        <v>4367070.12</v>
      </c>
      <c r="I22" s="42">
        <v>-363922.51</v>
      </c>
      <c r="J22" s="37">
        <f t="shared" si="2"/>
        <v>10189830.709999966</v>
      </c>
    </row>
    <row r="23" spans="1:11" x14ac:dyDescent="0.3">
      <c r="A23" s="40">
        <v>42826</v>
      </c>
      <c r="B23" s="42">
        <v>-363922.51</v>
      </c>
      <c r="C23" s="41">
        <f t="shared" si="0"/>
        <v>14192978.319999985</v>
      </c>
      <c r="E23" s="42">
        <v>-363922.51</v>
      </c>
      <c r="F23" s="41">
        <v>363922.51</v>
      </c>
      <c r="G23" s="41">
        <f t="shared" si="1"/>
        <v>4367070.12</v>
      </c>
      <c r="I23" s="42">
        <v>-363922.51</v>
      </c>
      <c r="J23" s="37">
        <f t="shared" si="2"/>
        <v>9825908.1999999657</v>
      </c>
    </row>
    <row r="24" spans="1:11" x14ac:dyDescent="0.3">
      <c r="A24" s="40">
        <v>42856</v>
      </c>
      <c r="B24" s="42">
        <v>-363922.51</v>
      </c>
      <c r="C24" s="41">
        <f t="shared" si="0"/>
        <v>13829055.809999986</v>
      </c>
      <c r="E24" s="42">
        <v>-363922.51</v>
      </c>
      <c r="F24" s="41">
        <v>363922.51</v>
      </c>
      <c r="G24" s="41">
        <f t="shared" si="1"/>
        <v>4367070.12</v>
      </c>
      <c r="I24" s="42">
        <v>-363922.51</v>
      </c>
      <c r="J24" s="37">
        <f t="shared" si="2"/>
        <v>9461985.689999966</v>
      </c>
    </row>
    <row r="25" spans="1:11" x14ac:dyDescent="0.3">
      <c r="A25" s="40">
        <v>42887</v>
      </c>
      <c r="B25" s="42">
        <v>-363922.51</v>
      </c>
      <c r="C25" s="41">
        <f t="shared" si="0"/>
        <v>13465133.299999986</v>
      </c>
      <c r="E25" s="42">
        <v>-363922.51</v>
      </c>
      <c r="F25" s="41">
        <v>363922.51</v>
      </c>
      <c r="G25" s="41">
        <f t="shared" si="1"/>
        <v>4367070.12</v>
      </c>
      <c r="I25" s="42">
        <v>-363922.51</v>
      </c>
      <c r="J25" s="37">
        <f t="shared" si="2"/>
        <v>9098063.1799999662</v>
      </c>
    </row>
    <row r="26" spans="1:11" x14ac:dyDescent="0.3">
      <c r="A26" s="40">
        <v>42917</v>
      </c>
      <c r="B26" s="42">
        <v>-363922.51</v>
      </c>
      <c r="C26" s="41">
        <f t="shared" si="0"/>
        <v>13101210.789999986</v>
      </c>
      <c r="E26" s="42">
        <v>-363922.51</v>
      </c>
      <c r="F26" s="41">
        <v>363922.51</v>
      </c>
      <c r="G26" s="41">
        <f t="shared" si="1"/>
        <v>4367070.12</v>
      </c>
      <c r="I26" s="42">
        <v>-363922.51</v>
      </c>
      <c r="J26" s="37">
        <f t="shared" si="2"/>
        <v>8734140.6699999664</v>
      </c>
    </row>
    <row r="27" spans="1:11" x14ac:dyDescent="0.3">
      <c r="A27" s="40">
        <v>42948</v>
      </c>
      <c r="B27" s="42">
        <v>-363922.51</v>
      </c>
      <c r="C27" s="41">
        <f t="shared" si="0"/>
        <v>12737288.279999986</v>
      </c>
      <c r="E27" s="42">
        <v>-363922.51</v>
      </c>
      <c r="F27" s="41">
        <v>363922.51</v>
      </c>
      <c r="G27" s="41">
        <f t="shared" si="1"/>
        <v>4367070.12</v>
      </c>
      <c r="I27" s="42">
        <v>-363922.51</v>
      </c>
      <c r="J27" s="37">
        <f t="shared" si="2"/>
        <v>8370218.1599999666</v>
      </c>
    </row>
    <row r="28" spans="1:11" x14ac:dyDescent="0.3">
      <c r="A28" s="40">
        <v>42979</v>
      </c>
      <c r="B28" s="42">
        <v>-363922.51</v>
      </c>
      <c r="C28" s="41">
        <f t="shared" si="0"/>
        <v>12373365.769999987</v>
      </c>
      <c r="E28" s="42">
        <v>-363922.51</v>
      </c>
      <c r="F28" s="41">
        <v>363922.51</v>
      </c>
      <c r="G28" s="41">
        <f t="shared" si="1"/>
        <v>4367070.12</v>
      </c>
      <c r="I28" s="42">
        <v>-363922.51</v>
      </c>
      <c r="J28" s="37">
        <f t="shared" si="2"/>
        <v>8006295.6499999668</v>
      </c>
    </row>
    <row r="29" spans="1:11" x14ac:dyDescent="0.3">
      <c r="A29" s="40">
        <v>43009</v>
      </c>
      <c r="B29" s="42">
        <v>-363922.51</v>
      </c>
      <c r="C29" s="41">
        <f t="shared" si="0"/>
        <v>12009443.259999987</v>
      </c>
      <c r="E29" s="42">
        <v>-363922.51</v>
      </c>
      <c r="F29" s="41">
        <v>363922.51</v>
      </c>
      <c r="G29" s="41">
        <f t="shared" si="1"/>
        <v>4367070.12</v>
      </c>
      <c r="I29" s="42">
        <v>-363922.51</v>
      </c>
      <c r="J29" s="37">
        <f t="shared" si="2"/>
        <v>7642373.1399999671</v>
      </c>
    </row>
    <row r="30" spans="1:11" x14ac:dyDescent="0.3">
      <c r="A30" s="40">
        <v>43040</v>
      </c>
      <c r="B30" s="42">
        <v>-363922.51</v>
      </c>
      <c r="C30" s="41">
        <f t="shared" si="0"/>
        <v>11645520.749999987</v>
      </c>
      <c r="E30" s="42">
        <v>-363922.51</v>
      </c>
      <c r="F30" s="41">
        <v>363922.51</v>
      </c>
      <c r="G30" s="41">
        <f t="shared" si="1"/>
        <v>4367070.12</v>
      </c>
      <c r="I30" s="42">
        <v>-363922.51</v>
      </c>
      <c r="J30" s="37">
        <f t="shared" si="2"/>
        <v>7278450.6299999673</v>
      </c>
    </row>
    <row r="31" spans="1:11" x14ac:dyDescent="0.3">
      <c r="A31" s="40">
        <v>43070</v>
      </c>
      <c r="B31" s="42">
        <v>-363922.51</v>
      </c>
      <c r="C31" s="41">
        <f t="shared" si="0"/>
        <v>11281598.239999987</v>
      </c>
      <c r="E31" s="42">
        <v>-363922.51</v>
      </c>
      <c r="F31" s="41">
        <v>363922.51</v>
      </c>
      <c r="G31" s="41">
        <f t="shared" si="1"/>
        <v>4367070.12</v>
      </c>
      <c r="I31" s="42">
        <v>-363922.51</v>
      </c>
      <c r="J31" s="37">
        <f t="shared" si="2"/>
        <v>6914528.1199999675</v>
      </c>
    </row>
    <row r="32" spans="1:11" x14ac:dyDescent="0.3">
      <c r="A32" s="65" t="s">
        <v>23</v>
      </c>
      <c r="B32" s="61"/>
      <c r="C32" s="64">
        <f>C31</f>
        <v>11281598.239999987</v>
      </c>
      <c r="G32" s="64">
        <f>G31</f>
        <v>4367070.12</v>
      </c>
      <c r="J32" s="64">
        <f>J31</f>
        <v>6914528.1199999675</v>
      </c>
    </row>
    <row r="33" spans="1:2" x14ac:dyDescent="0.3">
      <c r="A33" s="66" t="s">
        <v>14</v>
      </c>
      <c r="B33" s="67">
        <f>SUM(B20:B31)</f>
        <v>-4367070.1199999992</v>
      </c>
    </row>
  </sheetData>
  <mergeCells count="3">
    <mergeCell ref="E15:G15"/>
    <mergeCell ref="I15:J15"/>
    <mergeCell ref="I16:J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31" sqref="A31"/>
    </sheetView>
  </sheetViews>
  <sheetFormatPr defaultRowHeight="14.4" x14ac:dyDescent="0.3"/>
  <cols>
    <col min="1" max="1" width="31" bestFit="1" customWidth="1"/>
    <col min="2" max="2" width="11.33203125" bestFit="1" customWidth="1"/>
    <col min="3" max="3" width="13.88671875" customWidth="1"/>
    <col min="4" max="4" width="5" customWidth="1"/>
    <col min="5" max="5" width="10.6640625" customWidth="1"/>
    <col min="6" max="6" width="12.6640625" customWidth="1"/>
    <col min="7" max="7" width="10.33203125" bestFit="1" customWidth="1"/>
    <col min="9" max="9" width="12.88671875" customWidth="1"/>
    <col min="10" max="10" width="10.5546875" bestFit="1" customWidth="1"/>
    <col min="12" max="12" width="10.5546875" bestFit="1" customWidth="1"/>
  </cols>
  <sheetData>
    <row r="1" spans="1:12" x14ac:dyDescent="0.3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2" x14ac:dyDescent="0.3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</row>
    <row r="3" spans="1:12" x14ac:dyDescent="0.3">
      <c r="A3" s="1" t="s">
        <v>40</v>
      </c>
      <c r="B3" s="2"/>
      <c r="C3" s="2"/>
      <c r="D3" s="2"/>
      <c r="E3" s="2"/>
      <c r="F3" s="2"/>
      <c r="G3" s="2"/>
      <c r="H3" s="2"/>
      <c r="I3" s="2"/>
      <c r="J3" s="2"/>
    </row>
    <row r="4" spans="1:12" x14ac:dyDescent="0.3">
      <c r="A4" s="1" t="s">
        <v>34</v>
      </c>
      <c r="B4" s="2"/>
      <c r="C4" s="2"/>
      <c r="D4" s="2"/>
      <c r="E4" s="2"/>
      <c r="F4" s="2"/>
      <c r="G4" s="2"/>
      <c r="H4" s="2"/>
      <c r="I4" s="2"/>
      <c r="J4" s="2"/>
    </row>
    <row r="5" spans="1:12" x14ac:dyDescent="0.3">
      <c r="A5" s="1" t="s">
        <v>4</v>
      </c>
      <c r="B5" s="3">
        <v>167689.46</v>
      </c>
      <c r="C5" s="1" t="s">
        <v>41</v>
      </c>
      <c r="D5" s="1"/>
      <c r="E5" s="2"/>
      <c r="F5" s="2"/>
      <c r="G5" s="2"/>
      <c r="H5" s="2"/>
      <c r="I5" s="2"/>
    </row>
    <row r="6" spans="1:12" x14ac:dyDescent="0.3">
      <c r="A6" s="1" t="s">
        <v>9</v>
      </c>
      <c r="B6" s="5" t="s">
        <v>10</v>
      </c>
      <c r="C6" s="2"/>
      <c r="D6" s="2"/>
      <c r="E6" s="2"/>
      <c r="F6" s="2"/>
      <c r="G6" s="2"/>
      <c r="H6" s="2"/>
      <c r="I6" s="2"/>
    </row>
    <row r="7" spans="1:12" x14ac:dyDescent="0.3">
      <c r="A7" s="1" t="s">
        <v>11</v>
      </c>
      <c r="B7" s="3">
        <v>1397.41</v>
      </c>
      <c r="C7" s="2"/>
      <c r="D7" s="2"/>
      <c r="E7" s="77" t="s">
        <v>41</v>
      </c>
      <c r="F7" s="77"/>
      <c r="G7" s="77"/>
      <c r="H7" s="2"/>
      <c r="I7" s="77" t="s">
        <v>41</v>
      </c>
      <c r="J7" s="77"/>
    </row>
    <row r="8" spans="1:12" x14ac:dyDescent="0.3">
      <c r="A8" s="2"/>
      <c r="B8" s="2"/>
      <c r="C8" s="2"/>
      <c r="D8" s="2"/>
      <c r="E8" s="78" t="s">
        <v>42</v>
      </c>
      <c r="F8" s="78"/>
      <c r="G8" s="78"/>
      <c r="H8" s="68"/>
      <c r="I8" s="76" t="s">
        <v>43</v>
      </c>
      <c r="J8" s="76"/>
    </row>
    <row r="9" spans="1:12" ht="42" x14ac:dyDescent="0.3">
      <c r="A9" s="2"/>
      <c r="B9" s="7" t="s">
        <v>14</v>
      </c>
      <c r="C9" s="7" t="s">
        <v>15</v>
      </c>
      <c r="D9" s="7"/>
      <c r="E9" s="8" t="s">
        <v>44</v>
      </c>
      <c r="F9" s="8" t="s">
        <v>45</v>
      </c>
      <c r="G9" s="9" t="s">
        <v>46</v>
      </c>
      <c r="H9" s="10"/>
      <c r="I9" s="8" t="s">
        <v>47</v>
      </c>
      <c r="J9" s="8" t="s">
        <v>48</v>
      </c>
    </row>
    <row r="10" spans="1:12" x14ac:dyDescent="0.3">
      <c r="A10" s="61" t="s">
        <v>49</v>
      </c>
      <c r="C10" s="55">
        <v>60088.889999999723</v>
      </c>
      <c r="G10" s="55">
        <v>16768.919999999998</v>
      </c>
      <c r="J10" s="55">
        <v>43319.96999999971</v>
      </c>
      <c r="L10" s="39"/>
    </row>
    <row r="11" spans="1:12" x14ac:dyDescent="0.3">
      <c r="A11" s="36">
        <v>42736</v>
      </c>
      <c r="B11" s="54">
        <v>-1397.41</v>
      </c>
      <c r="C11" s="54">
        <f>+C10+B11</f>
        <v>58691.479999999719</v>
      </c>
      <c r="E11" s="54">
        <v>-1397.41</v>
      </c>
      <c r="F11" s="70">
        <v>1397.41</v>
      </c>
      <c r="G11" s="70">
        <f>+G10+E11+F11</f>
        <v>16768.919999999998</v>
      </c>
      <c r="I11" s="54">
        <v>-1397.41</v>
      </c>
      <c r="J11" s="54">
        <f>+J10+I11</f>
        <v>41922.559999999707</v>
      </c>
    </row>
    <row r="12" spans="1:12" x14ac:dyDescent="0.3">
      <c r="A12" s="36">
        <v>42767</v>
      </c>
      <c r="B12" s="54">
        <v>-1397.41</v>
      </c>
      <c r="C12" s="54">
        <f t="shared" ref="C12:C22" si="0">+C11+B12</f>
        <v>57294.069999999716</v>
      </c>
      <c r="E12" s="54">
        <v>-1397.41</v>
      </c>
      <c r="F12" s="70">
        <v>1397.41</v>
      </c>
      <c r="G12" s="70">
        <f t="shared" ref="G12:G22" si="1">+G11+E12+F12</f>
        <v>16768.919999999998</v>
      </c>
      <c r="I12" s="54">
        <v>-1397.41</v>
      </c>
      <c r="J12" s="54">
        <f t="shared" ref="J12:J22" si="2">+J11+I12</f>
        <v>40525.149999999703</v>
      </c>
    </row>
    <row r="13" spans="1:12" x14ac:dyDescent="0.3">
      <c r="A13" s="36">
        <v>42795</v>
      </c>
      <c r="B13" s="54">
        <v>-1397.41</v>
      </c>
      <c r="C13" s="54">
        <f t="shared" si="0"/>
        <v>55896.659999999712</v>
      </c>
      <c r="E13" s="54">
        <v>-1397.41</v>
      </c>
      <c r="F13" s="70">
        <v>1397.41</v>
      </c>
      <c r="G13" s="70">
        <f t="shared" si="1"/>
        <v>16768.919999999998</v>
      </c>
      <c r="I13" s="54">
        <v>-1397.41</v>
      </c>
      <c r="J13" s="54">
        <f t="shared" si="2"/>
        <v>39127.7399999997</v>
      </c>
    </row>
    <row r="14" spans="1:12" x14ac:dyDescent="0.3">
      <c r="A14" s="36">
        <v>42826</v>
      </c>
      <c r="B14" s="54">
        <v>-1397.41</v>
      </c>
      <c r="C14" s="54">
        <f t="shared" si="0"/>
        <v>54499.249999999709</v>
      </c>
      <c r="E14" s="54">
        <v>-1397.41</v>
      </c>
      <c r="F14" s="70">
        <v>1397.41</v>
      </c>
      <c r="G14" s="70">
        <f t="shared" si="1"/>
        <v>16768.919999999998</v>
      </c>
      <c r="I14" s="54">
        <v>-1397.41</v>
      </c>
      <c r="J14" s="54">
        <f t="shared" si="2"/>
        <v>37730.329999999696</v>
      </c>
    </row>
    <row r="15" spans="1:12" x14ac:dyDescent="0.3">
      <c r="A15" s="36">
        <v>42856</v>
      </c>
      <c r="B15" s="54">
        <v>-1397.41</v>
      </c>
      <c r="C15" s="54">
        <f t="shared" si="0"/>
        <v>53101.839999999705</v>
      </c>
      <c r="E15" s="54">
        <v>-1397.41</v>
      </c>
      <c r="F15" s="70">
        <v>1397.41</v>
      </c>
      <c r="G15" s="70">
        <f t="shared" si="1"/>
        <v>16768.919999999998</v>
      </c>
      <c r="I15" s="54">
        <v>-1397.41</v>
      </c>
      <c r="J15" s="54">
        <f t="shared" si="2"/>
        <v>36332.919999999693</v>
      </c>
    </row>
    <row r="16" spans="1:12" x14ac:dyDescent="0.3">
      <c r="A16" s="36">
        <v>42887</v>
      </c>
      <c r="B16" s="54">
        <v>-1397.41</v>
      </c>
      <c r="C16" s="54">
        <f t="shared" si="0"/>
        <v>51704.429999999702</v>
      </c>
      <c r="E16" s="54">
        <v>-1397.41</v>
      </c>
      <c r="F16" s="70">
        <v>1397.41</v>
      </c>
      <c r="G16" s="70">
        <f t="shared" si="1"/>
        <v>16768.919999999998</v>
      </c>
      <c r="I16" s="54">
        <v>-1397.41</v>
      </c>
      <c r="J16" s="54">
        <f t="shared" si="2"/>
        <v>34935.509999999689</v>
      </c>
    </row>
    <row r="17" spans="1:10" x14ac:dyDescent="0.3">
      <c r="A17" s="36">
        <v>42917</v>
      </c>
      <c r="B17" s="54">
        <v>-1397.41</v>
      </c>
      <c r="C17" s="54">
        <f t="shared" si="0"/>
        <v>50307.019999999698</v>
      </c>
      <c r="E17" s="54">
        <v>-1397.41</v>
      </c>
      <c r="F17" s="70">
        <v>1397.41</v>
      </c>
      <c r="G17" s="70">
        <f t="shared" si="1"/>
        <v>16768.919999999998</v>
      </c>
      <c r="I17" s="54">
        <v>-1397.41</v>
      </c>
      <c r="J17" s="54">
        <f t="shared" si="2"/>
        <v>33538.099999999686</v>
      </c>
    </row>
    <row r="18" spans="1:10" x14ac:dyDescent="0.3">
      <c r="A18" s="36">
        <v>42948</v>
      </c>
      <c r="B18" s="54">
        <v>-1397.41</v>
      </c>
      <c r="C18" s="54">
        <f t="shared" si="0"/>
        <v>48909.609999999695</v>
      </c>
      <c r="E18" s="54">
        <v>-1397.41</v>
      </c>
      <c r="F18" s="70">
        <v>1397.41</v>
      </c>
      <c r="G18" s="70">
        <f t="shared" si="1"/>
        <v>16768.919999999998</v>
      </c>
      <c r="I18" s="54">
        <v>-1397.41</v>
      </c>
      <c r="J18" s="54">
        <f t="shared" si="2"/>
        <v>32140.689999999686</v>
      </c>
    </row>
    <row r="19" spans="1:10" x14ac:dyDescent="0.3">
      <c r="A19" s="36">
        <v>42979</v>
      </c>
      <c r="B19" s="54">
        <v>-1397.41</v>
      </c>
      <c r="C19" s="54">
        <f t="shared" si="0"/>
        <v>47512.199999999691</v>
      </c>
      <c r="E19" s="54">
        <v>-1397.41</v>
      </c>
      <c r="F19" s="70">
        <v>1397.41</v>
      </c>
      <c r="G19" s="70">
        <f t="shared" si="1"/>
        <v>16768.919999999998</v>
      </c>
      <c r="I19" s="54">
        <v>-1397.41</v>
      </c>
      <c r="J19" s="54">
        <f t="shared" si="2"/>
        <v>30743.279999999686</v>
      </c>
    </row>
    <row r="20" spans="1:10" x14ac:dyDescent="0.3">
      <c r="A20" s="36">
        <v>43009</v>
      </c>
      <c r="B20" s="54">
        <v>-1397.41</v>
      </c>
      <c r="C20" s="54">
        <f t="shared" si="0"/>
        <v>46114.789999999688</v>
      </c>
      <c r="E20" s="54">
        <v>-1397.41</v>
      </c>
      <c r="F20" s="70">
        <v>1397.41</v>
      </c>
      <c r="G20" s="70">
        <f t="shared" si="1"/>
        <v>16768.919999999998</v>
      </c>
      <c r="I20" s="54">
        <v>-1397.41</v>
      </c>
      <c r="J20" s="54">
        <f t="shared" si="2"/>
        <v>29345.869999999686</v>
      </c>
    </row>
    <row r="21" spans="1:10" x14ac:dyDescent="0.3">
      <c r="A21" s="36">
        <v>43040</v>
      </c>
      <c r="B21" s="54">
        <v>-1397.41</v>
      </c>
      <c r="C21" s="54">
        <f t="shared" si="0"/>
        <v>44717.379999999685</v>
      </c>
      <c r="E21" s="54">
        <v>-1397.41</v>
      </c>
      <c r="F21" s="70">
        <v>1397.41</v>
      </c>
      <c r="G21" s="70">
        <f t="shared" si="1"/>
        <v>16768.919999999998</v>
      </c>
      <c r="I21" s="54">
        <v>-1397.41</v>
      </c>
      <c r="J21" s="54">
        <f t="shared" si="2"/>
        <v>27948.459999999686</v>
      </c>
    </row>
    <row r="22" spans="1:10" x14ac:dyDescent="0.3">
      <c r="A22" s="36">
        <v>43070</v>
      </c>
      <c r="B22" s="54">
        <v>-1397.41</v>
      </c>
      <c r="C22" s="54">
        <f t="shared" si="0"/>
        <v>43319.969999999681</v>
      </c>
      <c r="E22" s="54">
        <v>-1397.41</v>
      </c>
      <c r="F22" s="70">
        <v>1397.41</v>
      </c>
      <c r="G22" s="70">
        <f t="shared" si="1"/>
        <v>16768.919999999998</v>
      </c>
      <c r="I22" s="54">
        <v>-1397.41</v>
      </c>
      <c r="J22" s="54">
        <f t="shared" si="2"/>
        <v>26551.049999999686</v>
      </c>
    </row>
    <row r="23" spans="1:10" x14ac:dyDescent="0.3">
      <c r="A23" s="61" t="s">
        <v>23</v>
      </c>
      <c r="C23" s="64">
        <f>C22</f>
        <v>43319.969999999681</v>
      </c>
      <c r="D23" s="61"/>
      <c r="E23" s="61"/>
      <c r="F23" s="61"/>
      <c r="G23" s="71">
        <f>G22</f>
        <v>16768.919999999998</v>
      </c>
      <c r="H23" s="61"/>
      <c r="I23" s="61"/>
      <c r="J23" s="64">
        <f>J22</f>
        <v>26551.049999999686</v>
      </c>
    </row>
    <row r="24" spans="1:10" x14ac:dyDescent="0.3">
      <c r="A24" s="69" t="s">
        <v>14</v>
      </c>
      <c r="B24" s="39">
        <f>SUM(B11:B23)</f>
        <v>-16768.920000000002</v>
      </c>
    </row>
  </sheetData>
  <mergeCells count="4">
    <mergeCell ref="E7:G7"/>
    <mergeCell ref="I7:J7"/>
    <mergeCell ref="E8:G8"/>
    <mergeCell ref="I8:J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11" sqref="G11"/>
    </sheetView>
  </sheetViews>
  <sheetFormatPr defaultRowHeight="14.4" x14ac:dyDescent="0.3"/>
  <cols>
    <col min="1" max="1" width="31" bestFit="1" customWidth="1"/>
    <col min="2" max="2" width="14" bestFit="1" customWidth="1"/>
    <col min="3" max="3" width="14.5546875" customWidth="1"/>
    <col min="4" max="4" width="6.109375" customWidth="1"/>
    <col min="5" max="5" width="12.33203125" bestFit="1" customWidth="1"/>
    <col min="6" max="6" width="13" customWidth="1"/>
    <col min="7" max="7" width="12.88671875" bestFit="1" customWidth="1"/>
    <col min="9" max="9" width="13.5546875" customWidth="1"/>
    <col min="10" max="10" width="13.33203125" bestFit="1" customWidth="1"/>
  </cols>
  <sheetData>
    <row r="1" spans="1:10" x14ac:dyDescent="0.3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1" t="s">
        <v>34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1" t="s">
        <v>4</v>
      </c>
      <c r="B5" s="3">
        <v>23540332.789999999</v>
      </c>
      <c r="C5" s="1" t="s">
        <v>5</v>
      </c>
      <c r="D5" s="1"/>
      <c r="E5" s="2"/>
      <c r="F5" s="2"/>
      <c r="G5" s="2"/>
      <c r="H5" s="2"/>
      <c r="I5" s="2"/>
      <c r="J5" s="2"/>
    </row>
    <row r="6" spans="1:10" x14ac:dyDescent="0.3">
      <c r="A6" s="1" t="s">
        <v>9</v>
      </c>
      <c r="B6" s="5" t="s">
        <v>10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 t="s">
        <v>11</v>
      </c>
      <c r="B7" s="3">
        <v>196169.44</v>
      </c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79" t="s">
        <v>5</v>
      </c>
      <c r="F8" s="79"/>
      <c r="G8" s="79"/>
      <c r="H8" s="2"/>
      <c r="I8" s="79" t="s">
        <v>5</v>
      </c>
      <c r="J8" s="79"/>
    </row>
    <row r="9" spans="1:10" x14ac:dyDescent="0.3">
      <c r="A9" s="2"/>
      <c r="B9" s="2"/>
      <c r="C9" s="2"/>
      <c r="D9" s="2"/>
      <c r="E9" s="78" t="s">
        <v>50</v>
      </c>
      <c r="F9" s="78"/>
      <c r="G9" s="78"/>
      <c r="H9" s="68"/>
      <c r="I9" s="76" t="s">
        <v>51</v>
      </c>
      <c r="J9" s="76"/>
    </row>
    <row r="10" spans="1:10" ht="42" x14ac:dyDescent="0.3">
      <c r="A10" s="2"/>
      <c r="B10" s="7" t="s">
        <v>14</v>
      </c>
      <c r="C10" s="7" t="s">
        <v>15</v>
      </c>
      <c r="D10" s="7"/>
      <c r="E10" s="8" t="s">
        <v>28</v>
      </c>
      <c r="F10" s="8" t="s">
        <v>52</v>
      </c>
      <c r="G10" s="9" t="s">
        <v>29</v>
      </c>
      <c r="H10" s="10"/>
      <c r="I10" s="8" t="s">
        <v>30</v>
      </c>
      <c r="J10" s="8" t="s">
        <v>31</v>
      </c>
    </row>
    <row r="11" spans="1:10" x14ac:dyDescent="0.3">
      <c r="A11" s="19" t="s">
        <v>21</v>
      </c>
      <c r="B11" s="72"/>
      <c r="C11" s="55">
        <v>8435285.9099999759</v>
      </c>
      <c r="D11" s="19"/>
      <c r="E11" s="73"/>
      <c r="F11" s="19"/>
      <c r="G11" s="55">
        <v>2354033.2799999998</v>
      </c>
      <c r="H11" s="23"/>
      <c r="I11" s="19"/>
      <c r="J11" s="55">
        <v>6081252.6299999859</v>
      </c>
    </row>
    <row r="12" spans="1:10" x14ac:dyDescent="0.3">
      <c r="A12" s="36">
        <v>42736</v>
      </c>
      <c r="B12" s="54">
        <v>-196169.44</v>
      </c>
      <c r="C12" s="54">
        <f>+C11+B12</f>
        <v>8239116.4699999755</v>
      </c>
      <c r="E12" s="54">
        <v>-196169.44</v>
      </c>
      <c r="F12" s="54">
        <v>196169.44</v>
      </c>
      <c r="G12" s="38">
        <f>+G11+E12+F12</f>
        <v>2354033.2799999998</v>
      </c>
      <c r="I12" s="54">
        <v>-196169.44</v>
      </c>
      <c r="J12" s="54">
        <f>+J11+I12</f>
        <v>5885083.1899999855</v>
      </c>
    </row>
    <row r="13" spans="1:10" x14ac:dyDescent="0.3">
      <c r="A13" s="36">
        <v>42767</v>
      </c>
      <c r="B13" s="54">
        <v>-196169.44</v>
      </c>
      <c r="C13" s="54">
        <f t="shared" ref="C13:C23" si="0">+C12+B13</f>
        <v>8042947.0299999751</v>
      </c>
      <c r="E13" s="54">
        <v>-196169.44</v>
      </c>
      <c r="F13" s="54">
        <v>196169.44</v>
      </c>
      <c r="G13" s="38">
        <f t="shared" ref="G13:G23" si="1">+G12+E13+F13</f>
        <v>2354033.2799999998</v>
      </c>
      <c r="I13" s="54">
        <v>-196169.44</v>
      </c>
      <c r="J13" s="54">
        <f t="shared" ref="J13:J23" si="2">+J12+I13</f>
        <v>5688913.7499999851</v>
      </c>
    </row>
    <row r="14" spans="1:10" x14ac:dyDescent="0.3">
      <c r="A14" s="36">
        <v>42795</v>
      </c>
      <c r="B14" s="54">
        <v>-196169.44</v>
      </c>
      <c r="C14" s="54">
        <f t="shared" si="0"/>
        <v>7846777.5899999747</v>
      </c>
      <c r="E14" s="54">
        <v>-196169.44</v>
      </c>
      <c r="F14" s="54">
        <v>196169.44</v>
      </c>
      <c r="G14" s="38">
        <f t="shared" si="1"/>
        <v>2354033.2799999998</v>
      </c>
      <c r="I14" s="54">
        <v>-196169.44</v>
      </c>
      <c r="J14" s="54">
        <f t="shared" si="2"/>
        <v>5492744.3099999847</v>
      </c>
    </row>
    <row r="15" spans="1:10" x14ac:dyDescent="0.3">
      <c r="A15" s="36">
        <v>42826</v>
      </c>
      <c r="B15" s="54">
        <v>-196169.44</v>
      </c>
      <c r="C15" s="54">
        <f t="shared" si="0"/>
        <v>7650608.1499999743</v>
      </c>
      <c r="E15" s="54">
        <v>-196169.44</v>
      </c>
      <c r="F15" s="54">
        <v>196169.44</v>
      </c>
      <c r="G15" s="38">
        <f t="shared" si="1"/>
        <v>2354033.2799999998</v>
      </c>
      <c r="I15" s="54">
        <v>-196169.44</v>
      </c>
      <c r="J15" s="54">
        <f t="shared" si="2"/>
        <v>5296574.8699999843</v>
      </c>
    </row>
    <row r="16" spans="1:10" x14ac:dyDescent="0.3">
      <c r="A16" s="36">
        <v>42856</v>
      </c>
      <c r="B16" s="54">
        <v>-196169.44</v>
      </c>
      <c r="C16" s="54">
        <f t="shared" si="0"/>
        <v>7454438.7099999739</v>
      </c>
      <c r="E16" s="54">
        <v>-196169.44</v>
      </c>
      <c r="F16" s="54">
        <v>196169.44</v>
      </c>
      <c r="G16" s="38">
        <f t="shared" si="1"/>
        <v>2354033.2799999998</v>
      </c>
      <c r="I16" s="54">
        <v>-196169.44</v>
      </c>
      <c r="J16" s="54">
        <f t="shared" si="2"/>
        <v>5100405.4299999839</v>
      </c>
    </row>
    <row r="17" spans="1:10" x14ac:dyDescent="0.3">
      <c r="A17" s="36">
        <v>42887</v>
      </c>
      <c r="B17" s="54">
        <v>-196169.44</v>
      </c>
      <c r="C17" s="54">
        <f t="shared" si="0"/>
        <v>7258269.2699999735</v>
      </c>
      <c r="E17" s="54">
        <v>-196169.44</v>
      </c>
      <c r="F17" s="54">
        <v>196169.44</v>
      </c>
      <c r="G17" s="38">
        <f t="shared" si="1"/>
        <v>2354033.2799999998</v>
      </c>
      <c r="I17" s="54">
        <v>-196169.44</v>
      </c>
      <c r="J17" s="54">
        <f t="shared" si="2"/>
        <v>4904235.9899999835</v>
      </c>
    </row>
    <row r="18" spans="1:10" x14ac:dyDescent="0.3">
      <c r="A18" s="36">
        <v>42917</v>
      </c>
      <c r="B18" s="54">
        <v>-196169.44</v>
      </c>
      <c r="C18" s="54">
        <f t="shared" si="0"/>
        <v>7062099.8299999731</v>
      </c>
      <c r="E18" s="54">
        <v>-196169.44</v>
      </c>
      <c r="F18" s="54">
        <v>196169.44</v>
      </c>
      <c r="G18" s="38">
        <f t="shared" si="1"/>
        <v>2354033.2799999998</v>
      </c>
      <c r="I18" s="54">
        <v>-196169.44</v>
      </c>
      <c r="J18" s="54">
        <f t="shared" si="2"/>
        <v>4708066.549999983</v>
      </c>
    </row>
    <row r="19" spans="1:10" x14ac:dyDescent="0.3">
      <c r="A19" s="36">
        <v>42948</v>
      </c>
      <c r="B19" s="54">
        <v>-196169.44</v>
      </c>
      <c r="C19" s="54">
        <f t="shared" si="0"/>
        <v>6865930.3899999727</v>
      </c>
      <c r="E19" s="54">
        <v>-196169.44</v>
      </c>
      <c r="F19" s="54">
        <v>196169.44</v>
      </c>
      <c r="G19" s="38">
        <f t="shared" si="1"/>
        <v>2354033.2799999998</v>
      </c>
      <c r="I19" s="54">
        <v>-196169.44</v>
      </c>
      <c r="J19" s="54">
        <f t="shared" si="2"/>
        <v>4511897.1099999826</v>
      </c>
    </row>
    <row r="20" spans="1:10" x14ac:dyDescent="0.3">
      <c r="A20" s="36">
        <v>42979</v>
      </c>
      <c r="B20" s="54">
        <v>-196169.44</v>
      </c>
      <c r="C20" s="54">
        <f t="shared" si="0"/>
        <v>6669760.9499999722</v>
      </c>
      <c r="E20" s="54">
        <v>-196169.44</v>
      </c>
      <c r="F20" s="54">
        <v>196169.44</v>
      </c>
      <c r="G20" s="38">
        <f t="shared" si="1"/>
        <v>2354033.2799999998</v>
      </c>
      <c r="I20" s="54">
        <v>-196169.44</v>
      </c>
      <c r="J20" s="54">
        <f t="shared" si="2"/>
        <v>4315727.6699999822</v>
      </c>
    </row>
    <row r="21" spans="1:10" x14ac:dyDescent="0.3">
      <c r="A21" s="36">
        <v>43009</v>
      </c>
      <c r="B21" s="54">
        <v>-196169.44</v>
      </c>
      <c r="C21" s="54">
        <f t="shared" si="0"/>
        <v>6473591.5099999718</v>
      </c>
      <c r="E21" s="54">
        <v>-196169.44</v>
      </c>
      <c r="F21" s="54">
        <v>196169.44</v>
      </c>
      <c r="G21" s="38">
        <f t="shared" si="1"/>
        <v>2354033.2799999998</v>
      </c>
      <c r="I21" s="54">
        <v>-196169.44</v>
      </c>
      <c r="J21" s="54">
        <f t="shared" si="2"/>
        <v>4119558.2299999823</v>
      </c>
    </row>
    <row r="22" spans="1:10" x14ac:dyDescent="0.3">
      <c r="A22" s="36">
        <v>43040</v>
      </c>
      <c r="B22" s="54">
        <v>-196169.44</v>
      </c>
      <c r="C22" s="54">
        <f t="shared" si="0"/>
        <v>6277422.0699999714</v>
      </c>
      <c r="E22" s="54">
        <v>-196169.44</v>
      </c>
      <c r="F22" s="54">
        <v>196169.44</v>
      </c>
      <c r="G22" s="38">
        <f t="shared" si="1"/>
        <v>2354033.2799999998</v>
      </c>
      <c r="I22" s="54">
        <v>-196169.44</v>
      </c>
      <c r="J22" s="54">
        <f t="shared" si="2"/>
        <v>3923388.7899999823</v>
      </c>
    </row>
    <row r="23" spans="1:10" x14ac:dyDescent="0.3">
      <c r="A23" s="36">
        <v>43070</v>
      </c>
      <c r="B23" s="54">
        <v>-196169.44</v>
      </c>
      <c r="C23" s="54">
        <f t="shared" si="0"/>
        <v>6081252.629999971</v>
      </c>
      <c r="E23" s="54">
        <v>-196169.44</v>
      </c>
      <c r="F23" s="54">
        <v>196169.44</v>
      </c>
      <c r="G23" s="38">
        <f t="shared" si="1"/>
        <v>2354033.2799999998</v>
      </c>
      <c r="I23" s="54">
        <v>-196169.44</v>
      </c>
      <c r="J23" s="54">
        <f t="shared" si="2"/>
        <v>3727219.3499999824</v>
      </c>
    </row>
    <row r="24" spans="1:10" x14ac:dyDescent="0.3">
      <c r="A24" s="61" t="s">
        <v>23</v>
      </c>
      <c r="C24" s="64">
        <f>C23</f>
        <v>6081252.629999971</v>
      </c>
      <c r="G24" s="74">
        <v>2354033.2799999998</v>
      </c>
      <c r="J24" s="64">
        <f>J23</f>
        <v>3727219.3499999824</v>
      </c>
    </row>
    <row r="25" spans="1:10" x14ac:dyDescent="0.3">
      <c r="A25" s="69" t="s">
        <v>14</v>
      </c>
      <c r="B25" s="67">
        <f>SUM(B12:B23)</f>
        <v>-2354033.2799999998</v>
      </c>
    </row>
  </sheetData>
  <mergeCells count="4">
    <mergeCell ref="E8:G8"/>
    <mergeCell ref="I8:J8"/>
    <mergeCell ref="E9:G9"/>
    <mergeCell ref="I9:J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7"/>
  <sheetViews>
    <sheetView workbookViewId="0">
      <selection activeCell="B27" sqref="B27"/>
    </sheetView>
  </sheetViews>
  <sheetFormatPr defaultRowHeight="14.4" x14ac:dyDescent="0.3"/>
  <cols>
    <col min="1" max="1" width="31" bestFit="1" customWidth="1"/>
    <col min="2" max="2" width="15.44140625" bestFit="1" customWidth="1"/>
    <col min="3" max="3" width="14.33203125" bestFit="1" customWidth="1"/>
    <col min="4" max="4" width="5.6640625" customWidth="1"/>
    <col min="5" max="5" width="12" bestFit="1" customWidth="1"/>
    <col min="6" max="6" width="12.44140625" bestFit="1" customWidth="1"/>
    <col min="7" max="7" width="13.33203125" bestFit="1" customWidth="1"/>
    <col min="8" max="8" width="4.44140625" customWidth="1"/>
    <col min="9" max="9" width="10.44140625" bestFit="1" customWidth="1"/>
    <col min="10" max="10" width="14.33203125" bestFit="1" customWidth="1"/>
    <col min="11" max="11" width="12" bestFit="1" customWidth="1"/>
    <col min="12" max="12" width="10.44140625" bestFit="1" customWidth="1"/>
    <col min="13" max="13" width="12" bestFit="1" customWidth="1"/>
  </cols>
  <sheetData>
    <row r="1" spans="1:13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A5" s="1" t="s">
        <v>4</v>
      </c>
      <c r="B5" s="3">
        <v>56472842.899999999</v>
      </c>
      <c r="C5" s="1" t="s">
        <v>5</v>
      </c>
      <c r="D5" s="1"/>
      <c r="F5" s="2"/>
      <c r="G5" s="2"/>
      <c r="H5" s="2"/>
      <c r="I5" s="2"/>
      <c r="J5" s="2"/>
      <c r="K5" s="2"/>
      <c r="L5" s="2"/>
      <c r="M5" s="2"/>
    </row>
    <row r="6" spans="1:13" x14ac:dyDescent="0.3">
      <c r="A6" s="1" t="s">
        <v>6</v>
      </c>
      <c r="B6" s="4">
        <v>763915.52</v>
      </c>
      <c r="C6" s="1" t="s">
        <v>7</v>
      </c>
      <c r="D6" s="1"/>
      <c r="F6" s="2"/>
      <c r="G6" s="2"/>
      <c r="H6" s="2"/>
      <c r="I6" s="2"/>
      <c r="J6" s="2"/>
      <c r="K6" s="2"/>
      <c r="L6" s="2"/>
      <c r="M6" s="2"/>
    </row>
    <row r="7" spans="1:13" x14ac:dyDescent="0.3">
      <c r="A7" s="1" t="s">
        <v>8</v>
      </c>
      <c r="B7" s="3">
        <v>57236758.420000002</v>
      </c>
      <c r="C7" s="2"/>
      <c r="D7" s="2"/>
      <c r="G7" s="2"/>
      <c r="H7" s="2"/>
      <c r="I7" s="2"/>
      <c r="J7" s="2"/>
      <c r="K7" s="2"/>
      <c r="L7" s="2"/>
      <c r="M7" s="2"/>
    </row>
    <row r="8" spans="1:13" x14ac:dyDescent="0.3">
      <c r="A8" s="1" t="s">
        <v>9</v>
      </c>
      <c r="B8" s="5" t="s">
        <v>10</v>
      </c>
      <c r="G8" s="2"/>
      <c r="H8" s="2"/>
      <c r="I8" s="2"/>
      <c r="J8" s="2"/>
      <c r="K8" s="2"/>
      <c r="L8" s="2"/>
      <c r="M8" s="2"/>
    </row>
    <row r="9" spans="1:13" x14ac:dyDescent="0.3">
      <c r="A9" s="1" t="s">
        <v>11</v>
      </c>
      <c r="B9" s="3">
        <v>476972.98</v>
      </c>
      <c r="G9" s="2"/>
      <c r="H9" s="2"/>
      <c r="I9" s="2"/>
      <c r="J9" s="2"/>
      <c r="K9" s="2"/>
      <c r="L9" s="2"/>
      <c r="M9" s="2"/>
    </row>
    <row r="10" spans="1:13" x14ac:dyDescent="0.3">
      <c r="A10" s="2"/>
      <c r="B10" s="2"/>
      <c r="C10" s="2"/>
      <c r="D10" s="2"/>
      <c r="E10" s="80" t="s">
        <v>22</v>
      </c>
      <c r="F10" s="80"/>
      <c r="G10" s="80"/>
      <c r="H10" s="22"/>
      <c r="I10" s="77" t="s">
        <v>22</v>
      </c>
      <c r="J10" s="77"/>
    </row>
    <row r="11" spans="1:13" x14ac:dyDescent="0.3">
      <c r="A11" s="2"/>
      <c r="B11" s="2"/>
      <c r="C11" s="2"/>
      <c r="D11" s="2"/>
      <c r="E11" s="78" t="s">
        <v>12</v>
      </c>
      <c r="F11" s="78"/>
      <c r="G11" s="78"/>
      <c r="H11" s="22"/>
      <c r="I11" s="76" t="s">
        <v>13</v>
      </c>
      <c r="J11" s="76"/>
    </row>
    <row r="12" spans="1:13" ht="52.2" x14ac:dyDescent="0.3">
      <c r="A12" s="2"/>
      <c r="B12" s="7" t="s">
        <v>14</v>
      </c>
      <c r="C12" s="7" t="s">
        <v>15</v>
      </c>
      <c r="D12" s="7"/>
      <c r="E12" s="8" t="s">
        <v>16</v>
      </c>
      <c r="F12" s="8" t="s">
        <v>17</v>
      </c>
      <c r="G12" s="9" t="s">
        <v>18</v>
      </c>
      <c r="H12" s="10"/>
      <c r="I12" s="8" t="s">
        <v>19</v>
      </c>
      <c r="J12" s="8" t="s">
        <v>20</v>
      </c>
    </row>
    <row r="13" spans="1:13" x14ac:dyDescent="0.3">
      <c r="A13" s="21" t="s">
        <v>21</v>
      </c>
      <c r="B13" s="20">
        <v>20509838.96000015</v>
      </c>
      <c r="E13" s="6"/>
      <c r="F13" s="2"/>
      <c r="G13" s="23">
        <v>5723675.7599999998</v>
      </c>
      <c r="H13" s="11"/>
      <c r="I13" s="2"/>
      <c r="J13" s="23">
        <v>14786163.200000107</v>
      </c>
    </row>
    <row r="14" spans="1:13" x14ac:dyDescent="0.3">
      <c r="A14" s="15">
        <v>42736</v>
      </c>
      <c r="B14" s="16">
        <v>-476972.98</v>
      </c>
      <c r="C14" s="11">
        <f>+B13+B14</f>
        <v>20032865.980000149</v>
      </c>
      <c r="D14" s="11"/>
      <c r="E14" s="11">
        <v>-476972.98</v>
      </c>
      <c r="F14" s="11">
        <v>476972.98</v>
      </c>
      <c r="G14" s="11">
        <f>+G13+E14+F14</f>
        <v>5723675.7599999998</v>
      </c>
      <c r="H14" s="11"/>
      <c r="I14" s="11">
        <v>-476972.98</v>
      </c>
      <c r="J14" s="11">
        <f>+J13+I14</f>
        <v>14309190.220000107</v>
      </c>
    </row>
    <row r="15" spans="1:13" x14ac:dyDescent="0.3">
      <c r="A15" s="15">
        <v>42767</v>
      </c>
      <c r="B15" s="16">
        <v>-476972.98</v>
      </c>
      <c r="C15" s="11">
        <f>+C14+B15</f>
        <v>19555893.000000149</v>
      </c>
      <c r="D15" s="11"/>
      <c r="E15" s="11">
        <v>-476972.98</v>
      </c>
      <c r="F15" s="11">
        <v>476972.98</v>
      </c>
      <c r="G15" s="11">
        <f t="shared" ref="G15:G25" si="0">+G14+E15+F15</f>
        <v>5723675.7599999998</v>
      </c>
      <c r="H15" s="11"/>
      <c r="I15" s="11">
        <v>-476972.98</v>
      </c>
      <c r="J15" s="11">
        <f t="shared" ref="J15:J25" si="1">+J14+I15</f>
        <v>13832217.240000106</v>
      </c>
    </row>
    <row r="16" spans="1:13" x14ac:dyDescent="0.3">
      <c r="A16" s="15">
        <v>42795</v>
      </c>
      <c r="B16" s="16">
        <v>-476972.98</v>
      </c>
      <c r="C16" s="11">
        <f t="shared" ref="C16:C25" si="2">+C15+B16</f>
        <v>19078920.020000149</v>
      </c>
      <c r="D16" s="11"/>
      <c r="E16" s="11">
        <v>-476972.98</v>
      </c>
      <c r="F16" s="11">
        <v>476972.98</v>
      </c>
      <c r="G16" s="11">
        <f t="shared" si="0"/>
        <v>5723675.7599999998</v>
      </c>
      <c r="H16" s="11"/>
      <c r="I16" s="11">
        <v>-476972.98</v>
      </c>
      <c r="J16" s="11">
        <f t="shared" si="1"/>
        <v>13355244.260000106</v>
      </c>
    </row>
    <row r="17" spans="1:11" x14ac:dyDescent="0.3">
      <c r="A17" s="15">
        <v>42826</v>
      </c>
      <c r="B17" s="16">
        <v>-476972.98</v>
      </c>
      <c r="C17" s="11">
        <f t="shared" si="2"/>
        <v>18601947.040000148</v>
      </c>
      <c r="D17" s="11"/>
      <c r="E17" s="11">
        <v>-476972.98</v>
      </c>
      <c r="F17" s="11">
        <v>476972.98</v>
      </c>
      <c r="G17" s="11">
        <f t="shared" si="0"/>
        <v>5723675.7599999998</v>
      </c>
      <c r="H17" s="11"/>
      <c r="I17" s="11">
        <v>-476972.98</v>
      </c>
      <c r="J17" s="11">
        <f t="shared" si="1"/>
        <v>12878271.280000106</v>
      </c>
    </row>
    <row r="18" spans="1:11" x14ac:dyDescent="0.3">
      <c r="A18" s="15">
        <v>42856</v>
      </c>
      <c r="B18" s="16">
        <v>-476972.98</v>
      </c>
      <c r="C18" s="11">
        <f t="shared" si="2"/>
        <v>18124974.060000148</v>
      </c>
      <c r="D18" s="11"/>
      <c r="E18" s="11">
        <v>-476972.98</v>
      </c>
      <c r="F18" s="11">
        <v>476972.98</v>
      </c>
      <c r="G18" s="11">
        <f t="shared" si="0"/>
        <v>5723675.7599999998</v>
      </c>
      <c r="H18" s="11"/>
      <c r="I18" s="11">
        <v>-476972.98</v>
      </c>
      <c r="J18" s="11">
        <f t="shared" si="1"/>
        <v>12401298.300000105</v>
      </c>
    </row>
    <row r="19" spans="1:11" x14ac:dyDescent="0.3">
      <c r="A19" s="15">
        <v>42887</v>
      </c>
      <c r="B19" s="16">
        <v>-476972.98</v>
      </c>
      <c r="C19" s="11">
        <f t="shared" si="2"/>
        <v>17648001.080000147</v>
      </c>
      <c r="D19" s="11"/>
      <c r="E19" s="11">
        <v>-476972.98</v>
      </c>
      <c r="F19" s="11">
        <v>476972.98</v>
      </c>
      <c r="G19" s="11">
        <f t="shared" si="0"/>
        <v>5723675.7599999998</v>
      </c>
      <c r="H19" s="11"/>
      <c r="I19" s="11">
        <v>-476972.98</v>
      </c>
      <c r="J19" s="11">
        <f t="shared" si="1"/>
        <v>11924325.320000105</v>
      </c>
    </row>
    <row r="20" spans="1:11" x14ac:dyDescent="0.3">
      <c r="A20" s="15">
        <v>42917</v>
      </c>
      <c r="B20" s="16">
        <v>-476972.98</v>
      </c>
      <c r="C20" s="11">
        <f t="shared" si="2"/>
        <v>17171028.100000147</v>
      </c>
      <c r="D20" s="11"/>
      <c r="E20" s="11">
        <v>-476972.98</v>
      </c>
      <c r="F20" s="11">
        <v>476972.98</v>
      </c>
      <c r="G20" s="11">
        <f t="shared" si="0"/>
        <v>5723675.7599999998</v>
      </c>
      <c r="H20" s="11"/>
      <c r="I20" s="11">
        <v>-476972.98</v>
      </c>
      <c r="J20" s="11">
        <f t="shared" si="1"/>
        <v>11447352.340000104</v>
      </c>
    </row>
    <row r="21" spans="1:11" x14ac:dyDescent="0.3">
      <c r="A21" s="15">
        <v>42948</v>
      </c>
      <c r="B21" s="16">
        <v>-476972.98</v>
      </c>
      <c r="C21" s="11">
        <f t="shared" si="2"/>
        <v>16694055.120000146</v>
      </c>
      <c r="D21" s="11"/>
      <c r="E21" s="11">
        <v>-476972.98</v>
      </c>
      <c r="F21" s="11">
        <v>476972.98</v>
      </c>
      <c r="G21" s="11">
        <f t="shared" si="0"/>
        <v>5723675.7599999998</v>
      </c>
      <c r="H21" s="11"/>
      <c r="I21" s="11">
        <v>-476972.98</v>
      </c>
      <c r="J21" s="11">
        <f t="shared" si="1"/>
        <v>10970379.360000104</v>
      </c>
    </row>
    <row r="22" spans="1:11" x14ac:dyDescent="0.3">
      <c r="A22" s="15">
        <v>42979</v>
      </c>
      <c r="B22" s="16">
        <v>-476972.98</v>
      </c>
      <c r="C22" s="11">
        <f t="shared" si="2"/>
        <v>16217082.140000146</v>
      </c>
      <c r="D22" s="11"/>
      <c r="E22" s="11">
        <v>-476972.98</v>
      </c>
      <c r="F22" s="11">
        <v>476972.98</v>
      </c>
      <c r="G22" s="11">
        <f t="shared" si="0"/>
        <v>5723675.7599999998</v>
      </c>
      <c r="H22" s="11"/>
      <c r="I22" s="11">
        <v>-476972.98</v>
      </c>
      <c r="J22" s="11">
        <f t="shared" si="1"/>
        <v>10493406.380000103</v>
      </c>
    </row>
    <row r="23" spans="1:11" x14ac:dyDescent="0.3">
      <c r="A23" s="15">
        <v>43009</v>
      </c>
      <c r="B23" s="16">
        <v>-476972.98</v>
      </c>
      <c r="C23" s="11">
        <f t="shared" si="2"/>
        <v>15740109.160000145</v>
      </c>
      <c r="D23" s="11"/>
      <c r="E23" s="11">
        <v>-476972.98</v>
      </c>
      <c r="F23" s="11">
        <v>476972.98</v>
      </c>
      <c r="G23" s="11">
        <f t="shared" si="0"/>
        <v>5723675.7599999998</v>
      </c>
      <c r="H23" s="11"/>
      <c r="I23" s="11">
        <v>-476972.98</v>
      </c>
      <c r="J23" s="11">
        <f t="shared" si="1"/>
        <v>10016433.400000103</v>
      </c>
    </row>
    <row r="24" spans="1:11" x14ac:dyDescent="0.3">
      <c r="A24" s="15">
        <v>43040</v>
      </c>
      <c r="B24" s="16">
        <v>-476972.98</v>
      </c>
      <c r="C24" s="11">
        <f t="shared" si="2"/>
        <v>15263136.180000145</v>
      </c>
      <c r="D24" s="11"/>
      <c r="E24" s="11">
        <v>-476972.98</v>
      </c>
      <c r="F24" s="11">
        <v>476972.98</v>
      </c>
      <c r="G24" s="11">
        <f t="shared" si="0"/>
        <v>5723675.7599999998</v>
      </c>
      <c r="H24" s="11"/>
      <c r="I24" s="11">
        <v>-476972.98</v>
      </c>
      <c r="J24" s="11">
        <f t="shared" si="1"/>
        <v>9539460.4200001024</v>
      </c>
    </row>
    <row r="25" spans="1:11" x14ac:dyDescent="0.3">
      <c r="A25" s="15">
        <v>43070</v>
      </c>
      <c r="B25" s="16">
        <v>-476972.98</v>
      </c>
      <c r="C25" s="11">
        <f t="shared" si="2"/>
        <v>14786163.200000145</v>
      </c>
      <c r="D25" s="11"/>
      <c r="E25" s="11">
        <v>-476972.98</v>
      </c>
      <c r="F25" s="11">
        <v>476972.98</v>
      </c>
      <c r="G25" s="11">
        <f t="shared" si="0"/>
        <v>5723675.7599999998</v>
      </c>
      <c r="H25" s="11"/>
      <c r="I25" s="11">
        <v>-476972.98</v>
      </c>
      <c r="J25" s="11">
        <f t="shared" si="1"/>
        <v>9062487.4400001019</v>
      </c>
    </row>
    <row r="26" spans="1:11" x14ac:dyDescent="0.3">
      <c r="A26" s="19" t="s">
        <v>23</v>
      </c>
      <c r="B26" s="18"/>
      <c r="C26" s="20">
        <f>C25</f>
        <v>14786163.200000145</v>
      </c>
      <c r="D26" s="20"/>
      <c r="E26" s="18"/>
      <c r="F26" s="18"/>
      <c r="G26" s="20">
        <f>G25</f>
        <v>5723675.7599999998</v>
      </c>
      <c r="H26" s="20"/>
      <c r="I26" s="20"/>
      <c r="J26" s="20">
        <f>J25</f>
        <v>9062487.4400001019</v>
      </c>
      <c r="K26" s="18"/>
    </row>
    <row r="27" spans="1:11" x14ac:dyDescent="0.3">
      <c r="A27" s="24" t="s">
        <v>14</v>
      </c>
      <c r="B27" s="25">
        <f>SUM(B14:B25)</f>
        <v>-5723675.7600000016</v>
      </c>
      <c r="C27" s="18"/>
      <c r="D27" s="18"/>
      <c r="E27" s="18"/>
      <c r="F27" s="18"/>
      <c r="G27" s="20"/>
      <c r="H27" s="20"/>
      <c r="I27" s="20"/>
      <c r="J27" s="20"/>
      <c r="K27" s="18"/>
    </row>
  </sheetData>
  <mergeCells count="4">
    <mergeCell ref="I11:J11"/>
    <mergeCell ref="I10:J10"/>
    <mergeCell ref="E10:G10"/>
    <mergeCell ref="E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"/>
  <sheetViews>
    <sheetView workbookViewId="0">
      <selection activeCell="A12" sqref="A12:A23"/>
    </sheetView>
  </sheetViews>
  <sheetFormatPr defaultRowHeight="14.4" x14ac:dyDescent="0.3"/>
  <cols>
    <col min="1" max="1" width="31" bestFit="1" customWidth="1"/>
    <col min="2" max="2" width="11.5546875" bestFit="1" customWidth="1"/>
    <col min="3" max="3" width="12.5546875" bestFit="1" customWidth="1"/>
    <col min="4" max="4" width="4.44140625" customWidth="1"/>
    <col min="5" max="5" width="9.5546875" bestFit="1" customWidth="1"/>
    <col min="6" max="6" width="9" bestFit="1" customWidth="1"/>
    <col min="7" max="7" width="11" bestFit="1" customWidth="1"/>
    <col min="8" max="8" width="5.44140625" customWidth="1"/>
    <col min="9" max="9" width="9.5546875" bestFit="1" customWidth="1"/>
    <col min="10" max="10" width="11" bestFit="1" customWidth="1"/>
    <col min="11" max="11" width="9.88671875" bestFit="1" customWidth="1"/>
  </cols>
  <sheetData>
    <row r="1" spans="1:1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3">
      <c r="A3" s="1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x14ac:dyDescent="0.3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3">
      <c r="A5" s="1" t="s">
        <v>4</v>
      </c>
      <c r="B5" s="3">
        <v>2195516.35</v>
      </c>
      <c r="C5" s="1" t="s">
        <v>5</v>
      </c>
      <c r="D5" s="1"/>
      <c r="E5" s="2"/>
      <c r="F5" s="2"/>
      <c r="G5" s="2"/>
      <c r="H5" s="2"/>
      <c r="I5" s="2"/>
      <c r="J5" s="2"/>
      <c r="K5" s="2"/>
    </row>
    <row r="6" spans="1:12" x14ac:dyDescent="0.3">
      <c r="A6" s="1" t="s">
        <v>9</v>
      </c>
      <c r="B6" s="3" t="s">
        <v>10</v>
      </c>
      <c r="C6" s="2"/>
      <c r="D6" s="2"/>
      <c r="E6" s="2"/>
      <c r="F6" s="2"/>
      <c r="G6" s="2"/>
      <c r="H6" s="2"/>
      <c r="I6" s="2"/>
      <c r="J6" s="2"/>
      <c r="K6" s="2"/>
    </row>
    <row r="7" spans="1:12" x14ac:dyDescent="0.3">
      <c r="A7" s="1" t="s">
        <v>11</v>
      </c>
      <c r="B7" s="3">
        <v>18295.97</v>
      </c>
      <c r="C7" s="2"/>
      <c r="D7" s="2"/>
      <c r="F7" s="2"/>
      <c r="G7" s="2"/>
      <c r="H7" s="2"/>
      <c r="I7" s="2"/>
      <c r="J7" s="2"/>
      <c r="K7" s="2"/>
    </row>
    <row r="8" spans="1:12" x14ac:dyDescent="0.3">
      <c r="A8" s="2"/>
      <c r="B8" s="2"/>
      <c r="C8" s="2"/>
      <c r="D8" s="2"/>
      <c r="E8" s="80" t="s">
        <v>32</v>
      </c>
      <c r="F8" s="80"/>
      <c r="G8" s="80"/>
      <c r="H8" s="17"/>
      <c r="I8" s="80" t="s">
        <v>32</v>
      </c>
      <c r="J8" s="80"/>
      <c r="K8" s="22"/>
      <c r="L8" s="22"/>
    </row>
    <row r="9" spans="1:12" x14ac:dyDescent="0.3">
      <c r="A9" s="2"/>
      <c r="B9" s="2"/>
      <c r="C9" s="2"/>
      <c r="D9" s="2"/>
      <c r="E9" s="78" t="s">
        <v>26</v>
      </c>
      <c r="F9" s="78"/>
      <c r="G9" s="78"/>
      <c r="H9" s="17"/>
      <c r="I9" s="76" t="s">
        <v>27</v>
      </c>
      <c r="J9" s="76"/>
    </row>
    <row r="10" spans="1:12" ht="62.4" x14ac:dyDescent="0.3">
      <c r="A10" s="2"/>
      <c r="B10" s="7" t="s">
        <v>14</v>
      </c>
      <c r="C10" s="7" t="s">
        <v>15</v>
      </c>
      <c r="D10" s="7"/>
      <c r="E10" s="8" t="s">
        <v>28</v>
      </c>
      <c r="F10" s="8" t="s">
        <v>17</v>
      </c>
      <c r="G10" s="9" t="s">
        <v>29</v>
      </c>
      <c r="H10" s="9"/>
      <c r="I10" s="8" t="s">
        <v>30</v>
      </c>
      <c r="J10" s="8" t="s">
        <v>31</v>
      </c>
    </row>
    <row r="11" spans="1:12" x14ac:dyDescent="0.3">
      <c r="A11" s="30" t="s">
        <v>21</v>
      </c>
      <c r="B11" s="31"/>
      <c r="C11" s="28">
        <v>786726.66000000108</v>
      </c>
      <c r="D11" s="28"/>
      <c r="E11" s="32"/>
      <c r="F11" s="33"/>
      <c r="G11" s="29">
        <v>219551.64</v>
      </c>
      <c r="H11" s="29"/>
      <c r="I11" s="33"/>
      <c r="J11" s="28">
        <v>567175.02000000211</v>
      </c>
    </row>
    <row r="12" spans="1:12" x14ac:dyDescent="0.3">
      <c r="A12" s="12">
        <v>42736</v>
      </c>
      <c r="B12" s="14">
        <v>-18295.97</v>
      </c>
      <c r="C12" s="13">
        <f>+C11+B12</f>
        <v>768430.69000000111</v>
      </c>
      <c r="D12" s="13"/>
      <c r="E12" s="13">
        <v>-18295.97</v>
      </c>
      <c r="F12" s="13">
        <v>18295.97</v>
      </c>
      <c r="G12" s="11">
        <f>+G11+E12+F12</f>
        <v>219551.64</v>
      </c>
      <c r="H12" s="11"/>
      <c r="I12" s="13">
        <v>-18295.97</v>
      </c>
      <c r="J12" s="13">
        <f>+J11+I12</f>
        <v>548879.05000000214</v>
      </c>
    </row>
    <row r="13" spans="1:12" x14ac:dyDescent="0.3">
      <c r="A13" s="12">
        <v>42767</v>
      </c>
      <c r="B13" s="14">
        <v>-18295.97</v>
      </c>
      <c r="C13" s="13">
        <f>+C12+B13</f>
        <v>750134.72000000114</v>
      </c>
      <c r="D13" s="13"/>
      <c r="E13" s="13">
        <v>-18295.97</v>
      </c>
      <c r="F13" s="13">
        <v>18295.97</v>
      </c>
      <c r="G13" s="11">
        <f t="shared" ref="G13:G23" si="0">+G12+E13+F13</f>
        <v>219551.64</v>
      </c>
      <c r="H13" s="11"/>
      <c r="I13" s="13">
        <v>-18295.97</v>
      </c>
      <c r="J13" s="13">
        <f t="shared" ref="J13:J23" si="1">+J12+I13</f>
        <v>530583.08000000217</v>
      </c>
    </row>
    <row r="14" spans="1:12" x14ac:dyDescent="0.3">
      <c r="A14" s="12">
        <v>42795</v>
      </c>
      <c r="B14" s="14">
        <v>-18295.97</v>
      </c>
      <c r="C14" s="13">
        <f t="shared" ref="C14:C23" si="2">+C13+B14</f>
        <v>731838.75000000116</v>
      </c>
      <c r="D14" s="13"/>
      <c r="E14" s="13">
        <v>-18295.97</v>
      </c>
      <c r="F14" s="13">
        <v>18295.97</v>
      </c>
      <c r="G14" s="11">
        <f t="shared" si="0"/>
        <v>219551.64</v>
      </c>
      <c r="H14" s="11"/>
      <c r="I14" s="13">
        <v>-18295.97</v>
      </c>
      <c r="J14" s="13">
        <f t="shared" si="1"/>
        <v>512287.1100000022</v>
      </c>
    </row>
    <row r="15" spans="1:12" x14ac:dyDescent="0.3">
      <c r="A15" s="12">
        <v>42826</v>
      </c>
      <c r="B15" s="14">
        <v>-18295.97</v>
      </c>
      <c r="C15" s="13">
        <f t="shared" si="2"/>
        <v>713542.78000000119</v>
      </c>
      <c r="D15" s="13"/>
      <c r="E15" s="13">
        <v>-18295.97</v>
      </c>
      <c r="F15" s="13">
        <v>18295.97</v>
      </c>
      <c r="G15" s="11">
        <f t="shared" si="0"/>
        <v>219551.64</v>
      </c>
      <c r="H15" s="11"/>
      <c r="I15" s="13">
        <v>-18295.97</v>
      </c>
      <c r="J15" s="13">
        <f t="shared" si="1"/>
        <v>493991.14000000223</v>
      </c>
    </row>
    <row r="16" spans="1:12" x14ac:dyDescent="0.3">
      <c r="A16" s="12">
        <v>42856</v>
      </c>
      <c r="B16" s="14">
        <v>-18295.97</v>
      </c>
      <c r="C16" s="13">
        <f t="shared" si="2"/>
        <v>695246.81000000122</v>
      </c>
      <c r="D16" s="13"/>
      <c r="E16" s="13">
        <v>-18295.97</v>
      </c>
      <c r="F16" s="13">
        <v>18295.97</v>
      </c>
      <c r="G16" s="11">
        <f t="shared" si="0"/>
        <v>219551.64</v>
      </c>
      <c r="H16" s="11"/>
      <c r="I16" s="13">
        <v>-18295.97</v>
      </c>
      <c r="J16" s="13">
        <f t="shared" si="1"/>
        <v>475695.17000000225</v>
      </c>
    </row>
    <row r="17" spans="1:11" x14ac:dyDescent="0.3">
      <c r="A17" s="12">
        <v>42887</v>
      </c>
      <c r="B17" s="14">
        <v>-18295.97</v>
      </c>
      <c r="C17" s="13">
        <f t="shared" si="2"/>
        <v>676950.84000000125</v>
      </c>
      <c r="D17" s="13"/>
      <c r="E17" s="13">
        <v>-18295.97</v>
      </c>
      <c r="F17" s="13">
        <v>18295.97</v>
      </c>
      <c r="G17" s="11">
        <f t="shared" si="0"/>
        <v>219551.64</v>
      </c>
      <c r="H17" s="11"/>
      <c r="I17" s="13">
        <v>-18295.97</v>
      </c>
      <c r="J17" s="13">
        <f t="shared" si="1"/>
        <v>457399.20000000228</v>
      </c>
    </row>
    <row r="18" spans="1:11" x14ac:dyDescent="0.3">
      <c r="A18" s="12">
        <v>42917</v>
      </c>
      <c r="B18" s="14">
        <v>-18295.97</v>
      </c>
      <c r="C18" s="13">
        <f t="shared" si="2"/>
        <v>658654.87000000128</v>
      </c>
      <c r="D18" s="13"/>
      <c r="E18" s="13">
        <v>-18295.97</v>
      </c>
      <c r="F18" s="13">
        <v>18295.97</v>
      </c>
      <c r="G18" s="11">
        <f t="shared" si="0"/>
        <v>219551.64</v>
      </c>
      <c r="H18" s="11"/>
      <c r="I18" s="13">
        <v>-18295.97</v>
      </c>
      <c r="J18" s="13">
        <f t="shared" si="1"/>
        <v>439103.23000000231</v>
      </c>
    </row>
    <row r="19" spans="1:11" x14ac:dyDescent="0.3">
      <c r="A19" s="12">
        <v>42948</v>
      </c>
      <c r="B19" s="14">
        <v>-18295.97</v>
      </c>
      <c r="C19" s="13">
        <f t="shared" si="2"/>
        <v>640358.9000000013</v>
      </c>
      <c r="D19" s="13"/>
      <c r="E19" s="13">
        <v>-18295.97</v>
      </c>
      <c r="F19" s="13">
        <v>18295.97</v>
      </c>
      <c r="G19" s="11">
        <f t="shared" si="0"/>
        <v>219551.64</v>
      </c>
      <c r="H19" s="11"/>
      <c r="I19" s="13">
        <v>-18295.97</v>
      </c>
      <c r="J19" s="13">
        <f t="shared" si="1"/>
        <v>420807.26000000234</v>
      </c>
    </row>
    <row r="20" spans="1:11" x14ac:dyDescent="0.3">
      <c r="A20" s="12">
        <v>42979</v>
      </c>
      <c r="B20" s="14">
        <v>-18295.97</v>
      </c>
      <c r="C20" s="13">
        <f t="shared" si="2"/>
        <v>622062.93000000133</v>
      </c>
      <c r="D20" s="13"/>
      <c r="E20" s="13">
        <v>-18295.97</v>
      </c>
      <c r="F20" s="13">
        <v>18295.97</v>
      </c>
      <c r="G20" s="11">
        <f t="shared" si="0"/>
        <v>219551.64</v>
      </c>
      <c r="H20" s="11"/>
      <c r="I20" s="13">
        <v>-18295.97</v>
      </c>
      <c r="J20" s="13">
        <f t="shared" si="1"/>
        <v>402511.29000000237</v>
      </c>
    </row>
    <row r="21" spans="1:11" x14ac:dyDescent="0.3">
      <c r="A21" s="12">
        <v>43009</v>
      </c>
      <c r="B21" s="14">
        <v>-18295.97</v>
      </c>
      <c r="C21" s="13">
        <f t="shared" si="2"/>
        <v>603766.96000000136</v>
      </c>
      <c r="D21" s="13"/>
      <c r="E21" s="13">
        <v>-18295.97</v>
      </c>
      <c r="F21" s="13">
        <v>18295.97</v>
      </c>
      <c r="G21" s="11">
        <f t="shared" si="0"/>
        <v>219551.64</v>
      </c>
      <c r="H21" s="11"/>
      <c r="I21" s="13">
        <v>-18295.97</v>
      </c>
      <c r="J21" s="13">
        <f t="shared" si="1"/>
        <v>384215.32000000239</v>
      </c>
    </row>
    <row r="22" spans="1:11" x14ac:dyDescent="0.3">
      <c r="A22" s="12">
        <v>43040</v>
      </c>
      <c r="B22" s="14">
        <v>-18295.97</v>
      </c>
      <c r="C22" s="13">
        <f t="shared" si="2"/>
        <v>585470.99000000139</v>
      </c>
      <c r="D22" s="13"/>
      <c r="E22" s="13">
        <v>-18295.97</v>
      </c>
      <c r="F22" s="13">
        <v>18295.97</v>
      </c>
      <c r="G22" s="11">
        <f t="shared" si="0"/>
        <v>219551.64</v>
      </c>
      <c r="H22" s="11"/>
      <c r="I22" s="13">
        <v>-18295.97</v>
      </c>
      <c r="J22" s="13">
        <f t="shared" si="1"/>
        <v>365919.35000000242</v>
      </c>
    </row>
    <row r="23" spans="1:11" x14ac:dyDescent="0.3">
      <c r="A23" s="12">
        <v>43070</v>
      </c>
      <c r="B23" s="14">
        <v>-18295.97</v>
      </c>
      <c r="C23" s="13">
        <f t="shared" si="2"/>
        <v>567175.02000000142</v>
      </c>
      <c r="D23" s="13"/>
      <c r="E23" s="13">
        <v>-18295.97</v>
      </c>
      <c r="F23" s="13">
        <v>18295.97</v>
      </c>
      <c r="G23" s="11">
        <f t="shared" si="0"/>
        <v>219551.64</v>
      </c>
      <c r="H23" s="11"/>
      <c r="I23" s="13">
        <v>-18295.97</v>
      </c>
      <c r="J23" s="13">
        <f t="shared" si="1"/>
        <v>347623.38000000245</v>
      </c>
    </row>
    <row r="24" spans="1:11" x14ac:dyDescent="0.3">
      <c r="A24" s="26" t="s">
        <v>23</v>
      </c>
      <c r="B24" s="27"/>
      <c r="C24" s="28">
        <f>C23</f>
        <v>567175.02000000142</v>
      </c>
      <c r="D24" s="28"/>
      <c r="E24" s="28"/>
      <c r="F24" s="28"/>
      <c r="G24" s="29">
        <f>G23</f>
        <v>219551.64</v>
      </c>
      <c r="H24" s="29"/>
      <c r="I24" s="29"/>
      <c r="J24" s="28">
        <f>J23</f>
        <v>347623.38000000245</v>
      </c>
      <c r="K24" s="13"/>
    </row>
    <row r="25" spans="1:11" x14ac:dyDescent="0.3">
      <c r="A25" s="34" t="s">
        <v>14</v>
      </c>
      <c r="B25" s="35">
        <f>SUM(B12:B23)</f>
        <v>-219551.64</v>
      </c>
    </row>
  </sheetData>
  <mergeCells count="4">
    <mergeCell ref="E9:G9"/>
    <mergeCell ref="I9:J9"/>
    <mergeCell ref="E8:G8"/>
    <mergeCell ref="I8:J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ulaType xmlns="96f0a793-be57-4d59-8415-1a5293d9af0f">
      <Value>Transmission</Value>
    </FormulaType>
    <DocumentType xmlns="96f0a793-be57-4d59-8415-1a5293d9af0f">2 - Support</DocumentType>
    <Year xmlns="96f0a793-be57-4d59-8415-1a5293d9af0f">2016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23111B43A99A449C540CA5B233AA62" ma:contentTypeVersion="4" ma:contentTypeDescription="Create a new document." ma:contentTypeScope="" ma:versionID="c112b7d28a1542dcd1bcb8732f9cee52">
  <xsd:schema xmlns:xsd="http://www.w3.org/2001/XMLSchema" xmlns:xs="http://www.w3.org/2001/XMLSchema" xmlns:p="http://schemas.microsoft.com/office/2006/metadata/properties" xmlns:ns2="96f0a793-be57-4d59-8415-1a5293d9af0f" targetNamespace="http://schemas.microsoft.com/office/2006/metadata/properties" ma:root="true" ma:fieldsID="52e8043745d5b8957a6e6d2148bbea12" ns2:_="">
    <xsd:import namespace="96f0a793-be57-4d59-8415-1a5293d9af0f"/>
    <xsd:element name="properties">
      <xsd:complexType>
        <xsd:sequence>
          <xsd:element name="documentManagement">
            <xsd:complexType>
              <xsd:all>
                <xsd:element ref="ns2:Year"/>
                <xsd:element ref="ns2:FormulaType" minOccurs="0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0a793-be57-4d59-8415-1a5293d9af0f" elementFormDefault="qualified">
    <xsd:import namespace="http://schemas.microsoft.com/office/2006/documentManagement/types"/>
    <xsd:import namespace="http://schemas.microsoft.com/office/infopath/2007/PartnerControls"/>
    <xsd:element name="Year" ma:index="8" ma:displayName="Year" ma:default="2017" ma:format="Dropdown" ma:internalName="Year">
      <xsd:simpleType>
        <xsd:restriction base="dms:Choice">
          <xsd:enumeration value="2017"/>
          <xsd:enumeration value="2016"/>
          <xsd:enumeration value="2015"/>
        </xsd:restriction>
      </xsd:simpleType>
    </xsd:element>
    <xsd:element name="FormulaType" ma:index="9" nillable="true" ma:displayName="Formula Type" ma:default="Transmission" ma:internalName="Formula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smission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10" ma:displayName="Document Type" ma:format="Dropdown" ma:internalName="DocumentType">
      <xsd:simpleType>
        <xsd:restriction base="dms:Choice">
          <xsd:enumeration value="1 - Data Request Assignments"/>
          <xsd:enumeration value="2 - Support"/>
          <xsd:enumeration value="3 - Review Checklists"/>
          <xsd:enumeration value="4 - Filed/Posted Documents"/>
          <xsd:enumeration value="5 - Presentatio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C5EBB-DA14-4F9E-BACE-FE5E66163E22}">
  <ds:schemaRefs>
    <ds:schemaRef ds:uri="http://schemas.microsoft.com/office/2006/metadata/properties"/>
    <ds:schemaRef ds:uri="http://www.w3.org/XML/1998/namespace"/>
    <ds:schemaRef ds:uri="http://purl.org/dc/terms/"/>
    <ds:schemaRef ds:uri="96f0a793-be57-4d59-8415-1a5293d9af0f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F413F0-C644-428C-A0BB-E295A0FB5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6A120-2A78-45FC-BE79-6B1D45A19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0a793-be57-4d59-8415-1a5293d9a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LGE Winter Storm-Electric</vt:lpstr>
      <vt:lpstr>LGE Winter Storm-Gas</vt:lpstr>
      <vt:lpstr>LGE Wind Storm</vt:lpstr>
      <vt:lpstr>KU Winter Storm</vt:lpstr>
      <vt:lpstr>KU Wind Storm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Sumners, Beth</dc:creator>
  <cp:lastModifiedBy>Barnes, Joe</cp:lastModifiedBy>
  <dcterms:created xsi:type="dcterms:W3CDTF">2017-02-17T17:46:15Z</dcterms:created>
  <dcterms:modified xsi:type="dcterms:W3CDTF">2018-05-31T18:57:26Z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0x0101006723111B43A99A449C540CA5B233AA62</vt:lpwstr>
  </property>
</Properties>
</file>