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35" windowWidth="18015" windowHeight="9720" activeTab="0"/>
  </bookViews>
  <sheets>
    <sheet name="posted rates" sheetId="1" r:id="rId1"/>
    <sheet name="&quot;A&quot; Adjustment" sheetId="2" r:id="rId2"/>
    <sheet name="FERC Filing 4-29-10" sheetId="3" state="hidden" r:id="rId3"/>
  </sheets>
  <definedNames/>
  <calcPr fullCalcOnLoad="1"/>
</workbook>
</file>

<file path=xl/sharedStrings.xml><?xml version="1.0" encoding="utf-8"?>
<sst xmlns="http://schemas.openxmlformats.org/spreadsheetml/2006/main" count="135" uniqueCount="71">
  <si>
    <t>A</t>
  </si>
  <si>
    <t>Schedule 3</t>
  </si>
  <si>
    <t>Regulation and Frequency Response Service</t>
  </si>
  <si>
    <t>Rate Calculation</t>
  </si>
  <si>
    <t>R</t>
  </si>
  <si>
    <t>$/kW/Mo</t>
  </si>
  <si>
    <t>Posted Date</t>
  </si>
  <si>
    <t>Jan</t>
  </si>
  <si>
    <t>DIFFERENCE</t>
  </si>
  <si>
    <t>REVENUES</t>
  </si>
  <si>
    <t>COSTS</t>
  </si>
  <si>
    <t>unrecovered</t>
  </si>
  <si>
    <t>SCHEDULE '3' RATE - ADJUSTMENT "A" FOR UNRECOVERED COSTS OR EXCESS REVENUES</t>
  </si>
  <si>
    <t>Adj. Month</t>
  </si>
  <si>
    <t>overcollected</t>
  </si>
  <si>
    <t>Docket No.</t>
  </si>
  <si>
    <t>ER10-1138-000</t>
  </si>
  <si>
    <t>ORDER ACCEPTING AND SUSPENDING REVISED TARIFF SHEETS</t>
  </si>
  <si>
    <t xml:space="preserve">NorthWestern Corporation </t>
  </si>
  <si>
    <t>SUBJECT TO REFUND AND ESTABLISHING HEARING PROCEDURES</t>
  </si>
  <si>
    <t>(Issued October 15,2010)</t>
  </si>
  <si>
    <t>Note #1: Rate component calculation change effective 1/1/2011 based on the following:</t>
  </si>
  <si>
    <t>fixed</t>
  </si>
  <si>
    <t>variable</t>
  </si>
  <si>
    <t>C-fixed</t>
  </si>
  <si>
    <t>C-variable</t>
  </si>
  <si>
    <t>L-fixed</t>
  </si>
  <si>
    <t>L-variable</t>
  </si>
  <si>
    <t>R = (C-fixed / L-fixed) + ((C-variable + A) / L variable))</t>
  </si>
  <si>
    <t>Monthly Rate ($/kW-month)</t>
  </si>
  <si>
    <t>Annual Amount ($/kW-year)</t>
  </si>
  <si>
    <t>NWE 12- CP Schedule 3 Load at December 2009</t>
  </si>
  <si>
    <t>Annual Energy</t>
  </si>
  <si>
    <t>(60/105)</t>
  </si>
  <si>
    <t>NWE Schedule 3 Regulation Allocation</t>
  </si>
  <si>
    <t>EV</t>
  </si>
  <si>
    <t>Total Energy Value Revenue Credits</t>
  </si>
  <si>
    <t>Less:</t>
  </si>
  <si>
    <t xml:space="preserve">(60/105) </t>
  </si>
  <si>
    <t>Total Fuel &amp; Variable O&amp;M</t>
  </si>
  <si>
    <t>VOM</t>
  </si>
  <si>
    <t>Variable O&amp;M</t>
  </si>
  <si>
    <t>F</t>
  </si>
  <si>
    <t>Fuel Costs</t>
  </si>
  <si>
    <t>Annual Rate ($/kW-year)</t>
  </si>
  <si>
    <t>(kW)</t>
  </si>
  <si>
    <t xml:space="preserve">NWE 12- CP Schedule 3 Load at December 2009 </t>
  </si>
  <si>
    <t>*(60/105)</t>
  </si>
  <si>
    <t>RR</t>
  </si>
  <si>
    <t>Adjusted Fixed Revenue Requirement</t>
  </si>
  <si>
    <t>Less Variable O&amp;M</t>
  </si>
  <si>
    <t>Fixed Cost Revenue Requirement</t>
  </si>
  <si>
    <t>Revenue Requirement</t>
  </si>
  <si>
    <t>Regulation and Frequency Response Service - Estimated Rate</t>
  </si>
  <si>
    <t xml:space="preserve">Schedule 3 </t>
  </si>
  <si>
    <t>NorthWestern Energy</t>
  </si>
  <si>
    <t>Feb</t>
  </si>
  <si>
    <t>Mar</t>
  </si>
  <si>
    <t>Note #2: Column 'A' adjustments for Jan Feb Mar are carryover adjustments associated with Schedule 3 requirements prior to 1/1/2011</t>
  </si>
  <si>
    <t>Apr</t>
  </si>
  <si>
    <t>May</t>
  </si>
  <si>
    <t>undercollected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</si>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</sst>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0.0"/>
    <numFmt numFmtId="167" formatCode="mm/dd/yy"/>
    <numFmt numFmtId="168" formatCode="m/d/yy"/>
    <numFmt numFmtId="169" formatCode="hh:mm"/>
    <numFmt numFmtId="170" formatCode="#,##0.0"/>
    <numFmt numFmtId="171" formatCode="0.0_);\(0.0\)"/>
    <numFmt numFmtId="172" formatCode="[$-409]dddd\,\ mmmm\ dd\,\ yyyy"/>
    <numFmt numFmtId="173" formatCode="_(* #,##0.0_);_(* \(#,##0.0\);_(* &quot;-&quot;??_);_(@_)"/>
    <numFmt numFmtId="174" formatCode="_(* #,##0_);_(* \(#,##0\);_(* &quot;-&quot;??_);_(@_)"/>
    <numFmt numFmtId="175" formatCode="m/d"/>
    <numFmt numFmtId="176" formatCode="&quot;$&quot;#,##0.00000"/>
    <numFmt numFmtId="177" formatCode="m/d;@"/>
    <numFmt numFmtId="178" formatCode="mm/d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[$-409]h:mm:ss\ AM/PM"/>
    <numFmt numFmtId="186" formatCode="h:mm;@"/>
    <numFmt numFmtId="187" formatCode="_(* #,##0.000_);_(* \(#,##0.000\);_(* &quot;-&quot;??_);_(@_)"/>
    <numFmt numFmtId="188" formatCode="[$-409]mmm\-yy;@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.0%"/>
    <numFmt numFmtId="192" formatCode="0.00000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00"/>
    <numFmt numFmtId="197" formatCode="0.0000000"/>
    <numFmt numFmtId="198" formatCode="0.00000000"/>
    <numFmt numFmtId="199" formatCode="0.000000000"/>
    <numFmt numFmtId="200" formatCode="0.0000000000"/>
  </numFmts>
  <fonts count="42">
    <font>
      <sz val="10"/>
      <name val="Arial"/>
      <family val="0"/>
    </font>
    <font>
      <u val="single"/>
      <sz val="5.5"/>
      <color indexed="36"/>
      <name val="Arial"/>
      <family val="2"/>
    </font>
    <font>
      <u val="single"/>
      <sz val="5.5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188" fontId="5" fillId="0" borderId="0" xfId="45" applyNumberFormat="1" applyFont="1" applyAlignment="1">
      <alignment/>
    </xf>
    <xf numFmtId="0" fontId="5" fillId="0" borderId="0" xfId="0" applyFont="1" applyAlignment="1">
      <alignment horizontal="right"/>
    </xf>
    <xf numFmtId="174" fontId="3" fillId="0" borderId="0" xfId="42" applyNumberFormat="1" applyFont="1" applyAlignment="1">
      <alignment horizontal="right"/>
    </xf>
    <xf numFmtId="44" fontId="0" fillId="0" borderId="0" xfId="45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44" fontId="0" fillId="0" borderId="0" xfId="45" applyNumberFormat="1" applyAlignment="1">
      <alignment/>
    </xf>
    <xf numFmtId="190" fontId="0" fillId="0" borderId="0" xfId="45" applyNumberFormat="1" applyAlignment="1">
      <alignment/>
    </xf>
    <xf numFmtId="190" fontId="0" fillId="0" borderId="0" xfId="0" applyNumberFormat="1" applyAlignment="1">
      <alignment/>
    </xf>
    <xf numFmtId="190" fontId="6" fillId="0" borderId="0" xfId="0" applyNumberFormat="1" applyFont="1" applyAlignment="1">
      <alignment/>
    </xf>
    <xf numFmtId="44" fontId="6" fillId="0" borderId="0" xfId="45" applyFont="1" applyAlignment="1">
      <alignment horizontal="right"/>
    </xf>
    <xf numFmtId="17" fontId="0" fillId="0" borderId="0" xfId="0" applyNumberFormat="1" applyAlignment="1">
      <alignment/>
    </xf>
    <xf numFmtId="188" fontId="5" fillId="0" borderId="0" xfId="42" applyNumberFormat="1" applyFont="1" applyAlignment="1">
      <alignment horizontal="right"/>
    </xf>
    <xf numFmtId="190" fontId="0" fillId="0" borderId="0" xfId="45" applyNumberFormat="1" applyFont="1" applyAlignment="1">
      <alignment/>
    </xf>
    <xf numFmtId="190" fontId="0" fillId="0" borderId="0" xfId="45" applyNumberFormat="1" applyFont="1" applyAlignment="1">
      <alignment horizontal="right"/>
    </xf>
    <xf numFmtId="44" fontId="0" fillId="0" borderId="0" xfId="45" applyFont="1" applyAlignment="1">
      <alignment horizontal="right"/>
    </xf>
    <xf numFmtId="44" fontId="0" fillId="0" borderId="0" xfId="45" applyFont="1" applyAlignment="1">
      <alignment/>
    </xf>
    <xf numFmtId="44" fontId="6" fillId="0" borderId="0" xfId="45" applyFont="1" applyAlignment="1">
      <alignment horizontal="left"/>
    </xf>
    <xf numFmtId="0" fontId="3" fillId="0" borderId="0" xfId="0" applyFont="1" applyAlignment="1">
      <alignment/>
    </xf>
    <xf numFmtId="174" fontId="0" fillId="0" borderId="0" xfId="42" applyNumberFormat="1" applyFont="1" applyAlignment="1">
      <alignment/>
    </xf>
    <xf numFmtId="44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 horizontal="right"/>
    </xf>
    <xf numFmtId="44" fontId="0" fillId="0" borderId="0" xfId="45" applyFont="1" applyAlignment="1">
      <alignment/>
    </xf>
    <xf numFmtId="174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0" fontId="6" fillId="0" borderId="0" xfId="0" applyFont="1" applyAlignment="1">
      <alignment horizontal="left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" fontId="5" fillId="0" borderId="0" xfId="0" applyNumberFormat="1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59">
      <alignment/>
      <protection/>
    </xf>
    <xf numFmtId="44" fontId="0" fillId="0" borderId="0" xfId="47" applyFont="1" applyAlignment="1">
      <alignment/>
    </xf>
    <xf numFmtId="0" fontId="0" fillId="0" borderId="0" xfId="59" applyFont="1">
      <alignment/>
      <protection/>
    </xf>
    <xf numFmtId="174" fontId="0" fillId="0" borderId="0" xfId="44" applyNumberFormat="1" applyFont="1" applyBorder="1" applyAlignment="1">
      <alignment/>
    </xf>
    <xf numFmtId="0" fontId="0" fillId="0" borderId="0" xfId="59" applyFont="1" applyAlignment="1">
      <alignment horizontal="left"/>
      <protection/>
    </xf>
    <xf numFmtId="42" fontId="0" fillId="0" borderId="0" xfId="59" applyNumberFormat="1" applyBorder="1">
      <alignment/>
      <protection/>
    </xf>
    <xf numFmtId="42" fontId="0" fillId="0" borderId="0" xfId="59" applyNumberFormat="1">
      <alignment/>
      <protection/>
    </xf>
    <xf numFmtId="0" fontId="0" fillId="0" borderId="0" xfId="59" applyFont="1" applyAlignment="1" quotePrefix="1">
      <alignment horizontal="center"/>
      <protection/>
    </xf>
    <xf numFmtId="0" fontId="0" fillId="0" borderId="0" xfId="59" applyFont="1" applyAlignment="1">
      <alignment horizontal="center"/>
      <protection/>
    </xf>
    <xf numFmtId="190" fontId="0" fillId="0" borderId="10" xfId="47" applyNumberFormat="1" applyFont="1" applyBorder="1" applyAlignment="1">
      <alignment/>
    </xf>
    <xf numFmtId="42" fontId="0" fillId="0" borderId="10" xfId="59" applyNumberFormat="1" applyBorder="1">
      <alignment/>
      <protection/>
    </xf>
    <xf numFmtId="190" fontId="0" fillId="0" borderId="0" xfId="47" applyNumberFormat="1" applyFont="1" applyAlignment="1">
      <alignment/>
    </xf>
    <xf numFmtId="42" fontId="0" fillId="33" borderId="10" xfId="59" applyNumberFormat="1" applyFill="1" applyBorder="1">
      <alignment/>
      <protection/>
    </xf>
    <xf numFmtId="0" fontId="5" fillId="0" borderId="0" xfId="59" applyFont="1">
      <alignment/>
      <protection/>
    </xf>
    <xf numFmtId="0" fontId="0" fillId="0" borderId="0" xfId="59" applyAlignment="1">
      <alignment horizontal="center"/>
      <protection/>
    </xf>
    <xf numFmtId="0" fontId="0" fillId="0" borderId="0" xfId="0" applyFont="1" applyAlignment="1">
      <alignment horizontal="right"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14" fontId="0" fillId="0" borderId="0" xfId="0" applyNumberFormat="1" applyFont="1" applyAlignment="1">
      <alignment/>
    </xf>
    <xf numFmtId="174" fontId="0" fillId="0" borderId="0" xfId="44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59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pane ySplit="8" topLeftCell="A39" activePane="bottomLeft" state="frozen"/>
      <selection pane="topLeft" activeCell="A1" sqref="A1"/>
      <selection pane="bottomLeft" activeCell="L53" sqref="L53"/>
    </sheetView>
  </sheetViews>
  <sheetFormatPr defaultColWidth="9.140625" defaultRowHeight="12.75"/>
  <cols>
    <col min="1" max="1" width="5.7109375" style="0" customWidth="1"/>
    <col min="2" max="2" width="12.8515625" style="0" bestFit="1" customWidth="1"/>
    <col min="3" max="3" width="11.28125" style="0" bestFit="1" customWidth="1"/>
    <col min="4" max="4" width="11.8515625" style="0" bestFit="1" customWidth="1"/>
    <col min="5" max="5" width="12.8515625" style="0" bestFit="1" customWidth="1"/>
    <col min="6" max="6" width="11.140625" style="0" customWidth="1"/>
    <col min="7" max="8" width="9.8515625" style="0" customWidth="1"/>
    <col min="9" max="9" width="13.28125" style="0" customWidth="1"/>
    <col min="10" max="10" width="13.57421875" style="0" customWidth="1"/>
    <col min="11" max="11" width="4.140625" style="0" customWidth="1"/>
    <col min="12" max="12" width="11.28125" style="0" bestFit="1" customWidth="1"/>
  </cols>
  <sheetData>
    <row r="1" spans="1:12" ht="12.7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6" ht="12.75">
      <c r="A3" s="3"/>
      <c r="B3" s="3"/>
      <c r="C3" s="3"/>
      <c r="D3" s="3"/>
      <c r="E3" s="3"/>
      <c r="F3" s="3"/>
    </row>
    <row r="4" spans="1:12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2.75">
      <c r="A5" s="63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6" ht="12.75">
      <c r="A6" s="3"/>
      <c r="B6" s="3"/>
      <c r="C6" s="3"/>
      <c r="D6" s="3"/>
      <c r="E6" s="3"/>
      <c r="F6" s="3"/>
    </row>
    <row r="7" spans="1:9" ht="12.75">
      <c r="A7" s="3"/>
      <c r="G7" s="2" t="s">
        <v>22</v>
      </c>
      <c r="H7" s="2" t="s">
        <v>23</v>
      </c>
      <c r="I7" s="39" t="s">
        <v>4</v>
      </c>
    </row>
    <row r="8" spans="1:12" ht="12.75">
      <c r="A8" s="10"/>
      <c r="B8" s="36" t="s">
        <v>24</v>
      </c>
      <c r="C8" s="36" t="s">
        <v>25</v>
      </c>
      <c r="D8" s="36" t="s">
        <v>0</v>
      </c>
      <c r="E8" s="36" t="s">
        <v>26</v>
      </c>
      <c r="F8" s="37" t="s">
        <v>27</v>
      </c>
      <c r="G8" s="36" t="s">
        <v>5</v>
      </c>
      <c r="H8" s="36" t="s">
        <v>5</v>
      </c>
      <c r="I8" s="36" t="s">
        <v>5</v>
      </c>
      <c r="J8" s="36" t="s">
        <v>6</v>
      </c>
      <c r="L8" s="2"/>
    </row>
    <row r="9" ht="12.75">
      <c r="A9" s="25">
        <v>2011</v>
      </c>
    </row>
    <row r="10" spans="1:12" ht="12.75">
      <c r="A10" s="33" t="s">
        <v>7</v>
      </c>
      <c r="B10" s="1">
        <v>2030101</v>
      </c>
      <c r="C10" s="26">
        <v>666832</v>
      </c>
      <c r="D10" s="26">
        <v>-246077</v>
      </c>
      <c r="E10" s="26">
        <v>1443734</v>
      </c>
      <c r="F10" s="26">
        <v>1373397</v>
      </c>
      <c r="G10" s="12">
        <f aca="true" t="shared" si="0" ref="G10:G20">+B10/E10</f>
        <v>1.4061461460352114</v>
      </c>
      <c r="H10" s="12">
        <f aca="true" t="shared" si="1" ref="H10:H20">(C10+D10)/F10</f>
        <v>0.30636079735138494</v>
      </c>
      <c r="I10" s="12">
        <f aca="true" t="shared" si="2" ref="I10:I21">+G10+H10</f>
        <v>1.7125069433865963</v>
      </c>
      <c r="J10" s="38">
        <v>40512</v>
      </c>
      <c r="L10" s="4"/>
    </row>
    <row r="11" spans="1:10" ht="12.75">
      <c r="A11" s="55" t="s">
        <v>56</v>
      </c>
      <c r="B11" s="26">
        <v>2030101</v>
      </c>
      <c r="C11" s="26">
        <v>666832</v>
      </c>
      <c r="D11" s="26">
        <v>-11566</v>
      </c>
      <c r="E11" s="26">
        <v>1443734</v>
      </c>
      <c r="F11" s="26">
        <v>1389819</v>
      </c>
      <c r="G11" s="12">
        <f t="shared" si="0"/>
        <v>1.4061461460352114</v>
      </c>
      <c r="H11" s="12">
        <f t="shared" si="1"/>
        <v>0.4714757820982444</v>
      </c>
      <c r="I11" s="12">
        <f t="shared" si="2"/>
        <v>1.8776219281334559</v>
      </c>
      <c r="J11" s="38">
        <v>40540</v>
      </c>
    </row>
    <row r="12" spans="1:10" ht="12.75">
      <c r="A12" s="55" t="s">
        <v>57</v>
      </c>
      <c r="B12" s="26">
        <v>2030101</v>
      </c>
      <c r="C12" s="26">
        <v>666832</v>
      </c>
      <c r="D12" s="26">
        <v>-23410</v>
      </c>
      <c r="E12" s="26">
        <v>1443734</v>
      </c>
      <c r="F12" s="26">
        <v>1386359</v>
      </c>
      <c r="G12" s="12">
        <f t="shared" si="0"/>
        <v>1.4061461460352114</v>
      </c>
      <c r="H12" s="12">
        <f t="shared" si="1"/>
        <v>0.4641092242341269</v>
      </c>
      <c r="I12" s="12">
        <f t="shared" si="2"/>
        <v>1.8702553702693383</v>
      </c>
      <c r="J12" s="4">
        <v>40574</v>
      </c>
    </row>
    <row r="13" spans="1:10" ht="12.75">
      <c r="A13" s="55" t="s">
        <v>59</v>
      </c>
      <c r="B13" s="26">
        <v>2030101</v>
      </c>
      <c r="C13" s="26">
        <v>662832</v>
      </c>
      <c r="D13" s="26">
        <v>390392</v>
      </c>
      <c r="E13" s="26">
        <v>1443734</v>
      </c>
      <c r="F13" s="26">
        <v>1385785</v>
      </c>
      <c r="G13" s="12">
        <f t="shared" si="0"/>
        <v>1.4061461460352114</v>
      </c>
      <c r="H13" s="12">
        <f t="shared" si="1"/>
        <v>0.7600197721868832</v>
      </c>
      <c r="I13" s="12">
        <f t="shared" si="2"/>
        <v>2.1661659182220947</v>
      </c>
      <c r="J13" s="4">
        <v>40602</v>
      </c>
    </row>
    <row r="14" spans="1:10" ht="12.75">
      <c r="A14" s="55" t="s">
        <v>60</v>
      </c>
      <c r="B14" s="26">
        <v>2030101</v>
      </c>
      <c r="C14" s="26">
        <v>665832</v>
      </c>
      <c r="D14" s="26">
        <v>315677</v>
      </c>
      <c r="E14" s="26">
        <v>1443734</v>
      </c>
      <c r="F14" s="26">
        <v>1396302</v>
      </c>
      <c r="G14" s="12">
        <f t="shared" si="0"/>
        <v>1.4061461460352114</v>
      </c>
      <c r="H14" s="12">
        <f t="shared" si="1"/>
        <v>0.7029346087021289</v>
      </c>
      <c r="I14" s="12">
        <f t="shared" si="2"/>
        <v>2.1090807547373402</v>
      </c>
      <c r="J14" s="4">
        <v>40634</v>
      </c>
    </row>
    <row r="15" spans="1:10" ht="12.75">
      <c r="A15" s="55" t="s">
        <v>62</v>
      </c>
      <c r="B15" s="26">
        <v>2030101</v>
      </c>
      <c r="C15" s="26">
        <v>665832</v>
      </c>
      <c r="D15" s="26">
        <v>678520</v>
      </c>
      <c r="E15" s="26">
        <v>1443734</v>
      </c>
      <c r="F15" s="26">
        <v>1403727</v>
      </c>
      <c r="G15" s="12">
        <f t="shared" si="0"/>
        <v>1.4061461460352114</v>
      </c>
      <c r="H15" s="12">
        <f t="shared" si="1"/>
        <v>0.9577018893274832</v>
      </c>
      <c r="I15" s="12">
        <f t="shared" si="2"/>
        <v>2.3638480353626945</v>
      </c>
      <c r="J15" s="4">
        <v>40662</v>
      </c>
    </row>
    <row r="16" spans="1:10" ht="12.75">
      <c r="A16" s="55" t="s">
        <v>63</v>
      </c>
      <c r="B16" s="26">
        <v>2030101</v>
      </c>
      <c r="C16" s="26">
        <v>665832</v>
      </c>
      <c r="D16" s="26">
        <v>-994486</v>
      </c>
      <c r="E16" s="26">
        <v>1443734</v>
      </c>
      <c r="F16" s="26">
        <v>1403802</v>
      </c>
      <c r="G16" s="12">
        <f t="shared" si="0"/>
        <v>1.4061461460352114</v>
      </c>
      <c r="H16" s="12">
        <f t="shared" si="1"/>
        <v>-0.23411706209280225</v>
      </c>
      <c r="I16" s="12">
        <f t="shared" si="2"/>
        <v>1.1720290839424092</v>
      </c>
      <c r="J16" s="4">
        <v>40694</v>
      </c>
    </row>
    <row r="17" spans="1:10" ht="12.75">
      <c r="A17" s="55" t="s">
        <v>64</v>
      </c>
      <c r="B17" s="26">
        <v>2030101</v>
      </c>
      <c r="C17" s="26">
        <v>665832</v>
      </c>
      <c r="D17" s="26">
        <v>-68470</v>
      </c>
      <c r="E17" s="26">
        <v>1443734</v>
      </c>
      <c r="F17" s="26">
        <v>1402638</v>
      </c>
      <c r="G17" s="12">
        <f t="shared" si="0"/>
        <v>1.4061461460352114</v>
      </c>
      <c r="H17" s="12">
        <f t="shared" si="1"/>
        <v>0.42588465448675994</v>
      </c>
      <c r="I17" s="12">
        <f t="shared" si="2"/>
        <v>1.8320308005219714</v>
      </c>
      <c r="J17" s="4">
        <v>40724</v>
      </c>
    </row>
    <row r="18" spans="1:10" ht="12.75">
      <c r="A18" s="55" t="s">
        <v>65</v>
      </c>
      <c r="B18" s="26">
        <v>2030101</v>
      </c>
      <c r="C18" s="26">
        <v>665832</v>
      </c>
      <c r="D18" s="26">
        <v>172769</v>
      </c>
      <c r="E18" s="26">
        <v>1443734</v>
      </c>
      <c r="F18" s="26">
        <v>1399839</v>
      </c>
      <c r="G18" s="12">
        <f t="shared" si="0"/>
        <v>1.4061461460352114</v>
      </c>
      <c r="H18" s="12">
        <f t="shared" si="1"/>
        <v>0.5990696072905527</v>
      </c>
      <c r="I18" s="12">
        <f t="shared" si="2"/>
        <v>2.005215753325764</v>
      </c>
      <c r="J18" s="4">
        <v>40753</v>
      </c>
    </row>
    <row r="19" spans="1:10" ht="12.75">
      <c r="A19" s="55" t="s">
        <v>66</v>
      </c>
      <c r="B19" s="26">
        <v>2030101</v>
      </c>
      <c r="C19" s="26">
        <v>665832</v>
      </c>
      <c r="D19" s="26">
        <v>26106</v>
      </c>
      <c r="E19" s="26">
        <v>1443734</v>
      </c>
      <c r="F19" s="26">
        <v>1404388</v>
      </c>
      <c r="G19" s="12">
        <f t="shared" si="0"/>
        <v>1.4061461460352114</v>
      </c>
      <c r="H19" s="12">
        <f t="shared" si="1"/>
        <v>0.4926971748548122</v>
      </c>
      <c r="I19" s="12">
        <f t="shared" si="2"/>
        <v>1.8988433208900235</v>
      </c>
      <c r="J19" s="4">
        <v>40786</v>
      </c>
    </row>
    <row r="20" spans="1:10" ht="12.75">
      <c r="A20" s="55" t="s">
        <v>67</v>
      </c>
      <c r="B20" s="26">
        <v>2030101</v>
      </c>
      <c r="C20" s="26">
        <v>665832</v>
      </c>
      <c r="D20" s="26">
        <v>-35520</v>
      </c>
      <c r="E20" s="26">
        <v>1443734</v>
      </c>
      <c r="F20" s="26">
        <v>1407328</v>
      </c>
      <c r="G20" s="12">
        <f t="shared" si="0"/>
        <v>1.4061461460352114</v>
      </c>
      <c r="H20" s="12">
        <f t="shared" si="1"/>
        <v>0.4478785329361741</v>
      </c>
      <c r="I20" s="12">
        <f t="shared" si="2"/>
        <v>1.8540246789713855</v>
      </c>
      <c r="J20" s="4">
        <v>40816</v>
      </c>
    </row>
    <row r="21" spans="1:10" ht="12.75">
      <c r="A21" s="55" t="s">
        <v>68</v>
      </c>
      <c r="B21" s="26">
        <v>2030101</v>
      </c>
      <c r="C21" s="26">
        <v>665832</v>
      </c>
      <c r="D21" s="26">
        <v>-163325</v>
      </c>
      <c r="E21" s="26">
        <v>1443734</v>
      </c>
      <c r="F21" s="26">
        <v>1408426</v>
      </c>
      <c r="G21" s="12">
        <v>1.41</v>
      </c>
      <c r="H21" s="12">
        <f>ROUND((C21+D21)/F21,2)</f>
        <v>0.36</v>
      </c>
      <c r="I21" s="12">
        <f t="shared" si="2"/>
        <v>1.77</v>
      </c>
      <c r="J21" s="4">
        <v>40844</v>
      </c>
    </row>
    <row r="22" spans="1:10" ht="12.75">
      <c r="A22" s="55"/>
      <c r="B22" s="26"/>
      <c r="C22" s="26"/>
      <c r="D22" s="26"/>
      <c r="E22" s="26"/>
      <c r="F22" s="26"/>
      <c r="G22" s="12"/>
      <c r="H22" s="12"/>
      <c r="I22" s="12"/>
      <c r="J22" s="4"/>
    </row>
    <row r="23" spans="1:10" ht="12.75">
      <c r="A23" s="10">
        <v>2012</v>
      </c>
      <c r="B23" s="26"/>
      <c r="C23" s="26"/>
      <c r="D23" s="26"/>
      <c r="E23" s="26"/>
      <c r="F23" s="26"/>
      <c r="G23" s="12"/>
      <c r="H23" s="12"/>
      <c r="I23" s="12"/>
      <c r="J23" s="4"/>
    </row>
    <row r="24" spans="1:10" ht="12.75">
      <c r="A24" s="55" t="s">
        <v>7</v>
      </c>
      <c r="B24" s="26">
        <v>2030101</v>
      </c>
      <c r="C24" s="26">
        <v>665832</v>
      </c>
      <c r="D24" s="26">
        <v>-165606</v>
      </c>
      <c r="E24" s="26">
        <v>1443734</v>
      </c>
      <c r="F24" s="26">
        <v>1410267</v>
      </c>
      <c r="G24" s="12">
        <v>1.41</v>
      </c>
      <c r="H24" s="12">
        <f aca="true" t="shared" si="3" ref="H24:H35">ROUND((C24+D24)/F24,2)</f>
        <v>0.35</v>
      </c>
      <c r="I24" s="12">
        <f aca="true" t="shared" si="4" ref="I24:I35">+G24+H24</f>
        <v>1.7599999999999998</v>
      </c>
      <c r="J24" s="4">
        <v>40877</v>
      </c>
    </row>
    <row r="25" spans="1:10" ht="12.75">
      <c r="A25" s="55" t="s">
        <v>56</v>
      </c>
      <c r="B25" s="26">
        <v>2030101</v>
      </c>
      <c r="C25" s="26">
        <v>665832</v>
      </c>
      <c r="D25" s="26">
        <v>-272961</v>
      </c>
      <c r="E25" s="26">
        <v>1443734</v>
      </c>
      <c r="F25" s="26">
        <v>1402127</v>
      </c>
      <c r="G25" s="12">
        <v>1.41</v>
      </c>
      <c r="H25" s="12">
        <f t="shared" si="3"/>
        <v>0.28</v>
      </c>
      <c r="I25" s="12">
        <f t="shared" si="4"/>
        <v>1.69</v>
      </c>
      <c r="J25" s="4">
        <v>40906</v>
      </c>
    </row>
    <row r="26" spans="1:10" ht="12.75">
      <c r="A26" s="55" t="s">
        <v>57</v>
      </c>
      <c r="B26" s="26">
        <v>2030101</v>
      </c>
      <c r="C26" s="26">
        <v>665832</v>
      </c>
      <c r="D26" s="26">
        <v>-331879</v>
      </c>
      <c r="E26" s="26">
        <v>1443734</v>
      </c>
      <c r="F26" s="26">
        <v>1397305</v>
      </c>
      <c r="G26" s="12">
        <v>1.41</v>
      </c>
      <c r="H26" s="12">
        <f t="shared" si="3"/>
        <v>0.24</v>
      </c>
      <c r="I26" s="12">
        <f t="shared" si="4"/>
        <v>1.65</v>
      </c>
      <c r="J26" s="4">
        <v>40573</v>
      </c>
    </row>
    <row r="27" spans="1:10" ht="12.75">
      <c r="A27" s="55" t="s">
        <v>59</v>
      </c>
      <c r="B27" s="26">
        <v>2030101</v>
      </c>
      <c r="C27" s="26">
        <v>665832</v>
      </c>
      <c r="D27" s="26">
        <v>-304082</v>
      </c>
      <c r="E27" s="26">
        <v>1443734</v>
      </c>
      <c r="F27" s="26">
        <v>1399851</v>
      </c>
      <c r="G27" s="12">
        <v>1.41</v>
      </c>
      <c r="H27" s="12">
        <f t="shared" si="3"/>
        <v>0.26</v>
      </c>
      <c r="I27" s="12">
        <f t="shared" si="4"/>
        <v>1.67</v>
      </c>
      <c r="J27" s="4">
        <v>40968</v>
      </c>
    </row>
    <row r="28" spans="1:10" ht="12.75">
      <c r="A28" s="55" t="s">
        <v>60</v>
      </c>
      <c r="B28" s="26">
        <v>2030101</v>
      </c>
      <c r="C28" s="26">
        <v>665832</v>
      </c>
      <c r="D28" s="26">
        <v>66382</v>
      </c>
      <c r="E28" s="26">
        <v>1443734</v>
      </c>
      <c r="F28" s="26">
        <v>1392118</v>
      </c>
      <c r="G28" s="12">
        <v>1.41</v>
      </c>
      <c r="H28" s="12">
        <f t="shared" si="3"/>
        <v>0.53</v>
      </c>
      <c r="I28" s="12">
        <f t="shared" si="4"/>
        <v>1.94</v>
      </c>
      <c r="J28" s="4">
        <v>40997</v>
      </c>
    </row>
    <row r="29" spans="1:10" ht="12.75">
      <c r="A29" s="55" t="s">
        <v>69</v>
      </c>
      <c r="B29" s="26">
        <v>2030101</v>
      </c>
      <c r="C29" s="26">
        <v>665832</v>
      </c>
      <c r="D29" s="26">
        <v>96077</v>
      </c>
      <c r="E29" s="26">
        <v>1443734</v>
      </c>
      <c r="F29" s="26">
        <v>1391626</v>
      </c>
      <c r="G29" s="12">
        <v>1.41</v>
      </c>
      <c r="H29" s="12">
        <f t="shared" si="3"/>
        <v>0.55</v>
      </c>
      <c r="I29" s="12">
        <f t="shared" si="4"/>
        <v>1.96</v>
      </c>
      <c r="J29" s="4">
        <v>41029</v>
      </c>
    </row>
    <row r="30" spans="1:10" ht="12.75">
      <c r="A30" s="55" t="s">
        <v>70</v>
      </c>
      <c r="B30" s="26">
        <v>2030101</v>
      </c>
      <c r="C30" s="26">
        <v>665832</v>
      </c>
      <c r="D30" s="26">
        <v>-83209</v>
      </c>
      <c r="E30" s="26">
        <v>1443734</v>
      </c>
      <c r="F30" s="26">
        <v>1387641</v>
      </c>
      <c r="G30" s="12">
        <v>1.41</v>
      </c>
      <c r="H30" s="12">
        <f t="shared" si="3"/>
        <v>0.42</v>
      </c>
      <c r="I30" s="12">
        <f t="shared" si="4"/>
        <v>1.8299999999999998</v>
      </c>
      <c r="J30" s="4">
        <v>41060</v>
      </c>
    </row>
    <row r="31" spans="1:10" ht="12.75">
      <c r="A31" s="55" t="s">
        <v>64</v>
      </c>
      <c r="B31" s="26">
        <v>2030101</v>
      </c>
      <c r="C31" s="26">
        <v>665832</v>
      </c>
      <c r="D31" s="26">
        <v>77312</v>
      </c>
      <c r="E31" s="26">
        <v>1443734</v>
      </c>
      <c r="F31" s="26">
        <v>1397813</v>
      </c>
      <c r="G31" s="12">
        <v>1.41</v>
      </c>
      <c r="H31" s="12">
        <f t="shared" si="3"/>
        <v>0.53</v>
      </c>
      <c r="I31" s="12">
        <f t="shared" si="4"/>
        <v>1.94</v>
      </c>
      <c r="J31" s="4">
        <v>41089</v>
      </c>
    </row>
    <row r="32" spans="1:10" ht="12.75">
      <c r="A32" s="55" t="s">
        <v>65</v>
      </c>
      <c r="B32" s="26">
        <v>2030101</v>
      </c>
      <c r="C32" s="26">
        <v>665832</v>
      </c>
      <c r="D32" s="26">
        <v>47234</v>
      </c>
      <c r="E32" s="26">
        <v>1443734</v>
      </c>
      <c r="F32" s="26">
        <v>1409938</v>
      </c>
      <c r="G32" s="12">
        <v>1.41</v>
      </c>
      <c r="H32" s="12">
        <f t="shared" si="3"/>
        <v>0.51</v>
      </c>
      <c r="I32" s="12">
        <f t="shared" si="4"/>
        <v>1.92</v>
      </c>
      <c r="J32" s="4">
        <v>41123</v>
      </c>
    </row>
    <row r="33" spans="1:10" ht="12.75">
      <c r="A33" s="55" t="s">
        <v>66</v>
      </c>
      <c r="B33" s="26">
        <v>2030101</v>
      </c>
      <c r="C33" s="26">
        <v>665832</v>
      </c>
      <c r="D33" s="26">
        <v>123016</v>
      </c>
      <c r="E33" s="26">
        <v>1443734</v>
      </c>
      <c r="F33" s="26">
        <v>1419083</v>
      </c>
      <c r="G33" s="12">
        <v>1.41</v>
      </c>
      <c r="H33" s="12">
        <f t="shared" si="3"/>
        <v>0.56</v>
      </c>
      <c r="I33" s="12">
        <f t="shared" si="4"/>
        <v>1.97</v>
      </c>
      <c r="J33" s="4">
        <v>41151</v>
      </c>
    </row>
    <row r="34" spans="1:10" ht="12.75">
      <c r="A34" s="55" t="s">
        <v>67</v>
      </c>
      <c r="B34" s="26">
        <v>2030101</v>
      </c>
      <c r="C34" s="26">
        <v>665832</v>
      </c>
      <c r="D34" s="26">
        <v>-211562</v>
      </c>
      <c r="E34" s="26">
        <v>1443734</v>
      </c>
      <c r="F34" s="26">
        <v>1426995</v>
      </c>
      <c r="G34" s="12">
        <v>1.41</v>
      </c>
      <c r="H34" s="12">
        <f t="shared" si="3"/>
        <v>0.32</v>
      </c>
      <c r="I34" s="12">
        <f t="shared" si="4"/>
        <v>1.73</v>
      </c>
      <c r="J34" s="4">
        <v>41179</v>
      </c>
    </row>
    <row r="35" spans="1:10" ht="12.75">
      <c r="A35" s="55" t="s">
        <v>68</v>
      </c>
      <c r="B35" s="26">
        <v>2030101</v>
      </c>
      <c r="C35" s="26">
        <v>665832</v>
      </c>
      <c r="D35" s="26">
        <v>-208113</v>
      </c>
      <c r="E35" s="26">
        <v>1443734</v>
      </c>
      <c r="F35" s="26">
        <v>1428638</v>
      </c>
      <c r="G35" s="12">
        <v>1.41</v>
      </c>
      <c r="H35" s="12">
        <f t="shared" si="3"/>
        <v>0.32</v>
      </c>
      <c r="I35" s="12">
        <f t="shared" si="4"/>
        <v>1.73</v>
      </c>
      <c r="J35" s="4">
        <v>41213</v>
      </c>
    </row>
    <row r="36" ht="12.75">
      <c r="A36" s="55"/>
    </row>
    <row r="37" ht="12.75">
      <c r="A37" s="10">
        <v>2013</v>
      </c>
    </row>
    <row r="38" spans="1:10" ht="12.75">
      <c r="A38" s="55" t="s">
        <v>7</v>
      </c>
      <c r="B38" s="26">
        <v>2030101</v>
      </c>
      <c r="C38" s="26">
        <v>665832</v>
      </c>
      <c r="D38" s="26">
        <v>-124999</v>
      </c>
      <c r="E38" s="26">
        <v>1443734</v>
      </c>
      <c r="F38" s="26">
        <v>1434587</v>
      </c>
      <c r="G38" s="57">
        <v>1.41</v>
      </c>
      <c r="H38" s="12">
        <f aca="true" t="shared" si="5" ref="H38:H49">ROUND((C38+D38)/F38,2)</f>
        <v>0.38</v>
      </c>
      <c r="I38" s="12">
        <f aca="true" t="shared" si="6" ref="I38:I49">+G38+H38</f>
        <v>1.79</v>
      </c>
      <c r="J38" s="4">
        <v>41243</v>
      </c>
    </row>
    <row r="39" spans="1:10" ht="12.75">
      <c r="A39" s="55" t="s">
        <v>56</v>
      </c>
      <c r="B39" s="26">
        <v>2030101</v>
      </c>
      <c r="C39" s="26">
        <v>665832</v>
      </c>
      <c r="D39" s="26">
        <v>-39803</v>
      </c>
      <c r="E39" s="26">
        <v>1443734</v>
      </c>
      <c r="F39" s="26">
        <v>1432539</v>
      </c>
      <c r="G39" s="57">
        <v>1.41</v>
      </c>
      <c r="H39" s="12">
        <f t="shared" si="5"/>
        <v>0.44</v>
      </c>
      <c r="I39" s="12">
        <f t="shared" si="6"/>
        <v>1.8499999999999999</v>
      </c>
      <c r="J39" s="4">
        <v>41270</v>
      </c>
    </row>
    <row r="40" spans="1:10" ht="12.75">
      <c r="A40" s="55" t="s">
        <v>57</v>
      </c>
      <c r="B40" s="26">
        <v>2030101</v>
      </c>
      <c r="C40" s="26">
        <v>665832</v>
      </c>
      <c r="D40" s="26">
        <v>393</v>
      </c>
      <c r="E40" s="26">
        <v>1443734</v>
      </c>
      <c r="F40" s="26">
        <v>1429479</v>
      </c>
      <c r="G40" s="57">
        <v>1.41</v>
      </c>
      <c r="H40" s="12">
        <f t="shared" si="5"/>
        <v>0.47</v>
      </c>
      <c r="I40" s="12">
        <f t="shared" si="6"/>
        <v>1.88</v>
      </c>
      <c r="J40" s="4">
        <v>41304</v>
      </c>
    </row>
    <row r="41" spans="1:10" ht="12.75">
      <c r="A41" s="55" t="s">
        <v>59</v>
      </c>
      <c r="B41" s="26">
        <v>2030101</v>
      </c>
      <c r="C41" s="26">
        <v>665832</v>
      </c>
      <c r="D41" s="26">
        <v>-145969</v>
      </c>
      <c r="E41" s="26">
        <v>1443734</v>
      </c>
      <c r="F41" s="26">
        <v>1426664</v>
      </c>
      <c r="G41" s="57">
        <v>1.41</v>
      </c>
      <c r="H41" s="12">
        <f t="shared" si="5"/>
        <v>0.36</v>
      </c>
      <c r="I41" s="12">
        <f t="shared" si="6"/>
        <v>1.77</v>
      </c>
      <c r="J41" s="4">
        <v>41333</v>
      </c>
    </row>
    <row r="42" spans="1:10" ht="12.75">
      <c r="A42" s="55" t="s">
        <v>60</v>
      </c>
      <c r="B42" s="26">
        <v>2030101</v>
      </c>
      <c r="C42" s="26">
        <v>665832</v>
      </c>
      <c r="D42" s="26">
        <v>-204979</v>
      </c>
      <c r="E42" s="26">
        <v>1443734</v>
      </c>
      <c r="F42" s="26">
        <v>1426243</v>
      </c>
      <c r="G42" s="57">
        <v>1.41</v>
      </c>
      <c r="H42" s="12">
        <f t="shared" si="5"/>
        <v>0.32</v>
      </c>
      <c r="I42" s="12">
        <f t="shared" si="6"/>
        <v>1.73</v>
      </c>
      <c r="J42" s="58">
        <v>41365</v>
      </c>
    </row>
    <row r="43" spans="1:10" ht="12.75">
      <c r="A43" s="55" t="s">
        <v>69</v>
      </c>
      <c r="B43" s="26">
        <v>2030101</v>
      </c>
      <c r="C43" s="26">
        <v>665832</v>
      </c>
      <c r="D43" s="26">
        <v>-83186</v>
      </c>
      <c r="E43" s="26">
        <v>1443734</v>
      </c>
      <c r="F43" s="26">
        <v>1422778</v>
      </c>
      <c r="G43" s="57">
        <v>1.41</v>
      </c>
      <c r="H43" s="12">
        <f t="shared" si="5"/>
        <v>0.41</v>
      </c>
      <c r="I43" s="12">
        <f t="shared" si="6"/>
        <v>1.8199999999999998</v>
      </c>
      <c r="J43" s="4">
        <v>41394</v>
      </c>
    </row>
    <row r="44" spans="1:10" ht="12.75">
      <c r="A44" s="55" t="s">
        <v>70</v>
      </c>
      <c r="B44" s="26">
        <v>2030101</v>
      </c>
      <c r="C44" s="26">
        <v>665832</v>
      </c>
      <c r="D44" s="26">
        <v>44739</v>
      </c>
      <c r="E44" s="26">
        <v>1443734</v>
      </c>
      <c r="F44" s="26">
        <v>1430555</v>
      </c>
      <c r="G44" s="57">
        <v>1.41</v>
      </c>
      <c r="H44" s="12">
        <f t="shared" si="5"/>
        <v>0.5</v>
      </c>
      <c r="I44" s="12">
        <f t="shared" si="6"/>
        <v>1.91</v>
      </c>
      <c r="J44" s="4">
        <v>41424</v>
      </c>
    </row>
    <row r="45" spans="1:10" ht="12.75">
      <c r="A45" s="55" t="s">
        <v>64</v>
      </c>
      <c r="B45" s="26">
        <v>2030101</v>
      </c>
      <c r="C45" s="26">
        <v>665832</v>
      </c>
      <c r="D45" s="26">
        <v>120299</v>
      </c>
      <c r="E45" s="26">
        <v>1443734</v>
      </c>
      <c r="F45" s="26">
        <v>1430825</v>
      </c>
      <c r="G45" s="57">
        <v>1.41</v>
      </c>
      <c r="H45" s="12">
        <f t="shared" si="5"/>
        <v>0.55</v>
      </c>
      <c r="I45" s="12">
        <f t="shared" si="6"/>
        <v>1.96</v>
      </c>
      <c r="J45" s="4">
        <v>41452</v>
      </c>
    </row>
    <row r="46" spans="1:10" ht="12.75">
      <c r="A46" s="55" t="s">
        <v>65</v>
      </c>
      <c r="B46" s="26">
        <v>2030101</v>
      </c>
      <c r="C46" s="26">
        <v>665832</v>
      </c>
      <c r="D46" s="26">
        <v>-8596</v>
      </c>
      <c r="E46" s="26">
        <v>1443734</v>
      </c>
      <c r="F46" s="26">
        <v>1422710</v>
      </c>
      <c r="G46" s="57">
        <v>1.41</v>
      </c>
      <c r="H46" s="12">
        <f t="shared" si="5"/>
        <v>0.46</v>
      </c>
      <c r="I46" s="12">
        <f t="shared" si="6"/>
        <v>1.8699999999999999</v>
      </c>
      <c r="J46" s="4">
        <v>41485</v>
      </c>
    </row>
    <row r="47" spans="1:10" ht="12.75">
      <c r="A47" s="55" t="s">
        <v>66</v>
      </c>
      <c r="B47" s="26">
        <v>2030101</v>
      </c>
      <c r="C47" s="26">
        <v>665832</v>
      </c>
      <c r="D47" s="26">
        <v>-291951</v>
      </c>
      <c r="E47" s="26">
        <v>1443734</v>
      </c>
      <c r="F47" s="26">
        <v>1417052</v>
      </c>
      <c r="G47" s="57">
        <v>1.41</v>
      </c>
      <c r="H47" s="12">
        <f t="shared" si="5"/>
        <v>0.26</v>
      </c>
      <c r="I47" s="12">
        <f t="shared" si="6"/>
        <v>1.67</v>
      </c>
      <c r="J47" s="4">
        <v>41515</v>
      </c>
    </row>
    <row r="48" spans="1:10" ht="12.75">
      <c r="A48" s="55" t="s">
        <v>67</v>
      </c>
      <c r="B48" s="26">
        <v>2030101</v>
      </c>
      <c r="C48" s="26">
        <v>665832</v>
      </c>
      <c r="D48" s="26">
        <v>-393007</v>
      </c>
      <c r="E48" s="26">
        <v>1443734</v>
      </c>
      <c r="F48" s="26">
        <v>1411199</v>
      </c>
      <c r="G48" s="57">
        <v>1.41</v>
      </c>
      <c r="H48" s="12">
        <f t="shared" si="5"/>
        <v>0.19</v>
      </c>
      <c r="I48" s="12">
        <f t="shared" si="6"/>
        <v>1.5999999999999999</v>
      </c>
      <c r="J48" s="4">
        <v>41547</v>
      </c>
    </row>
    <row r="49" spans="1:10" ht="12.75">
      <c r="A49" s="55" t="s">
        <v>68</v>
      </c>
      <c r="B49" s="26">
        <v>2030101</v>
      </c>
      <c r="C49" s="26">
        <v>665832</v>
      </c>
      <c r="D49" s="26">
        <v>-387851</v>
      </c>
      <c r="E49" s="26">
        <v>1443734</v>
      </c>
      <c r="F49" s="26">
        <v>1424179</v>
      </c>
      <c r="G49" s="57">
        <v>1.41</v>
      </c>
      <c r="H49" s="12">
        <f t="shared" si="5"/>
        <v>0.2</v>
      </c>
      <c r="I49" s="12">
        <f t="shared" si="6"/>
        <v>1.6099999999999999</v>
      </c>
      <c r="J49" s="4">
        <v>41578</v>
      </c>
    </row>
    <row r="50" spans="1:7" ht="12.75">
      <c r="A50" s="55"/>
      <c r="G50" s="57"/>
    </row>
    <row r="51" spans="1:7" ht="12.75">
      <c r="A51" s="10">
        <v>2014</v>
      </c>
      <c r="G51" s="57"/>
    </row>
    <row r="52" spans="1:10" ht="12.75">
      <c r="A52" s="55" t="s">
        <v>7</v>
      </c>
      <c r="B52" s="26">
        <v>2030101</v>
      </c>
      <c r="C52" s="26">
        <v>665832</v>
      </c>
      <c r="D52" s="26">
        <v>-142883</v>
      </c>
      <c r="E52" s="26">
        <v>1443734</v>
      </c>
      <c r="F52" s="26">
        <v>1423701</v>
      </c>
      <c r="G52" s="57">
        <v>1.41</v>
      </c>
      <c r="H52" s="12">
        <f>ROUND((C52+D52)/F52,2)</f>
        <v>0.37</v>
      </c>
      <c r="I52" s="12">
        <f>+G52+H52</f>
        <v>1.7799999999999998</v>
      </c>
      <c r="J52" s="4">
        <v>41605</v>
      </c>
    </row>
    <row r="53" spans="1:10" ht="12.75">
      <c r="A53" s="55" t="s">
        <v>56</v>
      </c>
      <c r="B53" s="59">
        <v>2030101</v>
      </c>
      <c r="C53" s="59">
        <v>665832</v>
      </c>
      <c r="D53" s="59">
        <v>-126054.34</v>
      </c>
      <c r="E53" s="59">
        <v>1443734</v>
      </c>
      <c r="F53" s="59">
        <v>1423750.5585833334</v>
      </c>
      <c r="G53" s="57">
        <v>1.41</v>
      </c>
      <c r="H53" s="60">
        <f>ROUND((C53+D53)/F53,2)</f>
        <v>0.38</v>
      </c>
      <c r="I53" s="61">
        <f>+G53+H53</f>
        <v>1.79</v>
      </c>
      <c r="J53" s="4">
        <v>41639</v>
      </c>
    </row>
    <row r="54" ht="12.75">
      <c r="A54" s="55"/>
    </row>
    <row r="55" ht="12.75">
      <c r="A55" s="55"/>
    </row>
    <row r="56" ht="12.75">
      <c r="B56" s="35" t="s">
        <v>21</v>
      </c>
    </row>
    <row r="58" spans="2:6" ht="12.75">
      <c r="B58" s="34" t="s">
        <v>18</v>
      </c>
      <c r="E58" s="34" t="s">
        <v>15</v>
      </c>
      <c r="F58" s="34" t="s">
        <v>16</v>
      </c>
    </row>
    <row r="60" ht="12.75">
      <c r="B60" s="34" t="s">
        <v>17</v>
      </c>
    </row>
    <row r="61" ht="12.75">
      <c r="B61" s="34" t="s">
        <v>19</v>
      </c>
    </row>
    <row r="62" ht="12.75">
      <c r="B62" s="34" t="s">
        <v>20</v>
      </c>
    </row>
    <row r="64" ht="12.75">
      <c r="B64" s="5" t="s">
        <v>58</v>
      </c>
    </row>
  </sheetData>
  <sheetProtection/>
  <mergeCells count="4">
    <mergeCell ref="A1:L1"/>
    <mergeCell ref="A2:L2"/>
    <mergeCell ref="A4:L4"/>
    <mergeCell ref="A5:L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09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3.57421875" style="0" customWidth="1"/>
    <col min="2" max="2" width="19.57421875" style="0" customWidth="1"/>
    <col min="3" max="3" width="19.7109375" style="0" customWidth="1"/>
    <col min="4" max="4" width="6.7109375" style="0" customWidth="1"/>
    <col min="5" max="5" width="19.7109375" style="0" customWidth="1"/>
    <col min="6" max="6" width="6.7109375" style="0" customWidth="1"/>
    <col min="7" max="7" width="19.7109375" style="0" customWidth="1"/>
    <col min="8" max="8" width="6.7109375" style="0" customWidth="1"/>
    <col min="9" max="9" width="19.7109375" style="0" customWidth="1"/>
    <col min="10" max="10" width="6.7109375" style="0" customWidth="1"/>
    <col min="11" max="11" width="19.7109375" style="0" customWidth="1"/>
    <col min="12" max="12" width="6.7109375" style="0" customWidth="1"/>
    <col min="13" max="13" width="18.7109375" style="0" customWidth="1"/>
    <col min="14" max="14" width="6.7109375" style="0" customWidth="1"/>
    <col min="15" max="15" width="18.7109375" style="0" customWidth="1"/>
    <col min="16" max="16" width="6.7109375" style="0" customWidth="1"/>
    <col min="17" max="17" width="19.7109375" style="0" customWidth="1"/>
    <col min="18" max="18" width="6.7109375" style="0" customWidth="1"/>
    <col min="19" max="19" width="19.7109375" style="0" customWidth="1"/>
    <col min="20" max="20" width="6.7109375" style="0" customWidth="1"/>
    <col min="21" max="21" width="19.7109375" style="0" customWidth="1"/>
    <col min="22" max="22" width="6.7109375" style="0" customWidth="1"/>
    <col min="23" max="23" width="19.7109375" style="0" customWidth="1"/>
    <col min="24" max="24" width="6.7109375" style="0" customWidth="1"/>
    <col min="25" max="25" width="19.7109375" style="0" customWidth="1"/>
    <col min="26" max="26" width="5.7109375" style="0" customWidth="1"/>
    <col min="27" max="27" width="19.7109375" style="0" customWidth="1"/>
    <col min="28" max="28" width="5.7109375" style="0" customWidth="1"/>
    <col min="29" max="29" width="19.57421875" style="0" customWidth="1"/>
    <col min="30" max="30" width="5.7109375" style="0" customWidth="1"/>
    <col min="31" max="31" width="19.57421875" style="0" customWidth="1"/>
    <col min="32" max="32" width="5.7109375" style="0" customWidth="1"/>
    <col min="33" max="33" width="19.57421875" style="0" customWidth="1"/>
    <col min="34" max="34" width="5.7109375" style="0" customWidth="1"/>
    <col min="35" max="35" width="19.57421875" style="0" customWidth="1"/>
    <col min="36" max="36" width="6.7109375" style="0" customWidth="1"/>
    <col min="37" max="37" width="19.57421875" style="0" customWidth="1"/>
    <col min="38" max="38" width="6.7109375" style="0" customWidth="1"/>
    <col min="39" max="39" width="19.57421875" style="0" customWidth="1"/>
    <col min="40" max="40" width="6.7109375" style="0" customWidth="1"/>
    <col min="41" max="41" width="19.57421875" style="0" customWidth="1"/>
    <col min="42" max="42" width="6.7109375" style="0" customWidth="1"/>
    <col min="43" max="43" width="19.57421875" style="0" customWidth="1"/>
    <col min="44" max="44" width="5.7109375" style="0" customWidth="1"/>
    <col min="45" max="45" width="19.7109375" style="0" customWidth="1"/>
    <col min="46" max="46" width="5.7109375" style="0" customWidth="1"/>
    <col min="47" max="47" width="19.7109375" style="0" customWidth="1"/>
    <col min="48" max="48" width="6.7109375" style="0" customWidth="1"/>
    <col min="49" max="49" width="19.57421875" style="0" customWidth="1"/>
    <col min="50" max="50" width="6.7109375" style="0" customWidth="1"/>
    <col min="51" max="51" width="19.57421875" style="0" customWidth="1"/>
    <col min="52" max="52" width="6.7109375" style="0" customWidth="1"/>
    <col min="53" max="53" width="19.57421875" style="0" customWidth="1"/>
    <col min="54" max="54" width="6.7109375" style="0" customWidth="1"/>
    <col min="55" max="55" width="19.57421875" style="0" customWidth="1"/>
    <col min="56" max="56" width="6.7109375" style="0" customWidth="1"/>
    <col min="57" max="57" width="19.57421875" style="0" customWidth="1"/>
    <col min="58" max="58" width="6.7109375" style="0" customWidth="1"/>
    <col min="59" max="59" width="19.57421875" style="0" customWidth="1"/>
    <col min="60" max="60" width="6.7109375" style="0" customWidth="1"/>
    <col min="61" max="61" width="13.7109375" style="0" customWidth="1"/>
    <col min="62" max="62" width="6.7109375" style="0" customWidth="1"/>
    <col min="63" max="63" width="13.7109375" style="0" customWidth="1"/>
    <col min="64" max="64" width="6.7109375" style="0" customWidth="1"/>
    <col min="65" max="65" width="13.7109375" style="0" customWidth="1"/>
    <col min="66" max="66" width="6.7109375" style="0" customWidth="1"/>
    <col min="67" max="67" width="13.7109375" style="0" customWidth="1"/>
    <col min="68" max="68" width="6.7109375" style="0" customWidth="1"/>
    <col min="69" max="69" width="13.7109375" style="0" customWidth="1"/>
    <col min="70" max="70" width="6.7109375" style="0" customWidth="1"/>
    <col min="71" max="71" width="13.7109375" style="0" customWidth="1"/>
    <col min="72" max="72" width="6.7109375" style="0" customWidth="1"/>
    <col min="73" max="73" width="13.7109375" style="0" customWidth="1"/>
    <col min="74" max="74" width="13.7109375" style="0" bestFit="1" customWidth="1"/>
    <col min="75" max="75" width="33.421875" style="0" customWidth="1"/>
    <col min="76" max="76" width="32.421875" style="0" customWidth="1"/>
  </cols>
  <sheetData>
    <row r="1" ht="12.75">
      <c r="A1" s="5" t="s">
        <v>12</v>
      </c>
    </row>
    <row r="2" ht="12.75">
      <c r="A2" s="5"/>
    </row>
    <row r="3" spans="1:74" ht="12.75">
      <c r="A3" s="7" t="s">
        <v>13</v>
      </c>
      <c r="B3" s="8"/>
      <c r="C3" s="19">
        <v>40513</v>
      </c>
      <c r="D3" s="8"/>
      <c r="E3" s="19">
        <v>40483</v>
      </c>
      <c r="F3" s="8"/>
      <c r="G3" s="19">
        <v>40452</v>
      </c>
      <c r="H3" s="8"/>
      <c r="I3" s="19">
        <v>40422</v>
      </c>
      <c r="J3" s="8"/>
      <c r="K3" s="19">
        <v>40391</v>
      </c>
      <c r="L3" s="8"/>
      <c r="M3" s="19">
        <v>40360</v>
      </c>
      <c r="N3" s="8"/>
      <c r="O3" s="19">
        <v>40330</v>
      </c>
      <c r="P3" s="8"/>
      <c r="Q3" s="19">
        <v>40299</v>
      </c>
      <c r="R3" s="8"/>
      <c r="S3" s="19">
        <v>40269</v>
      </c>
      <c r="T3" s="8"/>
      <c r="U3" s="19">
        <v>40238</v>
      </c>
      <c r="V3" s="8"/>
      <c r="W3" s="19">
        <v>40210</v>
      </c>
      <c r="X3" s="8"/>
      <c r="Y3" s="19">
        <v>40179</v>
      </c>
      <c r="Z3" s="8"/>
      <c r="AA3" s="19">
        <v>40148</v>
      </c>
      <c r="AB3" s="8"/>
      <c r="AC3" s="19">
        <v>40118</v>
      </c>
      <c r="AD3" s="8"/>
      <c r="AE3" s="19">
        <v>40087</v>
      </c>
      <c r="AF3" s="8"/>
      <c r="AG3" s="19">
        <v>40057</v>
      </c>
      <c r="AH3" s="8"/>
      <c r="AI3" s="19">
        <v>40026</v>
      </c>
      <c r="AJ3" s="8"/>
      <c r="AK3" s="19">
        <v>39995</v>
      </c>
      <c r="AL3" s="8"/>
      <c r="AM3" s="19">
        <v>39965</v>
      </c>
      <c r="AN3" s="8"/>
      <c r="AO3" s="19">
        <v>39934</v>
      </c>
      <c r="AP3" s="8"/>
      <c r="AQ3" s="19">
        <v>39904</v>
      </c>
      <c r="AR3" s="8"/>
      <c r="AS3" s="19">
        <v>39873</v>
      </c>
      <c r="AT3" s="8"/>
      <c r="AU3" s="19">
        <v>39845</v>
      </c>
      <c r="AV3" s="8"/>
      <c r="AW3" s="19">
        <v>39814</v>
      </c>
      <c r="AX3" s="8"/>
      <c r="AY3" s="19">
        <v>39783</v>
      </c>
      <c r="AZ3" s="8"/>
      <c r="BA3" s="19">
        <v>39753</v>
      </c>
      <c r="BB3" s="8"/>
      <c r="BC3" s="19">
        <v>39722</v>
      </c>
      <c r="BD3" s="19"/>
      <c r="BE3" s="19">
        <v>39692</v>
      </c>
      <c r="BF3" s="8"/>
      <c r="BG3" s="19">
        <v>39661</v>
      </c>
      <c r="BH3" s="19"/>
      <c r="BI3" s="19">
        <v>39630</v>
      </c>
      <c r="BJ3" s="19"/>
      <c r="BK3" s="19">
        <v>39600</v>
      </c>
      <c r="BL3" s="19"/>
      <c r="BM3" s="19">
        <v>39569</v>
      </c>
      <c r="BN3" s="8"/>
      <c r="BO3" s="6">
        <v>39546</v>
      </c>
      <c r="BP3" s="8"/>
      <c r="BQ3" s="6">
        <v>39515</v>
      </c>
      <c r="BS3" s="6">
        <v>39486</v>
      </c>
      <c r="BU3" s="6">
        <v>39455</v>
      </c>
      <c r="BV3" s="6"/>
    </row>
    <row r="4" spans="67:74" ht="12.75">
      <c r="BO4" s="9"/>
      <c r="BQ4" s="9"/>
      <c r="BS4" s="9"/>
      <c r="BU4" s="13"/>
      <c r="BV4" s="13"/>
    </row>
    <row r="5" spans="1:75" ht="12.75">
      <c r="A5" s="18"/>
      <c r="B5" s="7" t="s">
        <v>9</v>
      </c>
      <c r="C5" s="30">
        <v>716355.12</v>
      </c>
      <c r="D5" s="7"/>
      <c r="E5" s="30">
        <v>856752</v>
      </c>
      <c r="F5" s="7"/>
      <c r="G5" s="30">
        <v>845748.33</v>
      </c>
      <c r="H5" s="7"/>
      <c r="I5" s="30">
        <v>1079419.06</v>
      </c>
      <c r="J5" s="7"/>
      <c r="K5" s="30">
        <v>1027934.61</v>
      </c>
      <c r="L5" s="7"/>
      <c r="M5" s="30">
        <v>902585.99</v>
      </c>
      <c r="N5" s="7"/>
      <c r="O5" s="30">
        <v>948641</v>
      </c>
      <c r="P5" s="7"/>
      <c r="Q5" s="30">
        <v>757441</v>
      </c>
      <c r="R5" s="7"/>
      <c r="S5" s="30">
        <v>743525.36</v>
      </c>
      <c r="T5" s="7"/>
      <c r="U5" s="30">
        <v>798263.47</v>
      </c>
      <c r="V5" s="7"/>
      <c r="W5" s="21">
        <v>753654.72</v>
      </c>
      <c r="X5" s="7"/>
      <c r="Y5" s="21">
        <v>881523.86</v>
      </c>
      <c r="Z5" s="7"/>
      <c r="AA5" s="21">
        <v>878898.39</v>
      </c>
      <c r="AB5" s="7"/>
      <c r="AC5" s="21">
        <v>937217.94</v>
      </c>
      <c r="AD5" s="7"/>
      <c r="AE5" s="22">
        <v>879554.23</v>
      </c>
      <c r="AF5" s="7"/>
      <c r="AG5" s="22">
        <v>920477.21</v>
      </c>
      <c r="AH5" s="7"/>
      <c r="AI5" s="22">
        <v>780550.71</v>
      </c>
      <c r="AJ5" s="7"/>
      <c r="AK5" s="29">
        <v>803585.12</v>
      </c>
      <c r="AL5" s="7"/>
      <c r="AM5" s="21">
        <v>799425.27</v>
      </c>
      <c r="AN5" s="7"/>
      <c r="AO5" s="21">
        <v>860325.95</v>
      </c>
      <c r="AP5" s="7"/>
      <c r="AQ5" s="21">
        <v>790501.83</v>
      </c>
      <c r="AR5" s="7"/>
      <c r="AS5" s="22">
        <v>874870.78</v>
      </c>
      <c r="AT5" s="7"/>
      <c r="AU5" s="22">
        <v>833226.44</v>
      </c>
      <c r="AV5" s="7"/>
      <c r="AW5" s="22">
        <v>718502.63</v>
      </c>
      <c r="AX5" s="7"/>
      <c r="AY5" s="22">
        <v>847530.47</v>
      </c>
      <c r="AZ5" s="7"/>
      <c r="BA5" s="22">
        <v>759450.28</v>
      </c>
      <c r="BB5" s="7"/>
      <c r="BC5" s="22">
        <v>803295.6</v>
      </c>
      <c r="BD5" s="7"/>
      <c r="BE5" s="22">
        <v>917446.92</v>
      </c>
      <c r="BF5" s="7"/>
      <c r="BG5" s="22">
        <v>826216.81</v>
      </c>
      <c r="BH5" s="22"/>
      <c r="BI5" s="21">
        <v>967096</v>
      </c>
      <c r="BJ5" s="7"/>
      <c r="BK5" s="21">
        <v>912023</v>
      </c>
      <c r="BL5" s="7"/>
      <c r="BM5" s="21">
        <v>787019</v>
      </c>
      <c r="BN5" s="7"/>
      <c r="BO5" s="14">
        <v>785732</v>
      </c>
      <c r="BP5" s="7"/>
      <c r="BQ5" s="14">
        <v>778438.81</v>
      </c>
      <c r="BR5" s="15"/>
      <c r="BS5" s="14">
        <v>779523.796</v>
      </c>
      <c r="BT5" s="15"/>
      <c r="BU5" s="14">
        <v>781784.56</v>
      </c>
      <c r="BV5" s="14"/>
      <c r="BW5" s="15"/>
    </row>
    <row r="6" spans="3:75" ht="12.75">
      <c r="C6" s="31"/>
      <c r="E6" s="31"/>
      <c r="G6" s="31"/>
      <c r="I6" s="31"/>
      <c r="K6" s="31"/>
      <c r="M6" s="31"/>
      <c r="O6" s="31"/>
      <c r="Q6" s="31"/>
      <c r="S6" s="31"/>
      <c r="U6" s="31"/>
      <c r="W6" s="20"/>
      <c r="Y6" s="20"/>
      <c r="AA6" s="23"/>
      <c r="AC6" s="20"/>
      <c r="AE6" s="23"/>
      <c r="AG6" s="23"/>
      <c r="AI6" s="23"/>
      <c r="AO6" s="20"/>
      <c r="AQ6" s="20"/>
      <c r="AS6" s="23"/>
      <c r="AY6" s="23"/>
      <c r="BA6" s="23"/>
      <c r="BC6" s="23"/>
      <c r="BE6" s="23"/>
      <c r="BG6" s="23"/>
      <c r="BH6" s="23"/>
      <c r="BI6" s="20"/>
      <c r="BK6" s="20"/>
      <c r="BM6" s="20"/>
      <c r="BO6" s="14"/>
      <c r="BQ6" s="14"/>
      <c r="BR6" s="15"/>
      <c r="BS6" s="15"/>
      <c r="BT6" s="15"/>
      <c r="BU6" s="15"/>
      <c r="BV6" s="15"/>
      <c r="BW6" s="15"/>
    </row>
    <row r="7" spans="2:75" ht="12.75">
      <c r="B7" s="7" t="s">
        <v>10</v>
      </c>
      <c r="C7" s="30">
        <v>834183</v>
      </c>
      <c r="D7" s="7"/>
      <c r="E7" s="30">
        <v>833342</v>
      </c>
      <c r="F7" s="7"/>
      <c r="G7" s="30">
        <v>834182.57</v>
      </c>
      <c r="H7" s="7"/>
      <c r="I7" s="30">
        <v>833342</v>
      </c>
      <c r="J7" s="7"/>
      <c r="K7" s="30">
        <v>866747</v>
      </c>
      <c r="L7" s="7"/>
      <c r="M7" s="30">
        <v>851869.06</v>
      </c>
      <c r="N7" s="7"/>
      <c r="O7" s="30">
        <v>905178</v>
      </c>
      <c r="P7" s="7"/>
      <c r="Q7" s="30">
        <v>906228</v>
      </c>
      <c r="R7" s="7"/>
      <c r="S7" s="30">
        <v>835010.35</v>
      </c>
      <c r="T7" s="7"/>
      <c r="U7" s="30">
        <v>833384.96</v>
      </c>
      <c r="V7" s="7"/>
      <c r="W7" s="21">
        <v>831662.16</v>
      </c>
      <c r="X7" s="7"/>
      <c r="Y7" s="21">
        <v>834182.57</v>
      </c>
      <c r="Z7" s="7"/>
      <c r="AA7" s="21">
        <v>822182.57</v>
      </c>
      <c r="AB7" s="7"/>
      <c r="AC7" s="21">
        <v>821377</v>
      </c>
      <c r="AD7" s="7"/>
      <c r="AE7" s="22">
        <v>822183</v>
      </c>
      <c r="AF7" s="7"/>
      <c r="AG7" s="22">
        <v>821342.43</v>
      </c>
      <c r="AH7" s="7"/>
      <c r="AI7" s="22">
        <v>822182.57</v>
      </c>
      <c r="AJ7" s="7"/>
      <c r="AK7" s="22">
        <v>839868.96</v>
      </c>
      <c r="AL7" s="7"/>
      <c r="AM7" s="21">
        <v>893178</v>
      </c>
      <c r="AN7" s="7"/>
      <c r="AO7" s="21">
        <v>894228</v>
      </c>
      <c r="AP7" s="7"/>
      <c r="AQ7" s="21">
        <v>823010</v>
      </c>
      <c r="AR7" s="7"/>
      <c r="AS7" s="22">
        <v>821381</v>
      </c>
      <c r="AT7" s="7"/>
      <c r="AU7" s="22">
        <v>819662</v>
      </c>
      <c r="AV7" s="7"/>
      <c r="AW7" s="22">
        <v>777823</v>
      </c>
      <c r="AX7" s="7"/>
      <c r="AY7" s="22">
        <v>829600</v>
      </c>
      <c r="AZ7" s="7"/>
      <c r="BA7" s="22">
        <v>829600</v>
      </c>
      <c r="BB7" s="7"/>
      <c r="BC7" s="22">
        <v>829600</v>
      </c>
      <c r="BD7" s="7"/>
      <c r="BE7" s="22">
        <v>829600</v>
      </c>
      <c r="BF7" s="7"/>
      <c r="BG7" s="22">
        <v>829600</v>
      </c>
      <c r="BH7" s="22"/>
      <c r="BI7" s="21">
        <v>865454</v>
      </c>
      <c r="BJ7" s="7"/>
      <c r="BK7" s="21">
        <v>923813</v>
      </c>
      <c r="BL7" s="7"/>
      <c r="BM7" s="21">
        <v>930911</v>
      </c>
      <c r="BN7" s="7"/>
      <c r="BO7" s="14">
        <v>829600</v>
      </c>
      <c r="BP7" s="7"/>
      <c r="BQ7" s="14">
        <v>829600</v>
      </c>
      <c r="BR7" s="15"/>
      <c r="BS7" s="14">
        <v>829600</v>
      </c>
      <c r="BT7" s="15"/>
      <c r="BU7" s="14">
        <v>829600</v>
      </c>
      <c r="BV7" s="14"/>
      <c r="BW7" s="15"/>
    </row>
    <row r="8" spans="3:75" ht="12.75">
      <c r="C8" s="31"/>
      <c r="E8" s="26"/>
      <c r="G8" s="31"/>
      <c r="I8" s="31"/>
      <c r="K8" s="31"/>
      <c r="M8" s="31"/>
      <c r="O8" s="31"/>
      <c r="Q8" s="31"/>
      <c r="S8" s="31"/>
      <c r="U8" s="31"/>
      <c r="W8" s="20"/>
      <c r="Y8" s="20"/>
      <c r="AA8" s="20"/>
      <c r="AC8" s="20"/>
      <c r="AE8" s="23"/>
      <c r="AG8" s="23"/>
      <c r="AI8" s="23"/>
      <c r="AO8" s="20"/>
      <c r="AQ8" s="15"/>
      <c r="AS8" s="23"/>
      <c r="AY8" s="23"/>
      <c r="BA8" s="23"/>
      <c r="BC8" s="23"/>
      <c r="BE8" s="23"/>
      <c r="BG8" s="23"/>
      <c r="BH8" s="23"/>
      <c r="BI8" s="20"/>
      <c r="BK8" s="20"/>
      <c r="BM8" s="20"/>
      <c r="BO8" s="14"/>
      <c r="BQ8" s="14"/>
      <c r="BR8" s="15"/>
      <c r="BS8" s="14"/>
      <c r="BT8" s="15"/>
      <c r="BU8" s="14"/>
      <c r="BV8" s="14"/>
      <c r="BW8" s="15"/>
    </row>
    <row r="9" spans="2:75" ht="12.75">
      <c r="B9" s="7" t="s">
        <v>8</v>
      </c>
      <c r="C9" s="30">
        <v>117827.88</v>
      </c>
      <c r="D9" s="7"/>
      <c r="E9" s="30">
        <v>-23410</v>
      </c>
      <c r="F9" s="7"/>
      <c r="G9" s="30">
        <v>-11566</v>
      </c>
      <c r="H9" s="7"/>
      <c r="I9" s="30">
        <v>-246077.06</v>
      </c>
      <c r="J9" s="7"/>
      <c r="K9" s="30">
        <v>-161187.61</v>
      </c>
      <c r="L9" s="7"/>
      <c r="M9" s="30">
        <v>-50716.929999999935</v>
      </c>
      <c r="N9" s="7"/>
      <c r="O9" s="30">
        <v>-43463</v>
      </c>
      <c r="P9" s="7"/>
      <c r="Q9" s="30">
        <v>148787</v>
      </c>
      <c r="R9" s="7"/>
      <c r="S9" s="30">
        <v>91484.99</v>
      </c>
      <c r="T9" s="7"/>
      <c r="U9" s="30">
        <v>35121.49</v>
      </c>
      <c r="V9" s="7"/>
      <c r="W9" s="21">
        <v>78007.43999999994</v>
      </c>
      <c r="X9" s="7"/>
      <c r="Y9" s="21">
        <v>-47341.290000000154</v>
      </c>
      <c r="Z9" s="7"/>
      <c r="AA9" s="21">
        <v>-56715.820000000065</v>
      </c>
      <c r="AB9" s="7"/>
      <c r="AC9" s="21">
        <v>-115840.94</v>
      </c>
      <c r="AD9" s="7"/>
      <c r="AE9" s="22">
        <v>-57371.23</v>
      </c>
      <c r="AF9" s="7"/>
      <c r="AG9" s="22">
        <v>-99134.77999999991</v>
      </c>
      <c r="AH9" s="7"/>
      <c r="AI9" s="22">
        <v>41631.85999999987</v>
      </c>
      <c r="AJ9" s="7"/>
      <c r="AK9" s="29">
        <v>36283.84</v>
      </c>
      <c r="AL9" s="7"/>
      <c r="AM9" s="28">
        <v>93753</v>
      </c>
      <c r="AN9" s="7"/>
      <c r="AO9" s="21">
        <v>33902.05</v>
      </c>
      <c r="AP9" s="7"/>
      <c r="AQ9" s="21">
        <v>32508.17</v>
      </c>
      <c r="AR9" s="7"/>
      <c r="AS9" s="22">
        <v>-53489.77999999991</v>
      </c>
      <c r="AT9" s="7"/>
      <c r="AU9" s="27">
        <v>-13564.439999999944</v>
      </c>
      <c r="AV9" s="7"/>
      <c r="AW9" s="22">
        <v>59320.37</v>
      </c>
      <c r="AX9" s="7"/>
      <c r="AY9" s="22">
        <v>-17930.47</v>
      </c>
      <c r="AZ9" s="7"/>
      <c r="BA9" s="22">
        <v>70149.72</v>
      </c>
      <c r="BB9" s="7"/>
      <c r="BC9" s="22">
        <v>26304.4</v>
      </c>
      <c r="BD9" s="7"/>
      <c r="BE9" s="22">
        <v>-87846.92</v>
      </c>
      <c r="BF9" s="7"/>
      <c r="BG9" s="22">
        <v>3383.19</v>
      </c>
      <c r="BH9" s="22"/>
      <c r="BI9" s="21">
        <v>-101642</v>
      </c>
      <c r="BJ9" s="7"/>
      <c r="BK9" s="21">
        <v>11790</v>
      </c>
      <c r="BL9" s="7"/>
      <c r="BM9" s="21">
        <v>143892</v>
      </c>
      <c r="BN9" s="7"/>
      <c r="BO9" s="14">
        <v>43868</v>
      </c>
      <c r="BP9" s="7"/>
      <c r="BQ9" s="14">
        <v>51161.19000000018</v>
      </c>
      <c r="BR9" s="16"/>
      <c r="BS9" s="14">
        <v>50076.20400000003</v>
      </c>
      <c r="BT9" s="16"/>
      <c r="BU9" s="14">
        <v>47815.44000000006</v>
      </c>
      <c r="BV9" s="15">
        <f>BU9+BS9+BQ9+BO9+BM9+BK9+BI9+BG9+BE9+BC9+BA9+AY9+AW9+AU9+AS9+AQ9+AO9+AM9</f>
        <v>393450.1240000004</v>
      </c>
      <c r="BW9" s="11"/>
    </row>
    <row r="10" spans="3:74" ht="12.75">
      <c r="C10" s="56" t="s">
        <v>61</v>
      </c>
      <c r="E10" s="11" t="s">
        <v>14</v>
      </c>
      <c r="G10" s="11" t="s">
        <v>14</v>
      </c>
      <c r="I10" s="11" t="s">
        <v>14</v>
      </c>
      <c r="K10" s="11" t="s">
        <v>14</v>
      </c>
      <c r="M10" s="11" t="s">
        <v>14</v>
      </c>
      <c r="O10" s="11" t="s">
        <v>14</v>
      </c>
      <c r="Q10" s="24" t="s">
        <v>11</v>
      </c>
      <c r="S10" s="24" t="s">
        <v>11</v>
      </c>
      <c r="U10" s="11" t="s">
        <v>11</v>
      </c>
      <c r="W10" s="11" t="s">
        <v>11</v>
      </c>
      <c r="Y10" s="11" t="s">
        <v>14</v>
      </c>
      <c r="AA10" s="11" t="s">
        <v>14</v>
      </c>
      <c r="AC10" s="11" t="s">
        <v>14</v>
      </c>
      <c r="AE10" s="11" t="s">
        <v>14</v>
      </c>
      <c r="AG10" s="11" t="s">
        <v>14</v>
      </c>
      <c r="AI10" s="24" t="s">
        <v>11</v>
      </c>
      <c r="AK10" s="24" t="s">
        <v>11</v>
      </c>
      <c r="AM10" s="24" t="s">
        <v>11</v>
      </c>
      <c r="AO10" s="24" t="s">
        <v>11</v>
      </c>
      <c r="AQ10" s="24" t="s">
        <v>11</v>
      </c>
      <c r="AS10" s="11" t="s">
        <v>14</v>
      </c>
      <c r="AU10" s="11" t="s">
        <v>14</v>
      </c>
      <c r="AW10" s="24" t="s">
        <v>11</v>
      </c>
      <c r="AY10" s="11" t="s">
        <v>14</v>
      </c>
      <c r="BA10" s="24" t="s">
        <v>11</v>
      </c>
      <c r="BC10" s="24" t="s">
        <v>11</v>
      </c>
      <c r="BE10" s="11" t="s">
        <v>14</v>
      </c>
      <c r="BG10" s="24" t="s">
        <v>11</v>
      </c>
      <c r="BH10" s="24"/>
      <c r="BI10" s="11" t="s">
        <v>14</v>
      </c>
      <c r="BK10" s="17" t="s">
        <v>11</v>
      </c>
      <c r="BM10" s="17" t="s">
        <v>11</v>
      </c>
      <c r="BO10" s="17" t="s">
        <v>11</v>
      </c>
      <c r="BQ10" s="17" t="s">
        <v>11</v>
      </c>
      <c r="BR10" s="10"/>
      <c r="BS10" s="17" t="s">
        <v>11</v>
      </c>
      <c r="BT10" s="10"/>
      <c r="BU10" s="17" t="s">
        <v>11</v>
      </c>
      <c r="BV10" s="17" t="s">
        <v>11</v>
      </c>
    </row>
    <row r="11" spans="19:74" ht="12.75">
      <c r="S11" s="32"/>
      <c r="BQ11" s="9"/>
      <c r="BS11" s="9"/>
      <c r="BU11" s="13"/>
      <c r="BV11" s="13"/>
    </row>
    <row r="12" spans="2:74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9"/>
      <c r="BS12" s="9"/>
      <c r="BU12" s="13"/>
      <c r="BV12" s="13"/>
    </row>
    <row r="13" spans="69:74" ht="12.75">
      <c r="BQ13" s="9"/>
      <c r="BS13" s="9"/>
      <c r="BU13" s="13"/>
      <c r="BV13" s="13"/>
    </row>
    <row r="14" spans="69:74" ht="12.75">
      <c r="BQ14" s="9"/>
      <c r="BS14" s="9"/>
      <c r="BU14" s="13"/>
      <c r="BV14" s="13"/>
    </row>
    <row r="15" spans="69:74" ht="12.75">
      <c r="BQ15" s="9"/>
      <c r="BS15" s="9"/>
      <c r="BU15" s="13"/>
      <c r="BV15" s="13"/>
    </row>
    <row r="16" spans="25:74" ht="12.75">
      <c r="Y16" s="15"/>
      <c r="BQ16" s="9"/>
      <c r="BS16" s="9"/>
      <c r="BU16" s="13"/>
      <c r="BV16" s="13"/>
    </row>
    <row r="17" spans="69:74" ht="12.75">
      <c r="BQ17" s="9"/>
      <c r="BS17" s="9"/>
      <c r="BU17" s="13"/>
      <c r="BV17" s="13"/>
    </row>
    <row r="18" spans="69:74" ht="12.75">
      <c r="BQ18" s="9"/>
      <c r="BS18" s="9"/>
      <c r="BU18" s="13"/>
      <c r="BV18" s="13"/>
    </row>
    <row r="19" spans="69:74" ht="12.75">
      <c r="BQ19" s="9"/>
      <c r="BS19" s="9"/>
      <c r="BU19" s="13"/>
      <c r="BV19" s="13"/>
    </row>
    <row r="20" spans="69:74" ht="12.75">
      <c r="BQ20" s="9"/>
      <c r="BS20" s="9"/>
      <c r="BU20" s="13"/>
      <c r="BV20" s="13"/>
    </row>
    <row r="21" spans="69:71" ht="12.75">
      <c r="BQ21" s="9"/>
      <c r="BS21" s="9"/>
    </row>
    <row r="22" spans="69:71" ht="12.75">
      <c r="BQ22" s="9"/>
      <c r="BS22" s="9"/>
    </row>
    <row r="23" spans="69:71" ht="12.75">
      <c r="BQ23" s="9"/>
      <c r="BS23" s="9"/>
    </row>
    <row r="24" spans="69:71" ht="12.75">
      <c r="BQ24" s="9"/>
      <c r="BS24" s="9"/>
    </row>
    <row r="25" spans="69:71" ht="12.75">
      <c r="BQ25" s="9"/>
      <c r="BS25" s="9"/>
    </row>
    <row r="26" spans="69:71" ht="12.75">
      <c r="BQ26" s="9"/>
      <c r="BS26" s="9"/>
    </row>
    <row r="27" spans="69:71" ht="12.75">
      <c r="BQ27" s="9"/>
      <c r="BS27" s="9"/>
    </row>
    <row r="28" spans="69:71" ht="12.75">
      <c r="BQ28" s="9"/>
      <c r="BS28" s="9"/>
    </row>
    <row r="29" spans="69:71" ht="12.75">
      <c r="BQ29" s="9"/>
      <c r="BS29" s="9"/>
    </row>
    <row r="30" spans="69:71" ht="12.75">
      <c r="BQ30" s="9"/>
      <c r="BS30" s="9"/>
    </row>
    <row r="31" spans="69:71" ht="12.75">
      <c r="BQ31" s="9"/>
      <c r="BS31" s="9"/>
    </row>
    <row r="32" spans="69:71" ht="12.75">
      <c r="BQ32" s="9"/>
      <c r="BS32" s="9"/>
    </row>
    <row r="33" spans="69:71" ht="12.75">
      <c r="BQ33" s="9"/>
      <c r="BS33" s="9"/>
    </row>
    <row r="34" spans="69:71" ht="12.75">
      <c r="BQ34" s="9"/>
      <c r="BS34" s="9"/>
    </row>
    <row r="35" spans="69:71" ht="12.75">
      <c r="BQ35" s="9"/>
      <c r="BS35" s="9"/>
    </row>
    <row r="36" spans="69:71" ht="12.75">
      <c r="BQ36" s="9"/>
      <c r="BS36" s="9"/>
    </row>
    <row r="37" spans="69:71" ht="12.75">
      <c r="BQ37" s="9"/>
      <c r="BS37" s="9"/>
    </row>
    <row r="38" spans="69:71" ht="12.75">
      <c r="BQ38" s="9"/>
      <c r="BS38" s="9"/>
    </row>
    <row r="39" spans="69:71" ht="12.75">
      <c r="BQ39" s="9"/>
      <c r="BS39" s="9"/>
    </row>
    <row r="40" spans="69:71" ht="12.75">
      <c r="BQ40" s="9"/>
      <c r="BS40" s="9"/>
    </row>
    <row r="41" spans="69:71" ht="12.75">
      <c r="BQ41" s="9"/>
      <c r="BS41" s="9"/>
    </row>
    <row r="42" spans="69:71" ht="12.75">
      <c r="BQ42" s="9"/>
      <c r="BS42" s="9"/>
    </row>
    <row r="43" spans="69:71" ht="12.75">
      <c r="BQ43" s="9"/>
      <c r="BS43" s="9"/>
    </row>
    <row r="44" spans="69:71" ht="12.75">
      <c r="BQ44" s="9"/>
      <c r="BS44" s="9"/>
    </row>
    <row r="45" spans="69:71" ht="12.75">
      <c r="BQ45" s="9"/>
      <c r="BS45" s="9"/>
    </row>
    <row r="46" spans="69:71" ht="12.75">
      <c r="BQ46" s="9"/>
      <c r="BS46" s="9"/>
    </row>
    <row r="47" spans="69:71" ht="12.75">
      <c r="BQ47" s="9"/>
      <c r="BS47" s="9"/>
    </row>
    <row r="48" spans="69:71" ht="12.75">
      <c r="BQ48" s="9"/>
      <c r="BS48" s="9"/>
    </row>
    <row r="49" spans="69:71" ht="12.75">
      <c r="BQ49" s="9"/>
      <c r="BS49" s="9"/>
    </row>
    <row r="50" ht="12.75">
      <c r="BS50" s="9"/>
    </row>
    <row r="51" ht="12.75">
      <c r="BS51" s="9"/>
    </row>
    <row r="52" ht="12.75">
      <c r="BS52" s="9"/>
    </row>
    <row r="53" ht="12.75">
      <c r="BS53" s="9"/>
    </row>
    <row r="54" ht="12.75">
      <c r="BS54" s="9"/>
    </row>
    <row r="55" ht="12.75">
      <c r="BS55" s="9"/>
    </row>
    <row r="56" ht="12.75">
      <c r="BS56" s="9"/>
    </row>
    <row r="57" ht="12.75">
      <c r="BS57" s="9"/>
    </row>
    <row r="58" ht="12.75">
      <c r="BS58" s="9"/>
    </row>
    <row r="59" ht="12.75">
      <c r="BS59" s="9"/>
    </row>
    <row r="60" ht="12.75">
      <c r="BS60" s="9"/>
    </row>
    <row r="61" ht="12.75">
      <c r="BS61" s="9"/>
    </row>
    <row r="62" ht="12.75">
      <c r="BS62" s="9"/>
    </row>
    <row r="63" ht="12.75">
      <c r="BS63" s="9"/>
    </row>
    <row r="64" ht="12.75">
      <c r="BS64" s="9"/>
    </row>
    <row r="65" ht="12.75">
      <c r="BS65" s="9"/>
    </row>
    <row r="66" ht="12.75">
      <c r="BS66" s="9"/>
    </row>
    <row r="67" ht="12.75">
      <c r="BS67" s="9"/>
    </row>
    <row r="68" ht="12.75">
      <c r="BS68" s="9"/>
    </row>
    <row r="69" ht="12.75">
      <c r="BS69" s="9"/>
    </row>
    <row r="70" ht="12.75">
      <c r="BS70" s="9"/>
    </row>
    <row r="71" ht="12.75">
      <c r="BS71" s="9"/>
    </row>
    <row r="72" ht="12.75">
      <c r="BS72" s="9"/>
    </row>
    <row r="73" ht="12.75">
      <c r="BS73" s="9"/>
    </row>
    <row r="74" ht="12.75">
      <c r="BS74" s="9"/>
    </row>
    <row r="75" ht="12.75">
      <c r="BS75" s="9"/>
    </row>
    <row r="76" ht="12.75">
      <c r="BS76" s="9"/>
    </row>
    <row r="77" ht="12.75">
      <c r="BS77" s="9"/>
    </row>
    <row r="78" ht="12.75">
      <c r="BS78" s="9"/>
    </row>
    <row r="79" ht="12.75">
      <c r="BS79" s="9"/>
    </row>
    <row r="80" ht="12.75">
      <c r="BS80" s="9"/>
    </row>
    <row r="81" ht="12.75">
      <c r="BS81" s="9"/>
    </row>
    <row r="82" ht="12.75">
      <c r="BS82" s="9"/>
    </row>
    <row r="83" ht="12.75">
      <c r="BS83" s="9"/>
    </row>
    <row r="84" ht="12.75">
      <c r="BS84" s="9"/>
    </row>
    <row r="85" ht="12.75">
      <c r="BS85" s="9"/>
    </row>
    <row r="86" ht="12.75">
      <c r="BS86" s="9"/>
    </row>
    <row r="87" ht="12.75">
      <c r="BS87" s="9"/>
    </row>
    <row r="88" ht="12.75">
      <c r="BS88" s="9"/>
    </row>
    <row r="89" ht="12.75">
      <c r="BS89" s="9"/>
    </row>
    <row r="90" ht="12.75">
      <c r="BS90" s="9"/>
    </row>
    <row r="91" ht="12.75">
      <c r="BS91" s="9"/>
    </row>
    <row r="92" ht="12.75">
      <c r="BS92" s="9"/>
    </row>
    <row r="93" ht="12.75">
      <c r="BS93" s="9"/>
    </row>
    <row r="94" ht="12.75">
      <c r="BS94" s="9"/>
    </row>
    <row r="95" ht="12.75">
      <c r="BS95" s="9"/>
    </row>
    <row r="96" ht="12.75">
      <c r="BS96" s="9"/>
    </row>
    <row r="97" ht="12.75">
      <c r="BS97" s="9"/>
    </row>
    <row r="98" ht="12.75">
      <c r="BS98" s="9"/>
    </row>
    <row r="99" ht="12.75">
      <c r="BS99" s="9"/>
    </row>
    <row r="100" ht="12.75">
      <c r="BS100" s="9"/>
    </row>
    <row r="101" ht="12.75">
      <c r="BS101" s="9"/>
    </row>
    <row r="102" ht="12.75">
      <c r="BS102" s="9"/>
    </row>
    <row r="103" ht="12.75">
      <c r="BS103" s="9"/>
    </row>
    <row r="104" ht="12.75">
      <c r="BS104" s="9"/>
    </row>
    <row r="105" ht="12.75">
      <c r="BS105" s="9"/>
    </row>
    <row r="106" ht="12.75">
      <c r="BS106" s="9"/>
    </row>
    <row r="107" ht="12.75">
      <c r="BS107" s="9"/>
    </row>
    <row r="108" ht="12.75">
      <c r="BS108" s="9"/>
    </row>
    <row r="109" ht="12.75">
      <c r="BS109" s="9"/>
    </row>
  </sheetData>
  <sheetProtection/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5" width="20.7109375" style="40" customWidth="1"/>
    <col min="6" max="16384" width="9.140625" style="40" customWidth="1"/>
  </cols>
  <sheetData>
    <row r="1" spans="1:5" ht="12.75">
      <c r="A1" s="64" t="s">
        <v>55</v>
      </c>
      <c r="B1" s="64"/>
      <c r="C1" s="64"/>
      <c r="D1" s="64"/>
      <c r="E1" s="64"/>
    </row>
    <row r="2" spans="1:5" ht="12.75">
      <c r="A2" s="64" t="s">
        <v>54</v>
      </c>
      <c r="B2" s="64"/>
      <c r="C2" s="64"/>
      <c r="D2" s="64"/>
      <c r="E2" s="64"/>
    </row>
    <row r="3" spans="1:5" ht="12.75">
      <c r="A3" s="64" t="s">
        <v>53</v>
      </c>
      <c r="B3" s="64"/>
      <c r="C3" s="64"/>
      <c r="D3" s="64"/>
      <c r="E3" s="64"/>
    </row>
    <row r="4" spans="1:5" ht="12.75">
      <c r="A4" s="48"/>
      <c r="B4" s="54"/>
      <c r="C4" s="54"/>
      <c r="D4" s="54"/>
      <c r="E4" s="54"/>
    </row>
    <row r="7" ht="12.75">
      <c r="A7" s="53" t="s">
        <v>52</v>
      </c>
    </row>
    <row r="9" spans="1:3" ht="12.75">
      <c r="A9" s="42" t="s">
        <v>51</v>
      </c>
      <c r="C9" s="46">
        <v>44539021.83141423</v>
      </c>
    </row>
    <row r="10" spans="1:3" ht="12.75">
      <c r="A10" s="42" t="s">
        <v>50</v>
      </c>
      <c r="C10" s="52">
        <v>-1906900</v>
      </c>
    </row>
    <row r="11" spans="1:4" ht="12.75">
      <c r="A11" s="48" t="s">
        <v>49</v>
      </c>
      <c r="D11" s="50">
        <f>+C9+C10</f>
        <v>42632121.83141423</v>
      </c>
    </row>
    <row r="13" spans="1:5" ht="12.75">
      <c r="A13" s="48" t="s">
        <v>34</v>
      </c>
      <c r="B13" s="48" t="s">
        <v>48</v>
      </c>
      <c r="C13" s="42" t="s">
        <v>47</v>
      </c>
      <c r="E13" s="45">
        <f>+D11*60/105</f>
        <v>24361212.475093845</v>
      </c>
    </row>
    <row r="15" spans="1:5" ht="12.75">
      <c r="A15" s="44" t="s">
        <v>46</v>
      </c>
      <c r="B15" s="48" t="s">
        <v>45</v>
      </c>
      <c r="E15" s="43">
        <v>1443734</v>
      </c>
    </row>
    <row r="17" spans="1:5" ht="12.75">
      <c r="A17" s="42" t="s">
        <v>44</v>
      </c>
      <c r="E17" s="41">
        <f>+E13/E15</f>
        <v>16.873754081495516</v>
      </c>
    </row>
    <row r="18" ht="12.75">
      <c r="E18" s="41"/>
    </row>
    <row r="19" spans="1:5" ht="12.75">
      <c r="A19" s="42" t="s">
        <v>29</v>
      </c>
      <c r="E19" s="41">
        <f>+E17/12</f>
        <v>1.4061461734579597</v>
      </c>
    </row>
    <row r="22" ht="12.75">
      <c r="A22" s="53" t="s">
        <v>32</v>
      </c>
    </row>
    <row r="24" spans="1:3" ht="12.75">
      <c r="A24" s="42" t="s">
        <v>43</v>
      </c>
      <c r="B24" s="48" t="s">
        <v>42</v>
      </c>
      <c r="C24" s="46">
        <v>25010768</v>
      </c>
    </row>
    <row r="25" spans="1:3" ht="12.75">
      <c r="A25" s="42" t="s">
        <v>41</v>
      </c>
      <c r="B25" s="48" t="s">
        <v>40</v>
      </c>
      <c r="C25" s="52">
        <v>1906900</v>
      </c>
    </row>
    <row r="26" spans="1:4" ht="12.75">
      <c r="A26" s="48" t="s">
        <v>39</v>
      </c>
      <c r="B26" s="48"/>
      <c r="C26" s="46"/>
      <c r="D26" s="50">
        <f>+C24+C25</f>
        <v>26917668</v>
      </c>
    </row>
    <row r="27" spans="1:4" ht="12.75">
      <c r="A27" s="48"/>
      <c r="B27" s="48"/>
      <c r="C27" s="46"/>
      <c r="D27" s="46"/>
    </row>
    <row r="28" spans="1:5" ht="12.75">
      <c r="A28" s="48" t="s">
        <v>34</v>
      </c>
      <c r="C28" s="42" t="s">
        <v>38</v>
      </c>
      <c r="E28" s="51">
        <f>+D26*60/105</f>
        <v>15381524.57142857</v>
      </c>
    </row>
    <row r="29" ht="12.75">
      <c r="E29" s="51"/>
    </row>
    <row r="30" spans="1:3" ht="12.75">
      <c r="A30" s="42" t="s">
        <v>37</v>
      </c>
      <c r="B30" s="42"/>
      <c r="C30" s="47"/>
    </row>
    <row r="31" spans="1:3" ht="12.75">
      <c r="A31" s="42"/>
      <c r="C31" s="46"/>
    </row>
    <row r="32" spans="1:3" ht="12.75">
      <c r="A32" s="42"/>
      <c r="B32" s="42"/>
      <c r="C32" s="45"/>
    </row>
    <row r="33" spans="1:4" ht="12.75">
      <c r="A33" s="48" t="s">
        <v>36</v>
      </c>
      <c r="B33" s="48" t="s">
        <v>35</v>
      </c>
      <c r="D33" s="50">
        <v>12935192</v>
      </c>
    </row>
    <row r="35" spans="1:5" ht="12.75">
      <c r="A35" s="48" t="s">
        <v>34</v>
      </c>
      <c r="C35" s="40" t="s">
        <v>33</v>
      </c>
      <c r="D35" s="46"/>
      <c r="E35" s="49">
        <f>+D33*60/105</f>
        <v>7391538.285714285</v>
      </c>
    </row>
    <row r="37" spans="1:5" ht="12.75">
      <c r="A37" s="48" t="s">
        <v>32</v>
      </c>
      <c r="B37" s="47"/>
      <c r="D37" s="46"/>
      <c r="E37" s="45">
        <f>+E28-E35</f>
        <v>7989986.285714285</v>
      </c>
    </row>
    <row r="39" spans="1:5" ht="12.75">
      <c r="A39" s="44" t="s">
        <v>31</v>
      </c>
      <c r="E39" s="43">
        <v>1443734</v>
      </c>
    </row>
    <row r="41" spans="1:5" ht="12.75">
      <c r="A41" s="42" t="s">
        <v>30</v>
      </c>
      <c r="E41" s="41">
        <f>+E37/E39</f>
        <v>5.534250967085547</v>
      </c>
    </row>
    <row r="42" ht="12.75">
      <c r="E42" s="41"/>
    </row>
    <row r="43" spans="1:5" ht="12.75">
      <c r="A43" s="42" t="s">
        <v>29</v>
      </c>
      <c r="E43" s="41">
        <f>+E41/12</f>
        <v>0.4611875805904622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Energy, L.L.C.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Brugger</dc:creator>
  <cp:keywords/>
  <dc:description/>
  <cp:lastModifiedBy>Vercella, Amy</cp:lastModifiedBy>
  <cp:lastPrinted>2011-02-22T16:59:17Z</cp:lastPrinted>
  <dcterms:created xsi:type="dcterms:W3CDTF">2007-12-10T19:40:11Z</dcterms:created>
  <dcterms:modified xsi:type="dcterms:W3CDTF">2019-03-06T23:20:57Z</dcterms:modified>
  <cp:category/>
  <cp:version/>
  <cp:contentType/>
  <cp:contentStatus/>
</cp:coreProperties>
</file>