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630" windowWidth="14820" windowHeight="6105"/>
  </bookViews>
  <sheets>
    <sheet name="Wrksht O - 2016 TrueUpfinal v3" sheetId="63" r:id="rId1"/>
    <sheet name="Wrksht O -  True Up v3" sheetId="61" r:id="rId2"/>
    <sheet name="Radial Line Chgs v3" sheetId="64" r:id="rId3"/>
    <sheet name="WP SPS Radial Plant v3" sheetId="14" r:id="rId4"/>
    <sheet name="Transmission Cost 12-31-2016" sheetId="16" r:id="rId5"/>
    <sheet name="Sheet3" sheetId="68" r:id="rId6"/>
  </sheets>
  <definedNames>
    <definedName name="_xlnm._FilterDatabase" localSheetId="3" hidden="1">'WP SPS Radial Plant v3'!$A$1:$AI$471</definedName>
    <definedName name="_xlnm._FilterDatabase" localSheetId="1" hidden="1">'Wrksht O -  True Up v3'!$A$1:$K$477</definedName>
    <definedName name="_xlnm._FilterDatabase" localSheetId="0" hidden="1">'Wrksht O - 2016 TrueUpfinal v3'!$A$1:$J$195</definedName>
    <definedName name="ckt_lookup">'WP SPS Radial Plant v3'!$A$2:$B$295</definedName>
    <definedName name="Elec_Tran_Line_OH_NM__69KV_Carlsbad_Waterfield_Sub_Tap" localSheetId="3">'WP SPS Radial Plant v3'!$D$20</definedName>
    <definedName name="Elec_Tran_Line_OH_NM__69KV_Carlsbad_Waterfield_Sub_Tap">#REF!</definedName>
    <definedName name="_xlnm.Print_Area" localSheetId="2">'Radial Line Chgs v3'!$A$1:$AI$417</definedName>
    <definedName name="_xlnm.Print_Area" localSheetId="4">'Transmission Cost 12-31-2016'!$A$1:$D$542</definedName>
    <definedName name="_xlnm.Print_Area" localSheetId="3">'WP SPS Radial Plant v3'!$A$1:$AL$489</definedName>
    <definedName name="_xlnm.Print_Titles" localSheetId="4">'Transmission Cost 12-31-2016'!$1:$3</definedName>
    <definedName name="_xlnm.Print_Titles" localSheetId="3">'WP SPS Radial Plant v3'!$A:$C,'WP SPS Radial Plant v3'!$1:$1</definedName>
    <definedName name="_xlnm.Print_Titles" localSheetId="1">'Wrksht O -  True Up v3'!$1:$1</definedName>
    <definedName name="TLine_Cost">'Transmission Cost 12-31-2016'!$A$5:$D$412</definedName>
    <definedName name="TLine_Cost_06">#REF!</definedName>
  </definedNames>
  <calcPr calcId="145621"/>
</workbook>
</file>

<file path=xl/calcChain.xml><?xml version="1.0" encoding="utf-8"?>
<calcChain xmlns="http://schemas.openxmlformats.org/spreadsheetml/2006/main">
  <c r="W81" i="64" l="1"/>
  <c r="F335" i="64" l="1"/>
  <c r="E335" i="64"/>
  <c r="F333" i="64"/>
  <c r="E333" i="64"/>
  <c r="F278" i="64"/>
  <c r="E278" i="64"/>
  <c r="F277" i="64"/>
  <c r="E277" i="64"/>
  <c r="F256" i="64"/>
  <c r="E256" i="64"/>
  <c r="F255" i="64"/>
  <c r="E255" i="64"/>
  <c r="F254" i="64"/>
  <c r="E254" i="64"/>
  <c r="H265" i="63" l="1"/>
  <c r="G265" i="63"/>
  <c r="F265" i="63"/>
  <c r="E265" i="63"/>
  <c r="E195" i="63"/>
  <c r="F195" i="63"/>
  <c r="E267" i="63" l="1"/>
  <c r="G195" i="63"/>
  <c r="H195" i="63"/>
  <c r="G267" i="63" l="1"/>
  <c r="AH470" i="14"/>
  <c r="AB470" i="14"/>
  <c r="Y470" i="14"/>
  <c r="X470" i="14"/>
  <c r="R470" i="14"/>
  <c r="Q470" i="14"/>
  <c r="P470" i="14"/>
  <c r="E470" i="14"/>
  <c r="L470" i="14" s="1"/>
  <c r="D470" i="14"/>
  <c r="K470" i="14" s="1"/>
  <c r="AH469" i="14"/>
  <c r="X469" i="14"/>
  <c r="E469" i="14"/>
  <c r="L469" i="14" s="1"/>
  <c r="D469" i="14"/>
  <c r="K469" i="14" s="1"/>
  <c r="AH468" i="14"/>
  <c r="X468" i="14"/>
  <c r="E468" i="14"/>
  <c r="L468" i="14" s="1"/>
  <c r="D468" i="14"/>
  <c r="K468" i="14" s="1"/>
  <c r="AH467" i="14"/>
  <c r="X467" i="14"/>
  <c r="E467" i="14"/>
  <c r="L467" i="14" s="1"/>
  <c r="D467" i="14"/>
  <c r="K467" i="14" s="1"/>
  <c r="AH466" i="14"/>
  <c r="X466" i="14"/>
  <c r="G466" i="14"/>
  <c r="E466" i="14"/>
  <c r="L466" i="14" s="1"/>
  <c r="D466" i="14"/>
  <c r="K466" i="14" s="1"/>
  <c r="AH465" i="14"/>
  <c r="X465" i="14"/>
  <c r="E465" i="14"/>
  <c r="L465" i="14" s="1"/>
  <c r="D465" i="14"/>
  <c r="K465" i="14" s="1"/>
  <c r="M465" i="14" s="1"/>
  <c r="AH464" i="14"/>
  <c r="X464" i="14"/>
  <c r="E464" i="14"/>
  <c r="L464" i="14" s="1"/>
  <c r="D464" i="14"/>
  <c r="K464" i="14" s="1"/>
  <c r="AH463" i="14"/>
  <c r="Y463" i="14"/>
  <c r="X463" i="14"/>
  <c r="E463" i="14"/>
  <c r="L463" i="14" s="1"/>
  <c r="D463" i="14"/>
  <c r="K463" i="14" s="1"/>
  <c r="AH462" i="14"/>
  <c r="Y462" i="14"/>
  <c r="X462" i="14"/>
  <c r="E462" i="14"/>
  <c r="L462" i="14" s="1"/>
  <c r="D462" i="14"/>
  <c r="K462" i="14" s="1"/>
  <c r="AH461" i="14"/>
  <c r="Y461" i="14"/>
  <c r="X461" i="14"/>
  <c r="E461" i="14"/>
  <c r="L461" i="14" s="1"/>
  <c r="D461" i="14"/>
  <c r="K461" i="14" s="1"/>
  <c r="AH460" i="14"/>
  <c r="Y460" i="14"/>
  <c r="X460" i="14"/>
  <c r="E460" i="14"/>
  <c r="L460" i="14" s="1"/>
  <c r="D460" i="14"/>
  <c r="K460" i="14" s="1"/>
  <c r="AH459" i="14"/>
  <c r="Y459" i="14"/>
  <c r="X459" i="14"/>
  <c r="E459" i="14"/>
  <c r="L459" i="14" s="1"/>
  <c r="D459" i="14"/>
  <c r="K459" i="14" s="1"/>
  <c r="AH458" i="14"/>
  <c r="Y458" i="14"/>
  <c r="X458" i="14"/>
  <c r="E458" i="14"/>
  <c r="L458" i="14" s="1"/>
  <c r="D458" i="14"/>
  <c r="K458" i="14" s="1"/>
  <c r="AH457" i="14"/>
  <c r="Y457" i="14"/>
  <c r="X457" i="14"/>
  <c r="E457" i="14"/>
  <c r="L457" i="14" s="1"/>
  <c r="D457" i="14"/>
  <c r="K457" i="14" s="1"/>
  <c r="AH456" i="14"/>
  <c r="Y456" i="14"/>
  <c r="X456" i="14"/>
  <c r="E456" i="14"/>
  <c r="L456" i="14" s="1"/>
  <c r="D456" i="14"/>
  <c r="K456" i="14" s="1"/>
  <c r="M456" i="14" s="1"/>
  <c r="AH455" i="14"/>
  <c r="Y455" i="14"/>
  <c r="X455" i="14"/>
  <c r="E455" i="14"/>
  <c r="L455" i="14" s="1"/>
  <c r="D455" i="14"/>
  <c r="K455" i="14" s="1"/>
  <c r="M455" i="14" s="1"/>
  <c r="AH454" i="14"/>
  <c r="Y454" i="14"/>
  <c r="X454" i="14"/>
  <c r="E454" i="14"/>
  <c r="L454" i="14" s="1"/>
  <c r="D454" i="14"/>
  <c r="K454" i="14" s="1"/>
  <c r="AH453" i="14"/>
  <c r="AB453" i="14"/>
  <c r="Y453" i="14"/>
  <c r="X453" i="14"/>
  <c r="E453" i="14"/>
  <c r="L453" i="14" s="1"/>
  <c r="D453" i="14"/>
  <c r="K453" i="14" s="1"/>
  <c r="AH452" i="14"/>
  <c r="AB452" i="14"/>
  <c r="Y452" i="14"/>
  <c r="X452" i="14"/>
  <c r="R452" i="14"/>
  <c r="Q452" i="14"/>
  <c r="P452" i="14"/>
  <c r="E452" i="14"/>
  <c r="L452" i="14" s="1"/>
  <c r="D452" i="14"/>
  <c r="K452" i="14" s="1"/>
  <c r="AH451" i="14"/>
  <c r="AB451" i="14"/>
  <c r="Y451" i="14"/>
  <c r="X451" i="14"/>
  <c r="R451" i="14"/>
  <c r="Q451" i="14"/>
  <c r="P451" i="14"/>
  <c r="E451" i="14"/>
  <c r="L451" i="14" s="1"/>
  <c r="D451" i="14"/>
  <c r="K451" i="14" s="1"/>
  <c r="M451" i="14" s="1"/>
  <c r="AH450" i="14"/>
  <c r="AB450" i="14"/>
  <c r="Y450" i="14"/>
  <c r="X450" i="14"/>
  <c r="R450" i="14"/>
  <c r="Q450" i="14"/>
  <c r="P450" i="14"/>
  <c r="E450" i="14"/>
  <c r="L450" i="14" s="1"/>
  <c r="D450" i="14"/>
  <c r="K450" i="14" s="1"/>
  <c r="AH449" i="14"/>
  <c r="AB449" i="14"/>
  <c r="Y449" i="14"/>
  <c r="X449" i="14"/>
  <c r="R449" i="14"/>
  <c r="Q449" i="14"/>
  <c r="P449" i="14"/>
  <c r="E449" i="14"/>
  <c r="L449" i="14" s="1"/>
  <c r="D449" i="14"/>
  <c r="K449" i="14" s="1"/>
  <c r="AH448" i="14"/>
  <c r="AB448" i="14"/>
  <c r="Y448" i="14"/>
  <c r="X448" i="14"/>
  <c r="W448" i="14"/>
  <c r="R448" i="14"/>
  <c r="Q448" i="14"/>
  <c r="P448" i="14"/>
  <c r="E448" i="14"/>
  <c r="L448" i="14" s="1"/>
  <c r="D448" i="14"/>
  <c r="AH447" i="14"/>
  <c r="AB447" i="14"/>
  <c r="Y447" i="14"/>
  <c r="X447" i="14"/>
  <c r="E447" i="14"/>
  <c r="L447" i="14" s="1"/>
  <c r="D447" i="14"/>
  <c r="K447" i="14" s="1"/>
  <c r="AH446" i="14"/>
  <c r="AB446" i="14"/>
  <c r="Y446" i="14"/>
  <c r="X446" i="14"/>
  <c r="R446" i="14"/>
  <c r="Q446" i="14"/>
  <c r="P446" i="14"/>
  <c r="E446" i="14"/>
  <c r="L446" i="14" s="1"/>
  <c r="D446" i="14"/>
  <c r="K446" i="14" s="1"/>
  <c r="AH445" i="14"/>
  <c r="AB445" i="14"/>
  <c r="Y445" i="14"/>
  <c r="X445" i="14"/>
  <c r="E445" i="14"/>
  <c r="L445" i="14" s="1"/>
  <c r="D445" i="14"/>
  <c r="K445" i="14" s="1"/>
  <c r="AH444" i="14"/>
  <c r="AB444" i="14"/>
  <c r="Y444" i="14"/>
  <c r="X444" i="14"/>
  <c r="E444" i="14"/>
  <c r="L444" i="14" s="1"/>
  <c r="D444" i="14"/>
  <c r="K444" i="14" s="1"/>
  <c r="AH443" i="14"/>
  <c r="AB443" i="14"/>
  <c r="Y443" i="14"/>
  <c r="X443" i="14"/>
  <c r="R443" i="14"/>
  <c r="Q443" i="14"/>
  <c r="P443" i="14"/>
  <c r="E443" i="14"/>
  <c r="L443" i="14" s="1"/>
  <c r="D443" i="14"/>
  <c r="K443" i="14" s="1"/>
  <c r="AH442" i="14"/>
  <c r="AB442" i="14"/>
  <c r="Y442" i="14"/>
  <c r="X442" i="14"/>
  <c r="R442" i="14"/>
  <c r="Q442" i="14"/>
  <c r="P442" i="14"/>
  <c r="E442" i="14"/>
  <c r="L442" i="14" s="1"/>
  <c r="D442" i="14"/>
  <c r="K442" i="14" s="1"/>
  <c r="AH441" i="14"/>
  <c r="AB441" i="14"/>
  <c r="Y441" i="14"/>
  <c r="X441" i="14"/>
  <c r="R441" i="14"/>
  <c r="Q441" i="14"/>
  <c r="P441" i="14"/>
  <c r="E441" i="14"/>
  <c r="L441" i="14" s="1"/>
  <c r="D441" i="14"/>
  <c r="K441" i="14" s="1"/>
  <c r="AH440" i="14"/>
  <c r="AB440" i="14"/>
  <c r="Y440" i="14"/>
  <c r="X440" i="14"/>
  <c r="R440" i="14"/>
  <c r="Q440" i="14"/>
  <c r="P440" i="14"/>
  <c r="E440" i="14"/>
  <c r="L440" i="14" s="1"/>
  <c r="D440" i="14"/>
  <c r="K440" i="14" s="1"/>
  <c r="AH439" i="14"/>
  <c r="AB439" i="14"/>
  <c r="Y439" i="14"/>
  <c r="X439" i="14"/>
  <c r="R439" i="14"/>
  <c r="Q439" i="14"/>
  <c r="P439" i="14"/>
  <c r="E439" i="14"/>
  <c r="L439" i="14" s="1"/>
  <c r="D439" i="14"/>
  <c r="K439" i="14" s="1"/>
  <c r="AH438" i="14"/>
  <c r="AB438" i="14"/>
  <c r="Y438" i="14"/>
  <c r="X438" i="14"/>
  <c r="R438" i="14"/>
  <c r="Q438" i="14"/>
  <c r="P438" i="14"/>
  <c r="L438" i="14"/>
  <c r="K438" i="14"/>
  <c r="M438" i="14" s="1"/>
  <c r="AH437" i="14"/>
  <c r="AB437" i="14"/>
  <c r="Y437" i="14"/>
  <c r="X437" i="14"/>
  <c r="R437" i="14"/>
  <c r="Q437" i="14"/>
  <c r="P437" i="14"/>
  <c r="E437" i="14"/>
  <c r="L437" i="14" s="1"/>
  <c r="D437" i="14"/>
  <c r="K437" i="14" s="1"/>
  <c r="AH436" i="14"/>
  <c r="AB436" i="14"/>
  <c r="Y436" i="14"/>
  <c r="X436" i="14"/>
  <c r="E436" i="14"/>
  <c r="L436" i="14" s="1"/>
  <c r="D436" i="14"/>
  <c r="K436" i="14" s="1"/>
  <c r="AH435" i="14"/>
  <c r="AB435" i="14"/>
  <c r="Y435" i="14"/>
  <c r="X435" i="14"/>
  <c r="R435" i="14"/>
  <c r="Q435" i="14"/>
  <c r="P435" i="14"/>
  <c r="E435" i="14"/>
  <c r="L435" i="14" s="1"/>
  <c r="D435" i="14"/>
  <c r="K435" i="14" s="1"/>
  <c r="AH434" i="14"/>
  <c r="AB434" i="14"/>
  <c r="Y434" i="14"/>
  <c r="X434" i="14"/>
  <c r="R434" i="14"/>
  <c r="Q434" i="14"/>
  <c r="P434" i="14"/>
  <c r="E434" i="14"/>
  <c r="L434" i="14" s="1"/>
  <c r="D434" i="14"/>
  <c r="K434" i="14" s="1"/>
  <c r="AH433" i="14"/>
  <c r="AB433" i="14"/>
  <c r="Y433" i="14"/>
  <c r="X433" i="14"/>
  <c r="R433" i="14"/>
  <c r="Q433" i="14"/>
  <c r="P433" i="14"/>
  <c r="E433" i="14"/>
  <c r="L433" i="14" s="1"/>
  <c r="D433" i="14"/>
  <c r="K433" i="14" s="1"/>
  <c r="M433" i="14" s="1"/>
  <c r="AH432" i="14"/>
  <c r="Y432" i="14"/>
  <c r="X432" i="14"/>
  <c r="E432" i="14"/>
  <c r="L432" i="14" s="1"/>
  <c r="D432" i="14"/>
  <c r="K432" i="14" s="1"/>
  <c r="AH431" i="14"/>
  <c r="Y431" i="14"/>
  <c r="X431" i="14"/>
  <c r="E431" i="14"/>
  <c r="L431" i="14" s="1"/>
  <c r="D431" i="14"/>
  <c r="K431" i="14" s="1"/>
  <c r="AH430" i="14"/>
  <c r="Y430" i="14"/>
  <c r="X430" i="14"/>
  <c r="E430" i="14"/>
  <c r="L430" i="14" s="1"/>
  <c r="D430" i="14"/>
  <c r="K430" i="14" s="1"/>
  <c r="AH429" i="14"/>
  <c r="AB429" i="14"/>
  <c r="Y429" i="14"/>
  <c r="X429" i="14"/>
  <c r="R429" i="14"/>
  <c r="Q429" i="14"/>
  <c r="P429" i="14"/>
  <c r="E429" i="14"/>
  <c r="L429" i="14" s="1"/>
  <c r="D429" i="14"/>
  <c r="K429" i="14" s="1"/>
  <c r="M429" i="14" s="1"/>
  <c r="AH428" i="14"/>
  <c r="AB428" i="14"/>
  <c r="Y428" i="14"/>
  <c r="X428" i="14"/>
  <c r="E428" i="14"/>
  <c r="L428" i="14" s="1"/>
  <c r="D428" i="14"/>
  <c r="K428" i="14" s="1"/>
  <c r="AH427" i="14"/>
  <c r="AB427" i="14"/>
  <c r="Y427" i="14"/>
  <c r="X427" i="14"/>
  <c r="E427" i="14"/>
  <c r="L427" i="14" s="1"/>
  <c r="D427" i="14"/>
  <c r="K427" i="14" s="1"/>
  <c r="AH426" i="14"/>
  <c r="AB426" i="14"/>
  <c r="Y426" i="14"/>
  <c r="X426" i="14"/>
  <c r="R426" i="14"/>
  <c r="Q426" i="14"/>
  <c r="P426" i="14"/>
  <c r="E426" i="14"/>
  <c r="L426" i="14" s="1"/>
  <c r="D426" i="14"/>
  <c r="K426" i="14" s="1"/>
  <c r="AH425" i="14"/>
  <c r="AB425" i="14"/>
  <c r="Y425" i="14"/>
  <c r="X425" i="14"/>
  <c r="R425" i="14"/>
  <c r="Q425" i="14"/>
  <c r="P425" i="14"/>
  <c r="E425" i="14"/>
  <c r="L425" i="14" s="1"/>
  <c r="D425" i="14"/>
  <c r="K425" i="14" s="1"/>
  <c r="AH424" i="14"/>
  <c r="AB424" i="14"/>
  <c r="Y424" i="14"/>
  <c r="X424" i="14"/>
  <c r="R424" i="14"/>
  <c r="Q424" i="14"/>
  <c r="P424" i="14"/>
  <c r="E424" i="14"/>
  <c r="L424" i="14" s="1"/>
  <c r="D424" i="14"/>
  <c r="K424" i="14" s="1"/>
  <c r="M424" i="14" s="1"/>
  <c r="AH423" i="14"/>
  <c r="AB423" i="14"/>
  <c r="Y423" i="14"/>
  <c r="X423" i="14"/>
  <c r="R423" i="14"/>
  <c r="Q423" i="14"/>
  <c r="P423" i="14"/>
  <c r="E423" i="14"/>
  <c r="L423" i="14" s="1"/>
  <c r="D423" i="14"/>
  <c r="K423" i="14" s="1"/>
  <c r="M423" i="14" s="1"/>
  <c r="AH422" i="14"/>
  <c r="AB422" i="14"/>
  <c r="Y422" i="14"/>
  <c r="X422" i="14"/>
  <c r="R422" i="14"/>
  <c r="Q422" i="14"/>
  <c r="P422" i="14"/>
  <c r="E422" i="14"/>
  <c r="L422" i="14" s="1"/>
  <c r="D422" i="14"/>
  <c r="K422" i="14" s="1"/>
  <c r="AH421" i="14"/>
  <c r="AB421" i="14"/>
  <c r="Y421" i="14"/>
  <c r="X421" i="14"/>
  <c r="L421" i="14"/>
  <c r="K421" i="14"/>
  <c r="AH420" i="14"/>
  <c r="AB420" i="14"/>
  <c r="Y420" i="14"/>
  <c r="X420" i="14"/>
  <c r="L420" i="14"/>
  <c r="K420" i="14"/>
  <c r="AH419" i="14"/>
  <c r="AB419" i="14"/>
  <c r="Y419" i="14"/>
  <c r="X419" i="14"/>
  <c r="R419" i="14"/>
  <c r="Q419" i="14"/>
  <c r="P419" i="14"/>
  <c r="E419" i="14"/>
  <c r="L419" i="14" s="1"/>
  <c r="D419" i="14"/>
  <c r="K419" i="14" s="1"/>
  <c r="AH418" i="14"/>
  <c r="AB418" i="14"/>
  <c r="Y418" i="14"/>
  <c r="X418" i="14"/>
  <c r="R418" i="14"/>
  <c r="Q418" i="14"/>
  <c r="P418" i="14"/>
  <c r="E418" i="14"/>
  <c r="L418" i="14" s="1"/>
  <c r="D418" i="14"/>
  <c r="K418" i="14" s="1"/>
  <c r="AH417" i="14"/>
  <c r="AB417" i="14"/>
  <c r="Y417" i="14"/>
  <c r="X417" i="14"/>
  <c r="E417" i="14"/>
  <c r="L417" i="14" s="1"/>
  <c r="D417" i="14"/>
  <c r="K417" i="14" s="1"/>
  <c r="AH416" i="14"/>
  <c r="AB416" i="14"/>
  <c r="Y416" i="14"/>
  <c r="X416" i="14"/>
  <c r="E416" i="14"/>
  <c r="L416" i="14" s="1"/>
  <c r="D416" i="14"/>
  <c r="K416" i="14" s="1"/>
  <c r="AH415" i="14"/>
  <c r="AB415" i="14"/>
  <c r="Y415" i="14"/>
  <c r="X415" i="14"/>
  <c r="E415" i="14"/>
  <c r="L415" i="14" s="1"/>
  <c r="D415" i="14"/>
  <c r="K415" i="14" s="1"/>
  <c r="AH414" i="14"/>
  <c r="AB414" i="14"/>
  <c r="Y414" i="14"/>
  <c r="X414" i="14"/>
  <c r="R414" i="14"/>
  <c r="Q414" i="14"/>
  <c r="P414" i="14"/>
  <c r="E414" i="14"/>
  <c r="L414" i="14" s="1"/>
  <c r="D414" i="14"/>
  <c r="K414" i="14" s="1"/>
  <c r="AH413" i="14"/>
  <c r="Y413" i="14"/>
  <c r="X413" i="14"/>
  <c r="R413" i="14"/>
  <c r="Q413" i="14"/>
  <c r="P413" i="14"/>
  <c r="E413" i="14"/>
  <c r="L413" i="14" s="1"/>
  <c r="D413" i="14"/>
  <c r="K413" i="14" s="1"/>
  <c r="AH412" i="14"/>
  <c r="AB412" i="14"/>
  <c r="Y412" i="14"/>
  <c r="X412" i="14"/>
  <c r="E412" i="14"/>
  <c r="L412" i="14" s="1"/>
  <c r="D412" i="14"/>
  <c r="K412" i="14" s="1"/>
  <c r="AH411" i="14"/>
  <c r="AB411" i="14"/>
  <c r="Y411" i="14"/>
  <c r="X411" i="14"/>
  <c r="R411" i="14"/>
  <c r="Q411" i="14"/>
  <c r="P411" i="14"/>
  <c r="E411" i="14"/>
  <c r="L411" i="14" s="1"/>
  <c r="D411" i="14"/>
  <c r="K411" i="14" s="1"/>
  <c r="AH410" i="14"/>
  <c r="Y410" i="14"/>
  <c r="X410" i="14"/>
  <c r="E410" i="14"/>
  <c r="L410" i="14" s="1"/>
  <c r="D410" i="14"/>
  <c r="K410" i="14" s="1"/>
  <c r="AH409" i="14"/>
  <c r="AB409" i="14"/>
  <c r="Y409" i="14"/>
  <c r="X409" i="14"/>
  <c r="R409" i="14"/>
  <c r="Q409" i="14"/>
  <c r="P409" i="14"/>
  <c r="E409" i="14"/>
  <c r="L409" i="14" s="1"/>
  <c r="D409" i="14"/>
  <c r="K409" i="14" s="1"/>
  <c r="M409" i="14" s="1"/>
  <c r="AH408" i="14"/>
  <c r="AB408" i="14"/>
  <c r="Y408" i="14"/>
  <c r="X408" i="14"/>
  <c r="R408" i="14"/>
  <c r="Q408" i="14"/>
  <c r="P408" i="14"/>
  <c r="E408" i="14"/>
  <c r="L408" i="14" s="1"/>
  <c r="D408" i="14"/>
  <c r="K408" i="14" s="1"/>
  <c r="AH407" i="14"/>
  <c r="AB407" i="14"/>
  <c r="Y407" i="14"/>
  <c r="X407" i="14"/>
  <c r="R407" i="14"/>
  <c r="Q407" i="14"/>
  <c r="P407" i="14"/>
  <c r="E407" i="14"/>
  <c r="L407" i="14" s="1"/>
  <c r="D407" i="14"/>
  <c r="K407" i="14" s="1"/>
  <c r="AH406" i="14"/>
  <c r="AB406" i="14"/>
  <c r="Y406" i="14"/>
  <c r="X406" i="14"/>
  <c r="R406" i="14"/>
  <c r="Q406" i="14"/>
  <c r="P406" i="14"/>
  <c r="E406" i="14"/>
  <c r="L406" i="14" s="1"/>
  <c r="D406" i="14"/>
  <c r="K406" i="14" s="1"/>
  <c r="AH405" i="14"/>
  <c r="AB405" i="14"/>
  <c r="Y405" i="14"/>
  <c r="X405" i="14"/>
  <c r="R405" i="14"/>
  <c r="Q405" i="14"/>
  <c r="P405" i="14"/>
  <c r="E405" i="14"/>
  <c r="L405" i="14" s="1"/>
  <c r="D405" i="14"/>
  <c r="K405" i="14" s="1"/>
  <c r="AH404" i="14"/>
  <c r="AB404" i="14"/>
  <c r="Y404" i="14"/>
  <c r="X404" i="14"/>
  <c r="R404" i="14"/>
  <c r="Q404" i="14"/>
  <c r="P404" i="14"/>
  <c r="E404" i="14"/>
  <c r="L404" i="14" s="1"/>
  <c r="D404" i="14"/>
  <c r="K404" i="14" s="1"/>
  <c r="AH403" i="14"/>
  <c r="AB403" i="14"/>
  <c r="Y403" i="14"/>
  <c r="X403" i="14"/>
  <c r="E403" i="14"/>
  <c r="L403" i="14" s="1"/>
  <c r="D403" i="14"/>
  <c r="K403" i="14" s="1"/>
  <c r="AH402" i="14"/>
  <c r="AB402" i="14"/>
  <c r="Y402" i="14"/>
  <c r="X402" i="14"/>
  <c r="R402" i="14"/>
  <c r="Q402" i="14"/>
  <c r="P402" i="14"/>
  <c r="E402" i="14"/>
  <c r="L402" i="14" s="1"/>
  <c r="D402" i="14"/>
  <c r="K402" i="14" s="1"/>
  <c r="AH401" i="14"/>
  <c r="Y401" i="14"/>
  <c r="X401" i="14"/>
  <c r="E401" i="14"/>
  <c r="L401" i="14" s="1"/>
  <c r="D401" i="14"/>
  <c r="K401" i="14" s="1"/>
  <c r="AH400" i="14"/>
  <c r="AB400" i="14"/>
  <c r="Y400" i="14"/>
  <c r="X400" i="14"/>
  <c r="R400" i="14"/>
  <c r="Q400" i="14"/>
  <c r="P400" i="14"/>
  <c r="E400" i="14"/>
  <c r="L400" i="14" s="1"/>
  <c r="D400" i="14"/>
  <c r="K400" i="14" s="1"/>
  <c r="AH399" i="14"/>
  <c r="AB399" i="14"/>
  <c r="Y399" i="14"/>
  <c r="X399" i="14"/>
  <c r="R399" i="14"/>
  <c r="Q399" i="14"/>
  <c r="P399" i="14"/>
  <c r="E399" i="14"/>
  <c r="L399" i="14" s="1"/>
  <c r="D399" i="14"/>
  <c r="K399" i="14" s="1"/>
  <c r="AH398" i="14"/>
  <c r="AB398" i="14"/>
  <c r="Y398" i="14"/>
  <c r="X398" i="14"/>
  <c r="R398" i="14"/>
  <c r="Q398" i="14"/>
  <c r="P398" i="14"/>
  <c r="E398" i="14"/>
  <c r="L398" i="14" s="1"/>
  <c r="D398" i="14"/>
  <c r="K398" i="14" s="1"/>
  <c r="M398" i="14" s="1"/>
  <c r="AH397" i="14"/>
  <c r="AB397" i="14"/>
  <c r="Y397" i="14"/>
  <c r="X397" i="14"/>
  <c r="E397" i="14"/>
  <c r="L397" i="14" s="1"/>
  <c r="D397" i="14"/>
  <c r="K397" i="14" s="1"/>
  <c r="AH396" i="14"/>
  <c r="AB396" i="14"/>
  <c r="Y396" i="14"/>
  <c r="X396" i="14"/>
  <c r="R396" i="14"/>
  <c r="Q396" i="14"/>
  <c r="P396" i="14"/>
  <c r="E396" i="14"/>
  <c r="L396" i="14" s="1"/>
  <c r="D396" i="14"/>
  <c r="K396" i="14" s="1"/>
  <c r="AH395" i="14"/>
  <c r="AB395" i="14"/>
  <c r="Y395" i="14"/>
  <c r="X395" i="14"/>
  <c r="E395" i="14"/>
  <c r="L395" i="14" s="1"/>
  <c r="D395" i="14"/>
  <c r="K395" i="14" s="1"/>
  <c r="AH394" i="14"/>
  <c r="AB394" i="14"/>
  <c r="Y394" i="14"/>
  <c r="X394" i="14"/>
  <c r="R394" i="14"/>
  <c r="Q394" i="14"/>
  <c r="P394" i="14"/>
  <c r="E394" i="14"/>
  <c r="L394" i="14" s="1"/>
  <c r="D394" i="14"/>
  <c r="K394" i="14" s="1"/>
  <c r="AH393" i="14"/>
  <c r="AB393" i="14"/>
  <c r="Y393" i="14"/>
  <c r="X393" i="14"/>
  <c r="R393" i="14"/>
  <c r="Q393" i="14"/>
  <c r="P393" i="14"/>
  <c r="E393" i="14"/>
  <c r="L393" i="14" s="1"/>
  <c r="D393" i="14"/>
  <c r="K393" i="14" s="1"/>
  <c r="AH392" i="14"/>
  <c r="AB392" i="14"/>
  <c r="Y392" i="14"/>
  <c r="X392" i="14"/>
  <c r="R392" i="14"/>
  <c r="Q392" i="14"/>
  <c r="P392" i="14"/>
  <c r="E392" i="14"/>
  <c r="L392" i="14" s="1"/>
  <c r="D392" i="14"/>
  <c r="K392" i="14" s="1"/>
  <c r="AH391" i="14"/>
  <c r="AB391" i="14"/>
  <c r="Y391" i="14"/>
  <c r="X391" i="14"/>
  <c r="R391" i="14"/>
  <c r="Q391" i="14"/>
  <c r="P391" i="14"/>
  <c r="E391" i="14"/>
  <c r="L391" i="14" s="1"/>
  <c r="D391" i="14"/>
  <c r="K391" i="14" s="1"/>
  <c r="AH390" i="14"/>
  <c r="AB390" i="14"/>
  <c r="Y390" i="14"/>
  <c r="X390" i="14"/>
  <c r="R390" i="14"/>
  <c r="Q390" i="14"/>
  <c r="P390" i="14"/>
  <c r="E390" i="14"/>
  <c r="L390" i="14" s="1"/>
  <c r="D390" i="14"/>
  <c r="K390" i="14" s="1"/>
  <c r="AH389" i="14"/>
  <c r="AB389" i="14"/>
  <c r="Y389" i="14"/>
  <c r="X389" i="14"/>
  <c r="R389" i="14"/>
  <c r="Q389" i="14"/>
  <c r="P389" i="14"/>
  <c r="E389" i="14"/>
  <c r="L389" i="14" s="1"/>
  <c r="D389" i="14"/>
  <c r="K389" i="14" s="1"/>
  <c r="AH388" i="14"/>
  <c r="AB388" i="14"/>
  <c r="Y388" i="14"/>
  <c r="X388" i="14"/>
  <c r="R388" i="14"/>
  <c r="Q388" i="14"/>
  <c r="P388" i="14"/>
  <c r="E388" i="14"/>
  <c r="L388" i="14" s="1"/>
  <c r="D388" i="14"/>
  <c r="K388" i="14" s="1"/>
  <c r="AH387" i="14"/>
  <c r="AB387" i="14"/>
  <c r="Y387" i="14"/>
  <c r="X387" i="14"/>
  <c r="R387" i="14"/>
  <c r="Q387" i="14"/>
  <c r="P387" i="14"/>
  <c r="E387" i="14"/>
  <c r="L387" i="14" s="1"/>
  <c r="D387" i="14"/>
  <c r="K387" i="14" s="1"/>
  <c r="AH386" i="14"/>
  <c r="AB386" i="14"/>
  <c r="Y386" i="14"/>
  <c r="X386" i="14"/>
  <c r="E386" i="14"/>
  <c r="L386" i="14" s="1"/>
  <c r="D386" i="14"/>
  <c r="K386" i="14" s="1"/>
  <c r="M386" i="14" s="1"/>
  <c r="AH385" i="14"/>
  <c r="AB385" i="14"/>
  <c r="Y385" i="14"/>
  <c r="X385" i="14"/>
  <c r="R385" i="14"/>
  <c r="Q385" i="14"/>
  <c r="P385" i="14"/>
  <c r="E385" i="14"/>
  <c r="L385" i="14" s="1"/>
  <c r="D385" i="14"/>
  <c r="K385" i="14" s="1"/>
  <c r="M385" i="14" s="1"/>
  <c r="AH384" i="14"/>
  <c r="AB384" i="14"/>
  <c r="Y384" i="14"/>
  <c r="X384" i="14"/>
  <c r="L384" i="14"/>
  <c r="K384" i="14"/>
  <c r="AH383" i="14"/>
  <c r="AB383" i="14"/>
  <c r="Y383" i="14"/>
  <c r="X383" i="14"/>
  <c r="R383" i="14"/>
  <c r="Q383" i="14"/>
  <c r="P383" i="14"/>
  <c r="L383" i="14"/>
  <c r="K383" i="14"/>
  <c r="AH382" i="14"/>
  <c r="AB382" i="14"/>
  <c r="Y382" i="14"/>
  <c r="X382" i="14"/>
  <c r="R382" i="14"/>
  <c r="Q382" i="14"/>
  <c r="P382" i="14"/>
  <c r="L382" i="14"/>
  <c r="K382" i="14"/>
  <c r="AH381" i="14"/>
  <c r="AB381" i="14"/>
  <c r="Y381" i="14"/>
  <c r="X381" i="14"/>
  <c r="R381" i="14"/>
  <c r="Q381" i="14"/>
  <c r="P381" i="14"/>
  <c r="L381" i="14"/>
  <c r="K381" i="14"/>
  <c r="AH380" i="14"/>
  <c r="AB380" i="14"/>
  <c r="Y380" i="14"/>
  <c r="X380" i="14"/>
  <c r="R380" i="14"/>
  <c r="Q380" i="14"/>
  <c r="P380" i="14"/>
  <c r="L380" i="14"/>
  <c r="K380" i="14"/>
  <c r="AH379" i="14"/>
  <c r="AB379" i="14"/>
  <c r="Y379" i="14"/>
  <c r="X379" i="14"/>
  <c r="R379" i="14"/>
  <c r="Q379" i="14"/>
  <c r="P379" i="14"/>
  <c r="L379" i="14"/>
  <c r="K379" i="14"/>
  <c r="AH378" i="14"/>
  <c r="AB378" i="14"/>
  <c r="X378" i="14"/>
  <c r="E378" i="14"/>
  <c r="L378" i="14" s="1"/>
  <c r="D378" i="14"/>
  <c r="K378" i="14" s="1"/>
  <c r="AH377" i="14"/>
  <c r="AB377" i="14"/>
  <c r="Y377" i="14"/>
  <c r="X377" i="14"/>
  <c r="R377" i="14"/>
  <c r="Q377" i="14"/>
  <c r="P377" i="14"/>
  <c r="E377" i="14"/>
  <c r="L377" i="14" s="1"/>
  <c r="D377" i="14"/>
  <c r="K377" i="14" s="1"/>
  <c r="AH376" i="14"/>
  <c r="AB376" i="14"/>
  <c r="Y376" i="14"/>
  <c r="X376" i="14"/>
  <c r="R376" i="14"/>
  <c r="Q376" i="14"/>
  <c r="P376" i="14"/>
  <c r="E376" i="14"/>
  <c r="L376" i="14" s="1"/>
  <c r="D376" i="14"/>
  <c r="K376" i="14" s="1"/>
  <c r="AH375" i="14"/>
  <c r="AB375" i="14"/>
  <c r="Y375" i="14"/>
  <c r="X375" i="14"/>
  <c r="R375" i="14"/>
  <c r="Q375" i="14"/>
  <c r="P375" i="14"/>
  <c r="E375" i="14"/>
  <c r="L375" i="14" s="1"/>
  <c r="D375" i="14"/>
  <c r="K375" i="14" s="1"/>
  <c r="AH374" i="14"/>
  <c r="AB374" i="14"/>
  <c r="Y374" i="14"/>
  <c r="X374" i="14"/>
  <c r="R374" i="14"/>
  <c r="Q374" i="14"/>
  <c r="P374" i="14"/>
  <c r="E374" i="14"/>
  <c r="L374" i="14" s="1"/>
  <c r="D374" i="14"/>
  <c r="K374" i="14" s="1"/>
  <c r="AH373" i="14"/>
  <c r="AB373" i="14"/>
  <c r="Y373" i="14"/>
  <c r="X373" i="14"/>
  <c r="R373" i="14"/>
  <c r="Q373" i="14"/>
  <c r="P373" i="14"/>
  <c r="L373" i="14"/>
  <c r="K373" i="14"/>
  <c r="AH372" i="14"/>
  <c r="AB372" i="14"/>
  <c r="Y372" i="14"/>
  <c r="X372" i="14"/>
  <c r="R372" i="14"/>
  <c r="Q372" i="14"/>
  <c r="P372" i="14"/>
  <c r="L372" i="14"/>
  <c r="K372" i="14"/>
  <c r="AB371" i="14"/>
  <c r="Y371" i="14"/>
  <c r="X371" i="14"/>
  <c r="V371" i="14"/>
  <c r="AH370" i="14"/>
  <c r="AB370" i="14"/>
  <c r="Y370" i="14"/>
  <c r="X370" i="14"/>
  <c r="R370" i="14"/>
  <c r="Q370" i="14"/>
  <c r="P370" i="14"/>
  <c r="L370" i="14"/>
  <c r="K370" i="14"/>
  <c r="AH369" i="14"/>
  <c r="AB369" i="14"/>
  <c r="Y369" i="14"/>
  <c r="X369" i="14"/>
  <c r="R369" i="14"/>
  <c r="Q369" i="14"/>
  <c r="P369" i="14"/>
  <c r="L369" i="14"/>
  <c r="K369" i="14"/>
  <c r="AH368" i="14"/>
  <c r="AB368" i="14"/>
  <c r="Y368" i="14"/>
  <c r="X368" i="14"/>
  <c r="R368" i="14"/>
  <c r="Q368" i="14"/>
  <c r="P368" i="14"/>
  <c r="L368" i="14"/>
  <c r="K368" i="14"/>
  <c r="AH367" i="14"/>
  <c r="AB367" i="14"/>
  <c r="Y367" i="14"/>
  <c r="X367" i="14"/>
  <c r="R367" i="14"/>
  <c r="Q367" i="14"/>
  <c r="P367" i="14"/>
  <c r="E367" i="14"/>
  <c r="L367" i="14" s="1"/>
  <c r="D367" i="14"/>
  <c r="K367" i="14" s="1"/>
  <c r="AH366" i="14"/>
  <c r="AB366" i="14"/>
  <c r="Y366" i="14"/>
  <c r="X366" i="14"/>
  <c r="R366" i="14"/>
  <c r="Q366" i="14"/>
  <c r="P366" i="14"/>
  <c r="E366" i="14"/>
  <c r="L366" i="14" s="1"/>
  <c r="D366" i="14"/>
  <c r="K366" i="14" s="1"/>
  <c r="AH365" i="14"/>
  <c r="AB365" i="14"/>
  <c r="Y365" i="14"/>
  <c r="X365" i="14"/>
  <c r="R365" i="14"/>
  <c r="Q365" i="14"/>
  <c r="P365" i="14"/>
  <c r="E365" i="14"/>
  <c r="L365" i="14" s="1"/>
  <c r="D365" i="14"/>
  <c r="K365" i="14" s="1"/>
  <c r="AH364" i="14"/>
  <c r="AB364" i="14"/>
  <c r="Y364" i="14"/>
  <c r="X364" i="14"/>
  <c r="R364" i="14"/>
  <c r="Q364" i="14"/>
  <c r="P364" i="14"/>
  <c r="E364" i="14"/>
  <c r="L364" i="14" s="1"/>
  <c r="D364" i="14"/>
  <c r="K364" i="14" s="1"/>
  <c r="AH363" i="14"/>
  <c r="AB363" i="14"/>
  <c r="Y363" i="14"/>
  <c r="X363" i="14"/>
  <c r="R363" i="14"/>
  <c r="Q363" i="14"/>
  <c r="P363" i="14"/>
  <c r="E363" i="14"/>
  <c r="L363" i="14" s="1"/>
  <c r="D363" i="14"/>
  <c r="K363" i="14" s="1"/>
  <c r="AH362" i="14"/>
  <c r="AB362" i="14"/>
  <c r="Y362" i="14"/>
  <c r="X362" i="14"/>
  <c r="R362" i="14"/>
  <c r="Q362" i="14"/>
  <c r="P362" i="14"/>
  <c r="E362" i="14"/>
  <c r="L362" i="14" s="1"/>
  <c r="D362" i="14"/>
  <c r="K362" i="14" s="1"/>
  <c r="AH361" i="14"/>
  <c r="AB361" i="14"/>
  <c r="Y361" i="14"/>
  <c r="X361" i="14"/>
  <c r="R361" i="14"/>
  <c r="Q361" i="14"/>
  <c r="P361" i="14"/>
  <c r="E361" i="14"/>
  <c r="L361" i="14" s="1"/>
  <c r="D361" i="14"/>
  <c r="K361" i="14" s="1"/>
  <c r="AH360" i="14"/>
  <c r="AB360" i="14"/>
  <c r="Y360" i="14"/>
  <c r="X360" i="14"/>
  <c r="E360" i="14"/>
  <c r="L360" i="14" s="1"/>
  <c r="D360" i="14"/>
  <c r="K360" i="14" s="1"/>
  <c r="AH359" i="14"/>
  <c r="AB359" i="14"/>
  <c r="Y359" i="14"/>
  <c r="X359" i="14"/>
  <c r="R359" i="14"/>
  <c r="Q359" i="14"/>
  <c r="P359" i="14"/>
  <c r="E359" i="14"/>
  <c r="L359" i="14" s="1"/>
  <c r="D359" i="14"/>
  <c r="K359" i="14" s="1"/>
  <c r="M359" i="14" s="1"/>
  <c r="AH358" i="14"/>
  <c r="AB358" i="14"/>
  <c r="Y358" i="14"/>
  <c r="X358" i="14"/>
  <c r="R358" i="14"/>
  <c r="Q358" i="14"/>
  <c r="P358" i="14"/>
  <c r="E358" i="14"/>
  <c r="L358" i="14" s="1"/>
  <c r="D358" i="14"/>
  <c r="K358" i="14" s="1"/>
  <c r="AH357" i="14"/>
  <c r="AB357" i="14"/>
  <c r="Y357" i="14"/>
  <c r="X357" i="14"/>
  <c r="R357" i="14"/>
  <c r="Q357" i="14"/>
  <c r="P357" i="14"/>
  <c r="E357" i="14"/>
  <c r="L357" i="14" s="1"/>
  <c r="D357" i="14"/>
  <c r="K357" i="14" s="1"/>
  <c r="AH356" i="14"/>
  <c r="AB356" i="14"/>
  <c r="Y356" i="14"/>
  <c r="X356" i="14"/>
  <c r="R356" i="14"/>
  <c r="Q356" i="14"/>
  <c r="P356" i="14"/>
  <c r="E356" i="14"/>
  <c r="L356" i="14" s="1"/>
  <c r="D356" i="14"/>
  <c r="K356" i="14" s="1"/>
  <c r="AH355" i="14"/>
  <c r="AB355" i="14"/>
  <c r="Y355" i="14"/>
  <c r="X355" i="14"/>
  <c r="R355" i="14"/>
  <c r="Q355" i="14"/>
  <c r="P355" i="14"/>
  <c r="E355" i="14"/>
  <c r="L355" i="14" s="1"/>
  <c r="D355" i="14"/>
  <c r="K355" i="14" s="1"/>
  <c r="AH354" i="14"/>
  <c r="AB354" i="14"/>
  <c r="Y354" i="14"/>
  <c r="X354" i="14"/>
  <c r="R354" i="14"/>
  <c r="Q354" i="14"/>
  <c r="P354" i="14"/>
  <c r="E354" i="14"/>
  <c r="L354" i="14" s="1"/>
  <c r="D354" i="14"/>
  <c r="K354" i="14" s="1"/>
  <c r="AH353" i="14"/>
  <c r="AB353" i="14"/>
  <c r="Y353" i="14"/>
  <c r="X353" i="14"/>
  <c r="R353" i="14"/>
  <c r="Q353" i="14"/>
  <c r="P353" i="14"/>
  <c r="E353" i="14"/>
  <c r="L353" i="14" s="1"/>
  <c r="D353" i="14"/>
  <c r="K353" i="14" s="1"/>
  <c r="AH352" i="14"/>
  <c r="AB352" i="14"/>
  <c r="Y352" i="14"/>
  <c r="X352" i="14"/>
  <c r="R352" i="14"/>
  <c r="Q352" i="14"/>
  <c r="P352" i="14"/>
  <c r="E352" i="14"/>
  <c r="L352" i="14" s="1"/>
  <c r="D352" i="14"/>
  <c r="K352" i="14" s="1"/>
  <c r="AH351" i="14"/>
  <c r="AB351" i="14"/>
  <c r="Y351" i="14"/>
  <c r="X351" i="14"/>
  <c r="R351" i="14"/>
  <c r="Q351" i="14"/>
  <c r="P351" i="14"/>
  <c r="E351" i="14"/>
  <c r="L351" i="14" s="1"/>
  <c r="D351" i="14"/>
  <c r="K351" i="14" s="1"/>
  <c r="AH350" i="14"/>
  <c r="AB350" i="14"/>
  <c r="Y350" i="14"/>
  <c r="X350" i="14"/>
  <c r="R350" i="14"/>
  <c r="Q350" i="14"/>
  <c r="P350" i="14"/>
  <c r="E350" i="14"/>
  <c r="L350" i="14" s="1"/>
  <c r="D350" i="14"/>
  <c r="K350" i="14" s="1"/>
  <c r="AH349" i="14"/>
  <c r="AB349" i="14"/>
  <c r="Y349" i="14"/>
  <c r="X349" i="14"/>
  <c r="R349" i="14"/>
  <c r="Q349" i="14"/>
  <c r="P349" i="14"/>
  <c r="E349" i="14"/>
  <c r="L349" i="14" s="1"/>
  <c r="D349" i="14"/>
  <c r="K349" i="14" s="1"/>
  <c r="AH348" i="14"/>
  <c r="AB348" i="14"/>
  <c r="Y348" i="14"/>
  <c r="X348" i="14"/>
  <c r="R348" i="14"/>
  <c r="Q348" i="14"/>
  <c r="P348" i="14"/>
  <c r="E348" i="14"/>
  <c r="L348" i="14" s="1"/>
  <c r="D348" i="14"/>
  <c r="K348" i="14" s="1"/>
  <c r="AH347" i="14"/>
  <c r="AB347" i="14"/>
  <c r="Y347" i="14"/>
  <c r="X347" i="14"/>
  <c r="R347" i="14"/>
  <c r="Q347" i="14"/>
  <c r="P347" i="14"/>
  <c r="E347" i="14"/>
  <c r="L347" i="14" s="1"/>
  <c r="D347" i="14"/>
  <c r="K347" i="14" s="1"/>
  <c r="AH346" i="14"/>
  <c r="AB346" i="14"/>
  <c r="Y346" i="14"/>
  <c r="X346" i="14"/>
  <c r="R346" i="14"/>
  <c r="Q346" i="14"/>
  <c r="P346" i="14"/>
  <c r="E346" i="14"/>
  <c r="L346" i="14" s="1"/>
  <c r="D346" i="14"/>
  <c r="K346" i="14" s="1"/>
  <c r="AH345" i="14"/>
  <c r="AB345" i="14"/>
  <c r="Y345" i="14"/>
  <c r="X345" i="14"/>
  <c r="R345" i="14"/>
  <c r="Q345" i="14"/>
  <c r="P345" i="14"/>
  <c r="E345" i="14"/>
  <c r="L345" i="14" s="1"/>
  <c r="D345" i="14"/>
  <c r="K345" i="14" s="1"/>
  <c r="AH344" i="14"/>
  <c r="AB344" i="14"/>
  <c r="Y344" i="14"/>
  <c r="X344" i="14"/>
  <c r="R344" i="14"/>
  <c r="Q344" i="14"/>
  <c r="P344" i="14"/>
  <c r="E344" i="14"/>
  <c r="L344" i="14" s="1"/>
  <c r="D344" i="14"/>
  <c r="K344" i="14" s="1"/>
  <c r="AH343" i="14"/>
  <c r="AB343" i="14"/>
  <c r="Y343" i="14"/>
  <c r="X343" i="14"/>
  <c r="R343" i="14"/>
  <c r="Q343" i="14"/>
  <c r="P343" i="14"/>
  <c r="E343" i="14"/>
  <c r="L343" i="14" s="1"/>
  <c r="D343" i="14"/>
  <c r="K343" i="14" s="1"/>
  <c r="AH342" i="14"/>
  <c r="AB342" i="14"/>
  <c r="Y342" i="14"/>
  <c r="X342" i="14"/>
  <c r="R342" i="14"/>
  <c r="Q342" i="14"/>
  <c r="P342" i="14"/>
  <c r="E342" i="14"/>
  <c r="L342" i="14" s="1"/>
  <c r="D342" i="14"/>
  <c r="K342" i="14" s="1"/>
  <c r="AH341" i="14"/>
  <c r="AB341" i="14"/>
  <c r="Y341" i="14"/>
  <c r="X341" i="14"/>
  <c r="E341" i="14"/>
  <c r="L341" i="14" s="1"/>
  <c r="D341" i="14"/>
  <c r="K341" i="14" s="1"/>
  <c r="AH340" i="14"/>
  <c r="AB340" i="14"/>
  <c r="Y340" i="14"/>
  <c r="X340" i="14"/>
  <c r="E340" i="14"/>
  <c r="L340" i="14" s="1"/>
  <c r="D340" i="14"/>
  <c r="K340" i="14" s="1"/>
  <c r="AH339" i="14"/>
  <c r="AB339" i="14"/>
  <c r="Y339" i="14"/>
  <c r="X339" i="14"/>
  <c r="R339" i="14"/>
  <c r="Q339" i="14"/>
  <c r="P339" i="14"/>
  <c r="E339" i="14"/>
  <c r="L339" i="14" s="1"/>
  <c r="D339" i="14"/>
  <c r="K339" i="14" s="1"/>
  <c r="AH338" i="14"/>
  <c r="AB338" i="14"/>
  <c r="Y338" i="14"/>
  <c r="X338" i="14"/>
  <c r="R338" i="14"/>
  <c r="Q338" i="14"/>
  <c r="P338" i="14"/>
  <c r="E338" i="14"/>
  <c r="L338" i="14" s="1"/>
  <c r="D338" i="14"/>
  <c r="K338" i="14" s="1"/>
  <c r="AH337" i="14"/>
  <c r="AB337" i="14"/>
  <c r="Y337" i="14"/>
  <c r="X337" i="14"/>
  <c r="R337" i="14"/>
  <c r="Q337" i="14"/>
  <c r="P337" i="14"/>
  <c r="E337" i="14"/>
  <c r="L337" i="14" s="1"/>
  <c r="D337" i="14"/>
  <c r="K337" i="14" s="1"/>
  <c r="AH336" i="14"/>
  <c r="AB336" i="14"/>
  <c r="Y336" i="14"/>
  <c r="X336" i="14"/>
  <c r="R336" i="14"/>
  <c r="Q336" i="14"/>
  <c r="P336" i="14"/>
  <c r="E336" i="14"/>
  <c r="L336" i="14" s="1"/>
  <c r="D336" i="14"/>
  <c r="K336" i="14" s="1"/>
  <c r="AH335" i="14"/>
  <c r="AB335" i="14"/>
  <c r="Y335" i="14"/>
  <c r="X335" i="14"/>
  <c r="R335" i="14"/>
  <c r="Q335" i="14"/>
  <c r="P335" i="14"/>
  <c r="E335" i="14"/>
  <c r="L335" i="14" s="1"/>
  <c r="D335" i="14"/>
  <c r="K335" i="14" s="1"/>
  <c r="AH334" i="14"/>
  <c r="AB334" i="14"/>
  <c r="Y334" i="14"/>
  <c r="X334" i="14"/>
  <c r="R334" i="14"/>
  <c r="Q334" i="14"/>
  <c r="P334" i="14"/>
  <c r="E334" i="14"/>
  <c r="L334" i="14" s="1"/>
  <c r="D334" i="14"/>
  <c r="K334" i="14" s="1"/>
  <c r="AH333" i="14"/>
  <c r="AB333" i="14"/>
  <c r="Y333" i="14"/>
  <c r="X333" i="14"/>
  <c r="R333" i="14"/>
  <c r="Q333" i="14"/>
  <c r="P333" i="14"/>
  <c r="E333" i="14"/>
  <c r="L333" i="14" s="1"/>
  <c r="D333" i="14"/>
  <c r="K333" i="14" s="1"/>
  <c r="AH332" i="14"/>
  <c r="AB332" i="14"/>
  <c r="Y332" i="14"/>
  <c r="X332" i="14"/>
  <c r="R332" i="14"/>
  <c r="Q332" i="14"/>
  <c r="P332" i="14"/>
  <c r="E332" i="14"/>
  <c r="L332" i="14" s="1"/>
  <c r="D332" i="14"/>
  <c r="K332" i="14" s="1"/>
  <c r="AH331" i="14"/>
  <c r="Y331" i="14"/>
  <c r="X331" i="14"/>
  <c r="R331" i="14"/>
  <c r="Q331" i="14"/>
  <c r="P331" i="14"/>
  <c r="E331" i="14"/>
  <c r="L331" i="14" s="1"/>
  <c r="AD331" i="14" s="1"/>
  <c r="D331" i="14"/>
  <c r="K331" i="14" s="1"/>
  <c r="AH330" i="14"/>
  <c r="AB330" i="14"/>
  <c r="Y330" i="14"/>
  <c r="X330" i="14"/>
  <c r="R330" i="14"/>
  <c r="Q330" i="14"/>
  <c r="P330" i="14"/>
  <c r="E330" i="14"/>
  <c r="L330" i="14" s="1"/>
  <c r="D330" i="14"/>
  <c r="K330" i="14" s="1"/>
  <c r="AH329" i="14"/>
  <c r="AB329" i="14"/>
  <c r="Y329" i="14"/>
  <c r="X329" i="14"/>
  <c r="R329" i="14"/>
  <c r="Q329" i="14"/>
  <c r="P329" i="14"/>
  <c r="E329" i="14"/>
  <c r="L329" i="14" s="1"/>
  <c r="D329" i="14"/>
  <c r="K329" i="14" s="1"/>
  <c r="AH328" i="14"/>
  <c r="AB328" i="14"/>
  <c r="Y328" i="14"/>
  <c r="X328" i="14"/>
  <c r="R328" i="14"/>
  <c r="Q328" i="14"/>
  <c r="P328" i="14"/>
  <c r="E328" i="14"/>
  <c r="L328" i="14" s="1"/>
  <c r="D328" i="14"/>
  <c r="K328" i="14" s="1"/>
  <c r="AH327" i="14"/>
  <c r="AB327" i="14"/>
  <c r="Y327" i="14"/>
  <c r="X327" i="14"/>
  <c r="R327" i="14"/>
  <c r="Q327" i="14"/>
  <c r="P327" i="14"/>
  <c r="E327" i="14"/>
  <c r="L327" i="14" s="1"/>
  <c r="D327" i="14"/>
  <c r="K327" i="14" s="1"/>
  <c r="AH326" i="14"/>
  <c r="AB326" i="14"/>
  <c r="Y326" i="14"/>
  <c r="X326" i="14"/>
  <c r="R326" i="14"/>
  <c r="Q326" i="14"/>
  <c r="P326" i="14"/>
  <c r="E326" i="14"/>
  <c r="L326" i="14" s="1"/>
  <c r="D326" i="14"/>
  <c r="K326" i="14" s="1"/>
  <c r="AH325" i="14"/>
  <c r="AB325" i="14"/>
  <c r="Y325" i="14"/>
  <c r="X325" i="14"/>
  <c r="R325" i="14"/>
  <c r="Q325" i="14"/>
  <c r="P325" i="14"/>
  <c r="E325" i="14"/>
  <c r="L325" i="14" s="1"/>
  <c r="D325" i="14"/>
  <c r="K325" i="14" s="1"/>
  <c r="AH324" i="14"/>
  <c r="AB324" i="14"/>
  <c r="Y324" i="14"/>
  <c r="X324" i="14"/>
  <c r="R324" i="14"/>
  <c r="Q324" i="14"/>
  <c r="P324" i="14"/>
  <c r="E324" i="14"/>
  <c r="L324" i="14" s="1"/>
  <c r="D324" i="14"/>
  <c r="K324" i="14" s="1"/>
  <c r="AH323" i="14"/>
  <c r="AB323" i="14"/>
  <c r="Y323" i="14"/>
  <c r="X323" i="14"/>
  <c r="R323" i="14"/>
  <c r="Q323" i="14"/>
  <c r="P323" i="14"/>
  <c r="E323" i="14"/>
  <c r="L323" i="14" s="1"/>
  <c r="D323" i="14"/>
  <c r="K323" i="14" s="1"/>
  <c r="AH322" i="14"/>
  <c r="AB322" i="14"/>
  <c r="Y322" i="14"/>
  <c r="X322" i="14"/>
  <c r="R322" i="14"/>
  <c r="Q322" i="14"/>
  <c r="P322" i="14"/>
  <c r="E322" i="14"/>
  <c r="L322" i="14" s="1"/>
  <c r="D322" i="14"/>
  <c r="K322" i="14" s="1"/>
  <c r="AH321" i="14"/>
  <c r="AB321" i="14"/>
  <c r="Y321" i="14"/>
  <c r="X321" i="14"/>
  <c r="R321" i="14"/>
  <c r="Q321" i="14"/>
  <c r="P321" i="14"/>
  <c r="E321" i="14"/>
  <c r="L321" i="14" s="1"/>
  <c r="D321" i="14"/>
  <c r="K321" i="14" s="1"/>
  <c r="AH320" i="14"/>
  <c r="AB320" i="14"/>
  <c r="Y320" i="14"/>
  <c r="X320" i="14"/>
  <c r="R320" i="14"/>
  <c r="Q320" i="14"/>
  <c r="P320" i="14"/>
  <c r="E320" i="14"/>
  <c r="L320" i="14" s="1"/>
  <c r="D320" i="14"/>
  <c r="K320" i="14" s="1"/>
  <c r="AH319" i="14"/>
  <c r="Y319" i="14"/>
  <c r="X319" i="14"/>
  <c r="R319" i="14"/>
  <c r="Q319" i="14"/>
  <c r="P319" i="14"/>
  <c r="E319" i="14"/>
  <c r="L319" i="14" s="1"/>
  <c r="D319" i="14"/>
  <c r="K319" i="14" s="1"/>
  <c r="AH318" i="14"/>
  <c r="AB318" i="14"/>
  <c r="Y318" i="14"/>
  <c r="X318" i="14"/>
  <c r="R318" i="14"/>
  <c r="Q318" i="14"/>
  <c r="P318" i="14"/>
  <c r="E318" i="14"/>
  <c r="L318" i="14" s="1"/>
  <c r="D318" i="14"/>
  <c r="K318" i="14" s="1"/>
  <c r="AH317" i="14"/>
  <c r="AB317" i="14"/>
  <c r="Y317" i="14"/>
  <c r="X317" i="14"/>
  <c r="R317" i="14"/>
  <c r="Q317" i="14"/>
  <c r="P317" i="14"/>
  <c r="E317" i="14"/>
  <c r="L317" i="14" s="1"/>
  <c r="D317" i="14"/>
  <c r="K317" i="14" s="1"/>
  <c r="AH316" i="14"/>
  <c r="AB316" i="14"/>
  <c r="Y316" i="14"/>
  <c r="X316" i="14"/>
  <c r="R316" i="14"/>
  <c r="Q316" i="14"/>
  <c r="P316" i="14"/>
  <c r="E316" i="14"/>
  <c r="L316" i="14" s="1"/>
  <c r="D316" i="14"/>
  <c r="K316" i="14" s="1"/>
  <c r="AH315" i="14"/>
  <c r="AB315" i="14"/>
  <c r="Y315" i="14"/>
  <c r="X315" i="14"/>
  <c r="R315" i="14"/>
  <c r="Q315" i="14"/>
  <c r="P315" i="14"/>
  <c r="E315" i="14"/>
  <c r="L315" i="14" s="1"/>
  <c r="D315" i="14"/>
  <c r="K315" i="14" s="1"/>
  <c r="AH314" i="14"/>
  <c r="Y314" i="14"/>
  <c r="X314" i="14"/>
  <c r="R314" i="14"/>
  <c r="Q314" i="14"/>
  <c r="P314" i="14"/>
  <c r="E314" i="14"/>
  <c r="L314" i="14" s="1"/>
  <c r="AD314" i="14" s="1"/>
  <c r="D314" i="14"/>
  <c r="K314" i="14" s="1"/>
  <c r="AH313" i="14"/>
  <c r="AB313" i="14"/>
  <c r="Y313" i="14"/>
  <c r="X313" i="14"/>
  <c r="R313" i="14"/>
  <c r="Q313" i="14"/>
  <c r="P313" i="14"/>
  <c r="E313" i="14"/>
  <c r="L313" i="14" s="1"/>
  <c r="D313" i="14"/>
  <c r="K313" i="14" s="1"/>
  <c r="AH312" i="14"/>
  <c r="AB312" i="14"/>
  <c r="Y312" i="14"/>
  <c r="X312" i="14"/>
  <c r="R312" i="14"/>
  <c r="Q312" i="14"/>
  <c r="P312" i="14"/>
  <c r="E312" i="14"/>
  <c r="L312" i="14" s="1"/>
  <c r="D312" i="14"/>
  <c r="K312" i="14" s="1"/>
  <c r="AH311" i="14"/>
  <c r="AB311" i="14"/>
  <c r="Y311" i="14"/>
  <c r="X311" i="14"/>
  <c r="R311" i="14"/>
  <c r="Q311" i="14"/>
  <c r="P311" i="14"/>
  <c r="E311" i="14"/>
  <c r="L311" i="14" s="1"/>
  <c r="D311" i="14"/>
  <c r="K311" i="14" s="1"/>
  <c r="AH310" i="14"/>
  <c r="AB310" i="14"/>
  <c r="Y310" i="14"/>
  <c r="X310" i="14"/>
  <c r="R310" i="14"/>
  <c r="Q310" i="14"/>
  <c r="P310" i="14"/>
  <c r="E310" i="14"/>
  <c r="L310" i="14" s="1"/>
  <c r="D310" i="14"/>
  <c r="K310" i="14" s="1"/>
  <c r="AH309" i="14"/>
  <c r="AB309" i="14"/>
  <c r="Y309" i="14"/>
  <c r="X309" i="14"/>
  <c r="R309" i="14"/>
  <c r="Q309" i="14"/>
  <c r="P309" i="14"/>
  <c r="E309" i="14"/>
  <c r="L309" i="14" s="1"/>
  <c r="D309" i="14"/>
  <c r="K309" i="14" s="1"/>
  <c r="AH308" i="14"/>
  <c r="AB308" i="14"/>
  <c r="Y308" i="14"/>
  <c r="X308" i="14"/>
  <c r="R308" i="14"/>
  <c r="Q308" i="14"/>
  <c r="P308" i="14"/>
  <c r="E308" i="14"/>
  <c r="L308" i="14" s="1"/>
  <c r="D308" i="14"/>
  <c r="K308" i="14" s="1"/>
  <c r="AH307" i="14"/>
  <c r="AB307" i="14"/>
  <c r="Y307" i="14"/>
  <c r="X307" i="14"/>
  <c r="R307" i="14"/>
  <c r="Q307" i="14"/>
  <c r="P307" i="14"/>
  <c r="E307" i="14"/>
  <c r="L307" i="14" s="1"/>
  <c r="D307" i="14"/>
  <c r="K307" i="14" s="1"/>
  <c r="AH306" i="14"/>
  <c r="AB306" i="14"/>
  <c r="Y306" i="14"/>
  <c r="X306" i="14"/>
  <c r="R306" i="14"/>
  <c r="Q306" i="14"/>
  <c r="P306" i="14"/>
  <c r="E306" i="14"/>
  <c r="L306" i="14" s="1"/>
  <c r="D306" i="14"/>
  <c r="K306" i="14" s="1"/>
  <c r="AH305" i="14"/>
  <c r="AB305" i="14"/>
  <c r="Y305" i="14"/>
  <c r="X305" i="14"/>
  <c r="R305" i="14"/>
  <c r="Q305" i="14"/>
  <c r="P305" i="14"/>
  <c r="E305" i="14"/>
  <c r="L305" i="14" s="1"/>
  <c r="D305" i="14"/>
  <c r="K305" i="14" s="1"/>
  <c r="AH304" i="14"/>
  <c r="AB304" i="14"/>
  <c r="Y304" i="14"/>
  <c r="X304" i="14"/>
  <c r="R304" i="14"/>
  <c r="Q304" i="14"/>
  <c r="P304" i="14"/>
  <c r="E304" i="14"/>
  <c r="L304" i="14" s="1"/>
  <c r="D304" i="14"/>
  <c r="K304" i="14" s="1"/>
  <c r="AH303" i="14"/>
  <c r="AB303" i="14"/>
  <c r="Y303" i="14"/>
  <c r="X303" i="14"/>
  <c r="R303" i="14"/>
  <c r="Q303" i="14"/>
  <c r="P303" i="14"/>
  <c r="E303" i="14"/>
  <c r="L303" i="14" s="1"/>
  <c r="D303" i="14"/>
  <c r="K303" i="14" s="1"/>
  <c r="AH302" i="14"/>
  <c r="AB302" i="14"/>
  <c r="Y302" i="14"/>
  <c r="X302" i="14"/>
  <c r="R302" i="14"/>
  <c r="Q302" i="14"/>
  <c r="P302" i="14"/>
  <c r="E302" i="14"/>
  <c r="L302" i="14" s="1"/>
  <c r="D302" i="14"/>
  <c r="K302" i="14" s="1"/>
  <c r="AH301" i="14"/>
  <c r="AB301" i="14"/>
  <c r="Y301" i="14"/>
  <c r="X301" i="14"/>
  <c r="R301" i="14"/>
  <c r="Q301" i="14"/>
  <c r="P301" i="14"/>
  <c r="E301" i="14"/>
  <c r="L301" i="14" s="1"/>
  <c r="D301" i="14"/>
  <c r="K301" i="14" s="1"/>
  <c r="AH300" i="14"/>
  <c r="AB300" i="14"/>
  <c r="Y300" i="14"/>
  <c r="X300" i="14"/>
  <c r="R300" i="14"/>
  <c r="Q300" i="14"/>
  <c r="P300" i="14"/>
  <c r="E300" i="14"/>
  <c r="L300" i="14" s="1"/>
  <c r="D300" i="14"/>
  <c r="K300" i="14" s="1"/>
  <c r="AH299" i="14"/>
  <c r="AB299" i="14"/>
  <c r="Y299" i="14"/>
  <c r="X299" i="14"/>
  <c r="R299" i="14"/>
  <c r="Q299" i="14"/>
  <c r="P299" i="14"/>
  <c r="E299" i="14"/>
  <c r="L299" i="14" s="1"/>
  <c r="D299" i="14"/>
  <c r="K299" i="14" s="1"/>
  <c r="AH298" i="14"/>
  <c r="AB298" i="14"/>
  <c r="Y298" i="14"/>
  <c r="X298" i="14"/>
  <c r="R298" i="14"/>
  <c r="Q298" i="14"/>
  <c r="P298" i="14"/>
  <c r="E298" i="14"/>
  <c r="L298" i="14" s="1"/>
  <c r="D298" i="14"/>
  <c r="K298" i="14" s="1"/>
  <c r="AH297" i="14"/>
  <c r="AB297" i="14"/>
  <c r="Y297" i="14"/>
  <c r="X297" i="14"/>
  <c r="E297" i="14"/>
  <c r="L297" i="14" s="1"/>
  <c r="D297" i="14"/>
  <c r="K297" i="14" s="1"/>
  <c r="AH296" i="14"/>
  <c r="AB296" i="14"/>
  <c r="Y296" i="14"/>
  <c r="X296" i="14"/>
  <c r="E296" i="14"/>
  <c r="L296" i="14" s="1"/>
  <c r="D296" i="14"/>
  <c r="K296" i="14" s="1"/>
  <c r="AH295" i="14"/>
  <c r="AB295" i="14"/>
  <c r="Y295" i="14"/>
  <c r="X295" i="14"/>
  <c r="E295" i="14"/>
  <c r="L295" i="14" s="1"/>
  <c r="D295" i="14"/>
  <c r="K295" i="14" s="1"/>
  <c r="AH294" i="14"/>
  <c r="AB294" i="14"/>
  <c r="Y294" i="14"/>
  <c r="X294" i="14"/>
  <c r="R294" i="14"/>
  <c r="Q294" i="14"/>
  <c r="P294" i="14"/>
  <c r="E294" i="14"/>
  <c r="L294" i="14" s="1"/>
  <c r="D294" i="14"/>
  <c r="K294" i="14" s="1"/>
  <c r="AH293" i="14"/>
  <c r="AB293" i="14"/>
  <c r="Y293" i="14"/>
  <c r="X293" i="14"/>
  <c r="R293" i="14"/>
  <c r="Q293" i="14"/>
  <c r="P293" i="14"/>
  <c r="E293" i="14"/>
  <c r="L293" i="14" s="1"/>
  <c r="D293" i="14"/>
  <c r="K293" i="14" s="1"/>
  <c r="AH292" i="14"/>
  <c r="AB292" i="14"/>
  <c r="Y292" i="14"/>
  <c r="X292" i="14"/>
  <c r="R292" i="14"/>
  <c r="Q292" i="14"/>
  <c r="P292" i="14"/>
  <c r="E292" i="14"/>
  <c r="L292" i="14" s="1"/>
  <c r="D292" i="14"/>
  <c r="K292" i="14" s="1"/>
  <c r="AH291" i="14"/>
  <c r="AB291" i="14"/>
  <c r="Y291" i="14"/>
  <c r="X291" i="14"/>
  <c r="R291" i="14"/>
  <c r="Q291" i="14"/>
  <c r="P291" i="14"/>
  <c r="E291" i="14"/>
  <c r="L291" i="14" s="1"/>
  <c r="D291" i="14"/>
  <c r="K291" i="14" s="1"/>
  <c r="AH290" i="14"/>
  <c r="AB290" i="14"/>
  <c r="Y290" i="14"/>
  <c r="X290" i="14"/>
  <c r="R290" i="14"/>
  <c r="Q290" i="14"/>
  <c r="P290" i="14"/>
  <c r="E290" i="14"/>
  <c r="L290" i="14" s="1"/>
  <c r="D290" i="14"/>
  <c r="K290" i="14" s="1"/>
  <c r="AH289" i="14"/>
  <c r="AB289" i="14"/>
  <c r="Y289" i="14"/>
  <c r="X289" i="14"/>
  <c r="R289" i="14"/>
  <c r="Q289" i="14"/>
  <c r="P289" i="14"/>
  <c r="E289" i="14"/>
  <c r="L289" i="14" s="1"/>
  <c r="D289" i="14"/>
  <c r="K289" i="14" s="1"/>
  <c r="AH288" i="14"/>
  <c r="AB288" i="14"/>
  <c r="Y288" i="14"/>
  <c r="X288" i="14"/>
  <c r="E288" i="14"/>
  <c r="L288" i="14" s="1"/>
  <c r="D288" i="14"/>
  <c r="K288" i="14" s="1"/>
  <c r="AH287" i="14"/>
  <c r="AB287" i="14"/>
  <c r="Y287" i="14"/>
  <c r="X287" i="14"/>
  <c r="R287" i="14"/>
  <c r="Q287" i="14"/>
  <c r="P287" i="14"/>
  <c r="L287" i="14"/>
  <c r="K287" i="14"/>
  <c r="AH286" i="14"/>
  <c r="Y286" i="14"/>
  <c r="X286" i="14"/>
  <c r="R286" i="14"/>
  <c r="Q286" i="14"/>
  <c r="P286" i="14"/>
  <c r="E286" i="14"/>
  <c r="L286" i="14" s="1"/>
  <c r="AD286" i="14" s="1"/>
  <c r="D286" i="14"/>
  <c r="K286" i="14" s="1"/>
  <c r="AH285" i="14"/>
  <c r="Y285" i="14"/>
  <c r="X285" i="14"/>
  <c r="R285" i="14"/>
  <c r="Q285" i="14"/>
  <c r="P285" i="14"/>
  <c r="E285" i="14"/>
  <c r="L285" i="14" s="1"/>
  <c r="D285" i="14"/>
  <c r="K285" i="14" s="1"/>
  <c r="AH284" i="14"/>
  <c r="Y284" i="14"/>
  <c r="X284" i="14"/>
  <c r="R284" i="14"/>
  <c r="Q284" i="14"/>
  <c r="P284" i="14"/>
  <c r="E284" i="14"/>
  <c r="L284" i="14" s="1"/>
  <c r="D284" i="14"/>
  <c r="K284" i="14" s="1"/>
  <c r="AH283" i="14"/>
  <c r="Y283" i="14"/>
  <c r="X283" i="14"/>
  <c r="R283" i="14"/>
  <c r="Q283" i="14"/>
  <c r="P283" i="14"/>
  <c r="E283" i="14"/>
  <c r="L283" i="14" s="1"/>
  <c r="AD283" i="14" s="1"/>
  <c r="D283" i="14"/>
  <c r="K283" i="14" s="1"/>
  <c r="AH282" i="14"/>
  <c r="Y282" i="14"/>
  <c r="X282" i="14"/>
  <c r="R282" i="14"/>
  <c r="Q282" i="14"/>
  <c r="P282" i="14"/>
  <c r="E282" i="14"/>
  <c r="L282" i="14" s="1"/>
  <c r="D282" i="14"/>
  <c r="K282" i="14" s="1"/>
  <c r="AH281" i="14"/>
  <c r="Y281" i="14"/>
  <c r="X281" i="14"/>
  <c r="E281" i="14"/>
  <c r="L281" i="14" s="1"/>
  <c r="D281" i="14"/>
  <c r="K281" i="14" s="1"/>
  <c r="AH280" i="14"/>
  <c r="AB280" i="14"/>
  <c r="Y280" i="14"/>
  <c r="X280" i="14"/>
  <c r="R280" i="14"/>
  <c r="Q280" i="14"/>
  <c r="P280" i="14"/>
  <c r="E280" i="14"/>
  <c r="L280" i="14" s="1"/>
  <c r="D280" i="14"/>
  <c r="K280" i="14" s="1"/>
  <c r="AH279" i="14"/>
  <c r="AB279" i="14"/>
  <c r="Y279" i="14"/>
  <c r="X279" i="14"/>
  <c r="R279" i="14"/>
  <c r="Q279" i="14"/>
  <c r="P279" i="14"/>
  <c r="E279" i="14"/>
  <c r="L279" i="14" s="1"/>
  <c r="D279" i="14"/>
  <c r="K279" i="14" s="1"/>
  <c r="AH278" i="14"/>
  <c r="AB278" i="14"/>
  <c r="Y278" i="14"/>
  <c r="X278" i="14"/>
  <c r="R278" i="14"/>
  <c r="Q278" i="14"/>
  <c r="P278" i="14"/>
  <c r="E278" i="14"/>
  <c r="L278" i="14" s="1"/>
  <c r="D278" i="14"/>
  <c r="K278" i="14" s="1"/>
  <c r="AH277" i="14"/>
  <c r="AB277" i="14"/>
  <c r="Y277" i="14"/>
  <c r="X277" i="14"/>
  <c r="R277" i="14"/>
  <c r="Q277" i="14"/>
  <c r="P277" i="14"/>
  <c r="E277" i="14"/>
  <c r="L277" i="14" s="1"/>
  <c r="D277" i="14"/>
  <c r="K277" i="14" s="1"/>
  <c r="AH276" i="14"/>
  <c r="AB276" i="14"/>
  <c r="Y276" i="14"/>
  <c r="X276" i="14"/>
  <c r="R276" i="14"/>
  <c r="Q276" i="14"/>
  <c r="P276" i="14"/>
  <c r="E276" i="14"/>
  <c r="L276" i="14" s="1"/>
  <c r="D276" i="14"/>
  <c r="K276" i="14" s="1"/>
  <c r="AH275" i="14"/>
  <c r="AB275" i="14"/>
  <c r="Y275" i="14"/>
  <c r="X275" i="14"/>
  <c r="R275" i="14"/>
  <c r="Q275" i="14"/>
  <c r="P275" i="14"/>
  <c r="E275" i="14"/>
  <c r="L275" i="14" s="1"/>
  <c r="D275" i="14"/>
  <c r="K275" i="14" s="1"/>
  <c r="AH274" i="14"/>
  <c r="AB274" i="14"/>
  <c r="Y274" i="14"/>
  <c r="X274" i="14"/>
  <c r="R274" i="14"/>
  <c r="Q274" i="14"/>
  <c r="P274" i="14"/>
  <c r="E274" i="14"/>
  <c r="L274" i="14" s="1"/>
  <c r="D274" i="14"/>
  <c r="K274" i="14" s="1"/>
  <c r="AH273" i="14"/>
  <c r="AB273" i="14"/>
  <c r="Y273" i="14"/>
  <c r="X273" i="14"/>
  <c r="R273" i="14"/>
  <c r="Q273" i="14"/>
  <c r="P273" i="14"/>
  <c r="E273" i="14"/>
  <c r="L273" i="14" s="1"/>
  <c r="D273" i="14"/>
  <c r="K273" i="14" s="1"/>
  <c r="M273" i="14" s="1"/>
  <c r="AH272" i="14"/>
  <c r="AB272" i="14"/>
  <c r="Y272" i="14"/>
  <c r="X272" i="14"/>
  <c r="R272" i="14"/>
  <c r="Q272" i="14"/>
  <c r="P272" i="14"/>
  <c r="E272" i="14"/>
  <c r="L272" i="14" s="1"/>
  <c r="D272" i="14"/>
  <c r="K272" i="14" s="1"/>
  <c r="M272" i="14" s="1"/>
  <c r="AH271" i="14"/>
  <c r="AB271" i="14"/>
  <c r="Y271" i="14"/>
  <c r="X271" i="14"/>
  <c r="E271" i="14"/>
  <c r="L271" i="14" s="1"/>
  <c r="D271" i="14"/>
  <c r="K271" i="14" s="1"/>
  <c r="AH270" i="14"/>
  <c r="AB270" i="14"/>
  <c r="Y270" i="14"/>
  <c r="X270" i="14"/>
  <c r="R270" i="14"/>
  <c r="Q270" i="14"/>
  <c r="P270" i="14"/>
  <c r="L270" i="14"/>
  <c r="K270" i="14"/>
  <c r="AH269" i="14"/>
  <c r="AB269" i="14"/>
  <c r="Y269" i="14"/>
  <c r="X269" i="14"/>
  <c r="R269" i="14"/>
  <c r="Q269" i="14"/>
  <c r="P269" i="14"/>
  <c r="E269" i="14"/>
  <c r="L269" i="14" s="1"/>
  <c r="D269" i="14"/>
  <c r="K269" i="14" s="1"/>
  <c r="AH268" i="14"/>
  <c r="AB268" i="14"/>
  <c r="Y268" i="14"/>
  <c r="X268" i="14"/>
  <c r="R268" i="14"/>
  <c r="Q268" i="14"/>
  <c r="P268" i="14"/>
  <c r="E268" i="14"/>
  <c r="L268" i="14" s="1"/>
  <c r="D268" i="14"/>
  <c r="K268" i="14" s="1"/>
  <c r="AH267" i="14"/>
  <c r="AB267" i="14"/>
  <c r="Y267" i="14"/>
  <c r="X267" i="14"/>
  <c r="R267" i="14"/>
  <c r="Q267" i="14"/>
  <c r="P267" i="14"/>
  <c r="E267" i="14"/>
  <c r="L267" i="14" s="1"/>
  <c r="D267" i="14"/>
  <c r="K267" i="14" s="1"/>
  <c r="AH266" i="14"/>
  <c r="AB266" i="14"/>
  <c r="Y266" i="14"/>
  <c r="X266" i="14"/>
  <c r="R266" i="14"/>
  <c r="Q266" i="14"/>
  <c r="P266" i="14"/>
  <c r="E266" i="14"/>
  <c r="L266" i="14" s="1"/>
  <c r="D266" i="14"/>
  <c r="K266" i="14" s="1"/>
  <c r="AH265" i="14"/>
  <c r="AB265" i="14"/>
  <c r="Y265" i="14"/>
  <c r="X265" i="14"/>
  <c r="R265" i="14"/>
  <c r="Q265" i="14"/>
  <c r="P265" i="14"/>
  <c r="E265" i="14"/>
  <c r="L265" i="14" s="1"/>
  <c r="D265" i="14"/>
  <c r="K265" i="14" s="1"/>
  <c r="AH264" i="14"/>
  <c r="AB264" i="14"/>
  <c r="Y264" i="14"/>
  <c r="X264" i="14"/>
  <c r="E264" i="14"/>
  <c r="L264" i="14" s="1"/>
  <c r="D264" i="14"/>
  <c r="K264" i="14" s="1"/>
  <c r="AH263" i="14"/>
  <c r="AB263" i="14"/>
  <c r="Y263" i="14"/>
  <c r="X263" i="14"/>
  <c r="R263" i="14"/>
  <c r="Q263" i="14"/>
  <c r="P263" i="14"/>
  <c r="E263" i="14"/>
  <c r="L263" i="14" s="1"/>
  <c r="D263" i="14"/>
  <c r="K263" i="14" s="1"/>
  <c r="AH262" i="14"/>
  <c r="AB262" i="14"/>
  <c r="Y262" i="14"/>
  <c r="X262" i="14"/>
  <c r="R262" i="14"/>
  <c r="Q262" i="14"/>
  <c r="P262" i="14"/>
  <c r="E262" i="14"/>
  <c r="L262" i="14" s="1"/>
  <c r="D262" i="14"/>
  <c r="K262" i="14" s="1"/>
  <c r="AH261" i="14"/>
  <c r="AB261" i="14"/>
  <c r="Y261" i="14"/>
  <c r="X261" i="14"/>
  <c r="R261" i="14"/>
  <c r="Q261" i="14"/>
  <c r="P261" i="14"/>
  <c r="E261" i="14"/>
  <c r="L261" i="14" s="1"/>
  <c r="D261" i="14"/>
  <c r="K261" i="14" s="1"/>
  <c r="AH260" i="14"/>
  <c r="AB260" i="14"/>
  <c r="Y260" i="14"/>
  <c r="X260" i="14"/>
  <c r="R260" i="14"/>
  <c r="Q260" i="14"/>
  <c r="P260" i="14"/>
  <c r="E260" i="14"/>
  <c r="L260" i="14" s="1"/>
  <c r="D260" i="14"/>
  <c r="K260" i="14" s="1"/>
  <c r="AH259" i="14"/>
  <c r="Y259" i="14"/>
  <c r="X259" i="14"/>
  <c r="L259" i="14"/>
  <c r="K259" i="14"/>
  <c r="M259" i="14" s="1"/>
  <c r="AH258" i="14"/>
  <c r="Y258" i="14"/>
  <c r="X258" i="14"/>
  <c r="E258" i="14"/>
  <c r="L258" i="14" s="1"/>
  <c r="D258" i="14"/>
  <c r="K258" i="14" s="1"/>
  <c r="AH257" i="14"/>
  <c r="AB257" i="14"/>
  <c r="Y257" i="14"/>
  <c r="X257" i="14"/>
  <c r="R257" i="14"/>
  <c r="Q257" i="14"/>
  <c r="P257" i="14"/>
  <c r="E257" i="14"/>
  <c r="L257" i="14" s="1"/>
  <c r="D257" i="14"/>
  <c r="K257" i="14" s="1"/>
  <c r="AH256" i="14"/>
  <c r="AB256" i="14"/>
  <c r="Y256" i="14"/>
  <c r="X256" i="14"/>
  <c r="R256" i="14"/>
  <c r="Q256" i="14"/>
  <c r="P256" i="14"/>
  <c r="E256" i="14"/>
  <c r="L256" i="14" s="1"/>
  <c r="D256" i="14"/>
  <c r="K256" i="14" s="1"/>
  <c r="AH255" i="14"/>
  <c r="AB255" i="14"/>
  <c r="Y255" i="14"/>
  <c r="X255" i="14"/>
  <c r="E255" i="14"/>
  <c r="L255" i="14" s="1"/>
  <c r="D255" i="14"/>
  <c r="K255" i="14" s="1"/>
  <c r="AH254" i="14"/>
  <c r="AB254" i="14"/>
  <c r="Y254" i="14"/>
  <c r="X254" i="14"/>
  <c r="R254" i="14"/>
  <c r="Q254" i="14"/>
  <c r="P254" i="14"/>
  <c r="E254" i="14"/>
  <c r="L254" i="14" s="1"/>
  <c r="D254" i="14"/>
  <c r="K254" i="14" s="1"/>
  <c r="AH253" i="14"/>
  <c r="AB253" i="14"/>
  <c r="Y253" i="14"/>
  <c r="X253" i="14"/>
  <c r="R253" i="14"/>
  <c r="Q253" i="14"/>
  <c r="P253" i="14"/>
  <c r="E253" i="14"/>
  <c r="L253" i="14" s="1"/>
  <c r="D253" i="14"/>
  <c r="K253" i="14" s="1"/>
  <c r="AH252" i="14"/>
  <c r="AB252" i="14"/>
  <c r="Y252" i="14"/>
  <c r="X252" i="14"/>
  <c r="E252" i="14"/>
  <c r="L252" i="14" s="1"/>
  <c r="D252" i="14"/>
  <c r="K252" i="14" s="1"/>
  <c r="AH251" i="14"/>
  <c r="AB251" i="14"/>
  <c r="Y251" i="14"/>
  <c r="X251" i="14"/>
  <c r="E251" i="14"/>
  <c r="L251" i="14" s="1"/>
  <c r="D251" i="14"/>
  <c r="K251" i="14" s="1"/>
  <c r="AH250" i="14"/>
  <c r="AB250" i="14"/>
  <c r="Y250" i="14"/>
  <c r="X250" i="14"/>
  <c r="E250" i="14"/>
  <c r="L250" i="14" s="1"/>
  <c r="D250" i="14"/>
  <c r="K250" i="14" s="1"/>
  <c r="AH249" i="14"/>
  <c r="AB249" i="14"/>
  <c r="Y249" i="14"/>
  <c r="X249" i="14"/>
  <c r="E249" i="14"/>
  <c r="L249" i="14" s="1"/>
  <c r="D249" i="14"/>
  <c r="K249" i="14" s="1"/>
  <c r="AH248" i="14"/>
  <c r="AB248" i="14"/>
  <c r="Y248" i="14"/>
  <c r="X248" i="14"/>
  <c r="R248" i="14"/>
  <c r="Q248" i="14"/>
  <c r="P248" i="14"/>
  <c r="E248" i="14"/>
  <c r="L248" i="14" s="1"/>
  <c r="D248" i="14"/>
  <c r="K248" i="14" s="1"/>
  <c r="AH247" i="14"/>
  <c r="AB247" i="14"/>
  <c r="Y247" i="14"/>
  <c r="X247" i="14"/>
  <c r="R247" i="14"/>
  <c r="Q247" i="14"/>
  <c r="P247" i="14"/>
  <c r="E247" i="14"/>
  <c r="L247" i="14" s="1"/>
  <c r="D247" i="14"/>
  <c r="K247" i="14" s="1"/>
  <c r="AH246" i="14"/>
  <c r="AB246" i="14"/>
  <c r="Y246" i="14"/>
  <c r="X246" i="14"/>
  <c r="R246" i="14"/>
  <c r="Q246" i="14"/>
  <c r="P246" i="14"/>
  <c r="L246" i="14"/>
  <c r="K246" i="14"/>
  <c r="AH245" i="14"/>
  <c r="Y245" i="14"/>
  <c r="X245" i="14"/>
  <c r="E245" i="14"/>
  <c r="L245" i="14" s="1"/>
  <c r="D245" i="14"/>
  <c r="AH244" i="14"/>
  <c r="AB244" i="14"/>
  <c r="Y244" i="14"/>
  <c r="X244" i="14"/>
  <c r="E244" i="14"/>
  <c r="L244" i="14" s="1"/>
  <c r="D244" i="14"/>
  <c r="K244" i="14" s="1"/>
  <c r="AH243" i="14"/>
  <c r="AB243" i="14"/>
  <c r="Y243" i="14"/>
  <c r="X243" i="14"/>
  <c r="R243" i="14"/>
  <c r="Q243" i="14"/>
  <c r="P243" i="14"/>
  <c r="E243" i="14"/>
  <c r="L243" i="14" s="1"/>
  <c r="D243" i="14"/>
  <c r="K243" i="14" s="1"/>
  <c r="AH242" i="14"/>
  <c r="AB242" i="14"/>
  <c r="Y242" i="14"/>
  <c r="X242" i="14"/>
  <c r="R242" i="14"/>
  <c r="Q242" i="14"/>
  <c r="P242" i="14"/>
  <c r="E242" i="14"/>
  <c r="L242" i="14" s="1"/>
  <c r="D242" i="14"/>
  <c r="K242" i="14" s="1"/>
  <c r="AH241" i="14"/>
  <c r="AB241" i="14"/>
  <c r="Y241" i="14"/>
  <c r="X241" i="14"/>
  <c r="R241" i="14"/>
  <c r="Q241" i="14"/>
  <c r="P241" i="14"/>
  <c r="E241" i="14"/>
  <c r="L241" i="14" s="1"/>
  <c r="D241" i="14"/>
  <c r="K241" i="14" s="1"/>
  <c r="AH240" i="14"/>
  <c r="AB240" i="14"/>
  <c r="Y240" i="14"/>
  <c r="X240" i="14"/>
  <c r="R240" i="14"/>
  <c r="Q240" i="14"/>
  <c r="P240" i="14"/>
  <c r="E240" i="14"/>
  <c r="L240" i="14" s="1"/>
  <c r="D240" i="14"/>
  <c r="K240" i="14" s="1"/>
  <c r="AH239" i="14"/>
  <c r="AB239" i="14"/>
  <c r="Y239" i="14"/>
  <c r="X239" i="14"/>
  <c r="R239" i="14"/>
  <c r="Q239" i="14"/>
  <c r="P239" i="14"/>
  <c r="E239" i="14"/>
  <c r="L239" i="14" s="1"/>
  <c r="D239" i="14"/>
  <c r="K239" i="14" s="1"/>
  <c r="AH238" i="14"/>
  <c r="AB238" i="14"/>
  <c r="Y238" i="14"/>
  <c r="X238" i="14"/>
  <c r="R238" i="14"/>
  <c r="Q238" i="14"/>
  <c r="P238" i="14"/>
  <c r="E238" i="14"/>
  <c r="L238" i="14" s="1"/>
  <c r="D238" i="14"/>
  <c r="K238" i="14" s="1"/>
  <c r="AH237" i="14"/>
  <c r="AB237" i="14"/>
  <c r="Y237" i="14"/>
  <c r="X237" i="14"/>
  <c r="R237" i="14"/>
  <c r="Q237" i="14"/>
  <c r="P237" i="14"/>
  <c r="E237" i="14"/>
  <c r="L237" i="14" s="1"/>
  <c r="D237" i="14"/>
  <c r="K237" i="14" s="1"/>
  <c r="AH236" i="14"/>
  <c r="AB236" i="14"/>
  <c r="Y236" i="14"/>
  <c r="X236" i="14"/>
  <c r="R236" i="14"/>
  <c r="Q236" i="14"/>
  <c r="P236" i="14"/>
  <c r="E236" i="14"/>
  <c r="L236" i="14" s="1"/>
  <c r="D236" i="14"/>
  <c r="K236" i="14" s="1"/>
  <c r="AH235" i="14"/>
  <c r="AB235" i="14"/>
  <c r="Y235" i="14"/>
  <c r="X235" i="14"/>
  <c r="R235" i="14"/>
  <c r="Q235" i="14"/>
  <c r="P235" i="14"/>
  <c r="E235" i="14"/>
  <c r="L235" i="14" s="1"/>
  <c r="D235" i="14"/>
  <c r="K235" i="14" s="1"/>
  <c r="AH234" i="14"/>
  <c r="AB234" i="14"/>
  <c r="Y234" i="14"/>
  <c r="X234" i="14"/>
  <c r="R234" i="14"/>
  <c r="Q234" i="14"/>
  <c r="P234" i="14"/>
  <c r="E234" i="14"/>
  <c r="L234" i="14" s="1"/>
  <c r="D234" i="14"/>
  <c r="K234" i="14" s="1"/>
  <c r="AH233" i="14"/>
  <c r="AB233" i="14"/>
  <c r="Y233" i="14"/>
  <c r="X233" i="14"/>
  <c r="R233" i="14"/>
  <c r="Q233" i="14"/>
  <c r="P233" i="14"/>
  <c r="E233" i="14"/>
  <c r="L233" i="14" s="1"/>
  <c r="D233" i="14"/>
  <c r="K233" i="14" s="1"/>
  <c r="AH232" i="14"/>
  <c r="AB232" i="14"/>
  <c r="Y232" i="14"/>
  <c r="X232" i="14"/>
  <c r="R232" i="14"/>
  <c r="Q232" i="14"/>
  <c r="P232" i="14"/>
  <c r="E232" i="14"/>
  <c r="L232" i="14" s="1"/>
  <c r="D232" i="14"/>
  <c r="K232" i="14" s="1"/>
  <c r="AH231" i="14"/>
  <c r="AB231" i="14"/>
  <c r="Y231" i="14"/>
  <c r="X231" i="14"/>
  <c r="R231" i="14"/>
  <c r="Q231" i="14"/>
  <c r="P231" i="14"/>
  <c r="E231" i="14"/>
  <c r="L231" i="14" s="1"/>
  <c r="D231" i="14"/>
  <c r="K231" i="14" s="1"/>
  <c r="AH230" i="14"/>
  <c r="AB230" i="14"/>
  <c r="Y230" i="14"/>
  <c r="X230" i="14"/>
  <c r="R230" i="14"/>
  <c r="Q230" i="14"/>
  <c r="P230" i="14"/>
  <c r="E230" i="14"/>
  <c r="L230" i="14" s="1"/>
  <c r="D230" i="14"/>
  <c r="K230" i="14" s="1"/>
  <c r="AH229" i="14"/>
  <c r="AB229" i="14"/>
  <c r="Y229" i="14"/>
  <c r="X229" i="14"/>
  <c r="R229" i="14"/>
  <c r="Q229" i="14"/>
  <c r="P229" i="14"/>
  <c r="E229" i="14"/>
  <c r="L229" i="14" s="1"/>
  <c r="D229" i="14"/>
  <c r="K229" i="14" s="1"/>
  <c r="AH228" i="14"/>
  <c r="AB228" i="14"/>
  <c r="Y228" i="14"/>
  <c r="X228" i="14"/>
  <c r="R228" i="14"/>
  <c r="Q228" i="14"/>
  <c r="P228" i="14"/>
  <c r="E228" i="14"/>
  <c r="L228" i="14" s="1"/>
  <c r="D228" i="14"/>
  <c r="K228" i="14" s="1"/>
  <c r="AH227" i="14"/>
  <c r="AB227" i="14"/>
  <c r="Y227" i="14"/>
  <c r="X227" i="14"/>
  <c r="R227" i="14"/>
  <c r="Q227" i="14"/>
  <c r="P227" i="14"/>
  <c r="E227" i="14"/>
  <c r="L227" i="14" s="1"/>
  <c r="D227" i="14"/>
  <c r="K227" i="14" s="1"/>
  <c r="AH226" i="14"/>
  <c r="AB226" i="14"/>
  <c r="Y226" i="14"/>
  <c r="X226" i="14"/>
  <c r="R226" i="14"/>
  <c r="Q226" i="14"/>
  <c r="P226" i="14"/>
  <c r="E226" i="14"/>
  <c r="L226" i="14" s="1"/>
  <c r="D226" i="14"/>
  <c r="K226" i="14" s="1"/>
  <c r="AH225" i="14"/>
  <c r="AB225" i="14"/>
  <c r="Y225" i="14"/>
  <c r="X225" i="14"/>
  <c r="R225" i="14"/>
  <c r="Q225" i="14"/>
  <c r="P225" i="14"/>
  <c r="E225" i="14"/>
  <c r="L225" i="14" s="1"/>
  <c r="D225" i="14"/>
  <c r="K225" i="14" s="1"/>
  <c r="AH224" i="14"/>
  <c r="AB224" i="14"/>
  <c r="Y224" i="14"/>
  <c r="X224" i="14"/>
  <c r="R224" i="14"/>
  <c r="Q224" i="14"/>
  <c r="P224" i="14"/>
  <c r="E224" i="14"/>
  <c r="L224" i="14" s="1"/>
  <c r="D224" i="14"/>
  <c r="K224" i="14" s="1"/>
  <c r="AH223" i="14"/>
  <c r="AB223" i="14"/>
  <c r="Y223" i="14"/>
  <c r="X223" i="14"/>
  <c r="R223" i="14"/>
  <c r="Q223" i="14"/>
  <c r="P223" i="14"/>
  <c r="E223" i="14"/>
  <c r="L223" i="14" s="1"/>
  <c r="D223" i="14"/>
  <c r="K223" i="14" s="1"/>
  <c r="AH222" i="14"/>
  <c r="AB222" i="14"/>
  <c r="Y222" i="14"/>
  <c r="X222" i="14"/>
  <c r="R222" i="14"/>
  <c r="Q222" i="14"/>
  <c r="P222" i="14"/>
  <c r="E222" i="14"/>
  <c r="L222" i="14" s="1"/>
  <c r="D222" i="14"/>
  <c r="K222" i="14" s="1"/>
  <c r="AH221" i="14"/>
  <c r="AB221" i="14"/>
  <c r="Y221" i="14"/>
  <c r="X221" i="14"/>
  <c r="R221" i="14"/>
  <c r="Q221" i="14"/>
  <c r="P221" i="14"/>
  <c r="E221" i="14"/>
  <c r="L221" i="14" s="1"/>
  <c r="D221" i="14"/>
  <c r="K221" i="14" s="1"/>
  <c r="AH220" i="14"/>
  <c r="AB220" i="14"/>
  <c r="Y220" i="14"/>
  <c r="X220" i="14"/>
  <c r="R220" i="14"/>
  <c r="Q220" i="14"/>
  <c r="P220" i="14"/>
  <c r="E220" i="14"/>
  <c r="L220" i="14" s="1"/>
  <c r="D220" i="14"/>
  <c r="K220" i="14" s="1"/>
  <c r="AH219" i="14"/>
  <c r="AB219" i="14"/>
  <c r="Y219" i="14"/>
  <c r="X219" i="14"/>
  <c r="R219" i="14"/>
  <c r="Q219" i="14"/>
  <c r="P219" i="14"/>
  <c r="E219" i="14"/>
  <c r="L219" i="14" s="1"/>
  <c r="D219" i="14"/>
  <c r="K219" i="14" s="1"/>
  <c r="AH218" i="14"/>
  <c r="AB218" i="14"/>
  <c r="Y218" i="14"/>
  <c r="X218" i="14"/>
  <c r="R218" i="14"/>
  <c r="Q218" i="14"/>
  <c r="P218" i="14"/>
  <c r="E218" i="14"/>
  <c r="L218" i="14" s="1"/>
  <c r="D218" i="14"/>
  <c r="K218" i="14" s="1"/>
  <c r="AH217" i="14"/>
  <c r="AB217" i="14"/>
  <c r="Y217" i="14"/>
  <c r="X217" i="14"/>
  <c r="R217" i="14"/>
  <c r="Q217" i="14"/>
  <c r="P217" i="14"/>
  <c r="E217" i="14"/>
  <c r="L217" i="14" s="1"/>
  <c r="D217" i="14"/>
  <c r="K217" i="14" s="1"/>
  <c r="AH216" i="14"/>
  <c r="AB216" i="14"/>
  <c r="Y216" i="14"/>
  <c r="X216" i="14"/>
  <c r="R216" i="14"/>
  <c r="Q216" i="14"/>
  <c r="P216" i="14"/>
  <c r="E216" i="14"/>
  <c r="L216" i="14" s="1"/>
  <c r="D216" i="14"/>
  <c r="K216" i="14" s="1"/>
  <c r="AH215" i="14"/>
  <c r="AB215" i="14"/>
  <c r="Y215" i="14"/>
  <c r="X215" i="14"/>
  <c r="R215" i="14"/>
  <c r="Q215" i="14"/>
  <c r="P215" i="14"/>
  <c r="E215" i="14"/>
  <c r="L215" i="14" s="1"/>
  <c r="D215" i="14"/>
  <c r="K215" i="14" s="1"/>
  <c r="AH214" i="14"/>
  <c r="AB214" i="14"/>
  <c r="Y214" i="14"/>
  <c r="X214" i="14"/>
  <c r="R214" i="14"/>
  <c r="Q214" i="14"/>
  <c r="P214" i="14"/>
  <c r="E214" i="14"/>
  <c r="L214" i="14" s="1"/>
  <c r="D214" i="14"/>
  <c r="K214" i="14" s="1"/>
  <c r="AH213" i="14"/>
  <c r="AB213" i="14"/>
  <c r="Y213" i="14"/>
  <c r="X213" i="14"/>
  <c r="R213" i="14"/>
  <c r="Q213" i="14"/>
  <c r="P213" i="14"/>
  <c r="E213" i="14"/>
  <c r="L213" i="14" s="1"/>
  <c r="D213" i="14"/>
  <c r="K213" i="14" s="1"/>
  <c r="AH212" i="14"/>
  <c r="AB212" i="14"/>
  <c r="Y212" i="14"/>
  <c r="X212" i="14"/>
  <c r="R212" i="14"/>
  <c r="Q212" i="14"/>
  <c r="P212" i="14"/>
  <c r="E212" i="14"/>
  <c r="L212" i="14" s="1"/>
  <c r="D212" i="14"/>
  <c r="K212" i="14" s="1"/>
  <c r="AH211" i="14"/>
  <c r="AB211" i="14"/>
  <c r="Y211" i="14"/>
  <c r="X211" i="14"/>
  <c r="R211" i="14"/>
  <c r="Q211" i="14"/>
  <c r="P211" i="14"/>
  <c r="E211" i="14"/>
  <c r="L211" i="14" s="1"/>
  <c r="D211" i="14"/>
  <c r="K211" i="14" s="1"/>
  <c r="AH210" i="14"/>
  <c r="AB210" i="14"/>
  <c r="Y210" i="14"/>
  <c r="X210" i="14"/>
  <c r="R210" i="14"/>
  <c r="Q210" i="14"/>
  <c r="P210" i="14"/>
  <c r="E210" i="14"/>
  <c r="L210" i="14" s="1"/>
  <c r="D210" i="14"/>
  <c r="K210" i="14" s="1"/>
  <c r="AH209" i="14"/>
  <c r="AB209" i="14"/>
  <c r="Y209" i="14"/>
  <c r="X209" i="14"/>
  <c r="E209" i="14"/>
  <c r="L209" i="14" s="1"/>
  <c r="D209" i="14"/>
  <c r="K209" i="14" s="1"/>
  <c r="AH208" i="14"/>
  <c r="Y208" i="14"/>
  <c r="X208" i="14"/>
  <c r="E208" i="14"/>
  <c r="L208" i="14" s="1"/>
  <c r="D208" i="14"/>
  <c r="K208" i="14" s="1"/>
  <c r="AH207" i="14"/>
  <c r="AB207" i="14"/>
  <c r="Y207" i="14"/>
  <c r="X207" i="14"/>
  <c r="R207" i="14"/>
  <c r="Q207" i="14"/>
  <c r="P207" i="14"/>
  <c r="E207" i="14"/>
  <c r="L207" i="14" s="1"/>
  <c r="D207" i="14"/>
  <c r="K207" i="14" s="1"/>
  <c r="AH206" i="14"/>
  <c r="AB206" i="14"/>
  <c r="Y206" i="14"/>
  <c r="X206" i="14"/>
  <c r="R206" i="14"/>
  <c r="Q206" i="14"/>
  <c r="P206" i="14"/>
  <c r="E206" i="14"/>
  <c r="L206" i="14" s="1"/>
  <c r="D206" i="14"/>
  <c r="K206" i="14" s="1"/>
  <c r="AH205" i="14"/>
  <c r="AB205" i="14"/>
  <c r="Y205" i="14"/>
  <c r="X205" i="14"/>
  <c r="R205" i="14"/>
  <c r="Q205" i="14"/>
  <c r="P205" i="14"/>
  <c r="E205" i="14"/>
  <c r="L205" i="14" s="1"/>
  <c r="D205" i="14"/>
  <c r="K205" i="14" s="1"/>
  <c r="AH204" i="14"/>
  <c r="AB204" i="14"/>
  <c r="Y204" i="14"/>
  <c r="X204" i="14"/>
  <c r="R204" i="14"/>
  <c r="Q204" i="14"/>
  <c r="P204" i="14"/>
  <c r="E204" i="14"/>
  <c r="L204" i="14" s="1"/>
  <c r="D204" i="14"/>
  <c r="K204" i="14" s="1"/>
  <c r="AH203" i="14"/>
  <c r="AB203" i="14"/>
  <c r="Y203" i="14"/>
  <c r="X203" i="14"/>
  <c r="R203" i="14"/>
  <c r="Q203" i="14"/>
  <c r="P203" i="14"/>
  <c r="E203" i="14"/>
  <c r="L203" i="14" s="1"/>
  <c r="D203" i="14"/>
  <c r="K203" i="14" s="1"/>
  <c r="AH202" i="14"/>
  <c r="AB202" i="14"/>
  <c r="Y202" i="14"/>
  <c r="X202" i="14"/>
  <c r="R202" i="14"/>
  <c r="Q202" i="14"/>
  <c r="P202" i="14"/>
  <c r="E202" i="14"/>
  <c r="L202" i="14" s="1"/>
  <c r="D202" i="14"/>
  <c r="K202" i="14" s="1"/>
  <c r="AH201" i="14"/>
  <c r="AB201" i="14"/>
  <c r="Y201" i="14"/>
  <c r="X201" i="14"/>
  <c r="R201" i="14"/>
  <c r="Q201" i="14"/>
  <c r="P201" i="14"/>
  <c r="E201" i="14"/>
  <c r="L201" i="14" s="1"/>
  <c r="D201" i="14"/>
  <c r="K201" i="14" s="1"/>
  <c r="AH200" i="14"/>
  <c r="AB200" i="14"/>
  <c r="Y200" i="14"/>
  <c r="X200" i="14"/>
  <c r="R200" i="14"/>
  <c r="Q200" i="14"/>
  <c r="P200" i="14"/>
  <c r="E200" i="14"/>
  <c r="L200" i="14" s="1"/>
  <c r="D200" i="14"/>
  <c r="K200" i="14" s="1"/>
  <c r="AH199" i="14"/>
  <c r="AB199" i="14"/>
  <c r="Y199" i="14"/>
  <c r="X199" i="14"/>
  <c r="R199" i="14"/>
  <c r="Q199" i="14"/>
  <c r="P199" i="14"/>
  <c r="E199" i="14"/>
  <c r="L199" i="14" s="1"/>
  <c r="D199" i="14"/>
  <c r="K199" i="14" s="1"/>
  <c r="AH198" i="14"/>
  <c r="AB198" i="14"/>
  <c r="Y198" i="14"/>
  <c r="X198" i="14"/>
  <c r="R198" i="14"/>
  <c r="Q198" i="14"/>
  <c r="P198" i="14"/>
  <c r="E198" i="14"/>
  <c r="L198" i="14" s="1"/>
  <c r="D198" i="14"/>
  <c r="K198" i="14" s="1"/>
  <c r="AH197" i="14"/>
  <c r="AB197" i="14"/>
  <c r="Y197" i="14"/>
  <c r="X197" i="14"/>
  <c r="E197" i="14"/>
  <c r="L197" i="14" s="1"/>
  <c r="D197" i="14"/>
  <c r="K197" i="14" s="1"/>
  <c r="AH196" i="14"/>
  <c r="AB196" i="14"/>
  <c r="Y196" i="14"/>
  <c r="X196" i="14"/>
  <c r="R196" i="14"/>
  <c r="Q196" i="14"/>
  <c r="P196" i="14"/>
  <c r="E196" i="14"/>
  <c r="L196" i="14" s="1"/>
  <c r="D196" i="14"/>
  <c r="K196" i="14" s="1"/>
  <c r="AH195" i="14"/>
  <c r="AB195" i="14"/>
  <c r="Y195" i="14"/>
  <c r="X195" i="14"/>
  <c r="E195" i="14"/>
  <c r="L195" i="14" s="1"/>
  <c r="D195" i="14"/>
  <c r="K195" i="14" s="1"/>
  <c r="AH194" i="14"/>
  <c r="AB194" i="14"/>
  <c r="Y194" i="14"/>
  <c r="X194" i="14"/>
  <c r="R194" i="14"/>
  <c r="Q194" i="14"/>
  <c r="P194" i="14"/>
  <c r="E194" i="14"/>
  <c r="L194" i="14" s="1"/>
  <c r="D194" i="14"/>
  <c r="K194" i="14" s="1"/>
  <c r="AH193" i="14"/>
  <c r="AB193" i="14"/>
  <c r="Y193" i="14"/>
  <c r="X193" i="14"/>
  <c r="E193" i="14"/>
  <c r="L193" i="14" s="1"/>
  <c r="D193" i="14"/>
  <c r="K193" i="14" s="1"/>
  <c r="AH192" i="14"/>
  <c r="AB192" i="14"/>
  <c r="Y192" i="14"/>
  <c r="X192" i="14"/>
  <c r="R192" i="14"/>
  <c r="Q192" i="14"/>
  <c r="P192" i="14"/>
  <c r="E192" i="14"/>
  <c r="L192" i="14" s="1"/>
  <c r="D192" i="14"/>
  <c r="K192" i="14" s="1"/>
  <c r="AH191" i="14"/>
  <c r="AB191" i="14"/>
  <c r="Y191" i="14"/>
  <c r="X191" i="14"/>
  <c r="E191" i="14"/>
  <c r="L191" i="14" s="1"/>
  <c r="D191" i="14"/>
  <c r="K191" i="14" s="1"/>
  <c r="AH190" i="14"/>
  <c r="AB190" i="14"/>
  <c r="Y190" i="14"/>
  <c r="X190" i="14"/>
  <c r="R190" i="14"/>
  <c r="Q190" i="14"/>
  <c r="P190" i="14"/>
  <c r="E190" i="14"/>
  <c r="L190" i="14" s="1"/>
  <c r="D190" i="14"/>
  <c r="K190" i="14" s="1"/>
  <c r="AH189" i="14"/>
  <c r="AB189" i="14"/>
  <c r="Y189" i="14"/>
  <c r="X189" i="14"/>
  <c r="R189" i="14"/>
  <c r="Q189" i="14"/>
  <c r="P189" i="14"/>
  <c r="E189" i="14"/>
  <c r="L189" i="14" s="1"/>
  <c r="D189" i="14"/>
  <c r="K189" i="14" s="1"/>
  <c r="AH188" i="14"/>
  <c r="AB188" i="14"/>
  <c r="Y188" i="14"/>
  <c r="X188" i="14"/>
  <c r="R188" i="14"/>
  <c r="Q188" i="14"/>
  <c r="P188" i="14"/>
  <c r="E188" i="14"/>
  <c r="L188" i="14" s="1"/>
  <c r="D188" i="14"/>
  <c r="K188" i="14" s="1"/>
  <c r="AH187" i="14"/>
  <c r="AB187" i="14"/>
  <c r="Y187" i="14"/>
  <c r="X187" i="14"/>
  <c r="R187" i="14"/>
  <c r="Q187" i="14"/>
  <c r="P187" i="14"/>
  <c r="E187" i="14"/>
  <c r="L187" i="14" s="1"/>
  <c r="D187" i="14"/>
  <c r="K187" i="14" s="1"/>
  <c r="AH186" i="14"/>
  <c r="AB186" i="14"/>
  <c r="Y186" i="14"/>
  <c r="X186" i="14"/>
  <c r="R186" i="14"/>
  <c r="Q186" i="14"/>
  <c r="P186" i="14"/>
  <c r="E186" i="14"/>
  <c r="L186" i="14" s="1"/>
  <c r="D186" i="14"/>
  <c r="K186" i="14" s="1"/>
  <c r="AH185" i="14"/>
  <c r="AB185" i="14"/>
  <c r="Y185" i="14"/>
  <c r="X185" i="14"/>
  <c r="R185" i="14"/>
  <c r="Q185" i="14"/>
  <c r="P185" i="14"/>
  <c r="E185" i="14"/>
  <c r="L185" i="14" s="1"/>
  <c r="D185" i="14"/>
  <c r="K185" i="14" s="1"/>
  <c r="AH184" i="14"/>
  <c r="AB184" i="14"/>
  <c r="Y184" i="14"/>
  <c r="X184" i="14"/>
  <c r="R184" i="14"/>
  <c r="Q184" i="14"/>
  <c r="P184" i="14"/>
  <c r="E184" i="14"/>
  <c r="L184" i="14" s="1"/>
  <c r="D184" i="14"/>
  <c r="K184" i="14" s="1"/>
  <c r="AH183" i="14"/>
  <c r="AB183" i="14"/>
  <c r="Y183" i="14"/>
  <c r="X183" i="14"/>
  <c r="E183" i="14"/>
  <c r="L183" i="14" s="1"/>
  <c r="D183" i="14"/>
  <c r="K183" i="14" s="1"/>
  <c r="AH182" i="14"/>
  <c r="AB182" i="14"/>
  <c r="Y182" i="14"/>
  <c r="X182" i="14"/>
  <c r="R182" i="14"/>
  <c r="Q182" i="14"/>
  <c r="P182" i="14"/>
  <c r="E182" i="14"/>
  <c r="L182" i="14" s="1"/>
  <c r="D182" i="14"/>
  <c r="K182" i="14" s="1"/>
  <c r="AH181" i="14"/>
  <c r="AB181" i="14"/>
  <c r="X181" i="14"/>
  <c r="E181" i="14"/>
  <c r="L181" i="14" s="1"/>
  <c r="D181" i="14"/>
  <c r="K181" i="14" s="1"/>
  <c r="AH180" i="14"/>
  <c r="AB180" i="14"/>
  <c r="Y180" i="14"/>
  <c r="X180" i="14"/>
  <c r="E180" i="14"/>
  <c r="L180" i="14" s="1"/>
  <c r="D180" i="14"/>
  <c r="K180" i="14" s="1"/>
  <c r="AH179" i="14"/>
  <c r="AB179" i="14"/>
  <c r="Y179" i="14"/>
  <c r="X179" i="14"/>
  <c r="R179" i="14"/>
  <c r="Q179" i="14"/>
  <c r="P179" i="14"/>
  <c r="E179" i="14"/>
  <c r="L179" i="14" s="1"/>
  <c r="D179" i="14"/>
  <c r="K179" i="14" s="1"/>
  <c r="AH178" i="14"/>
  <c r="AB178" i="14"/>
  <c r="Y178" i="14"/>
  <c r="X178" i="14"/>
  <c r="E178" i="14"/>
  <c r="L178" i="14" s="1"/>
  <c r="D178" i="14"/>
  <c r="K178" i="14" s="1"/>
  <c r="AH177" i="14"/>
  <c r="AB177" i="14"/>
  <c r="Y177" i="14"/>
  <c r="X177" i="14"/>
  <c r="R177" i="14"/>
  <c r="Q177" i="14"/>
  <c r="P177" i="14"/>
  <c r="E177" i="14"/>
  <c r="L177" i="14" s="1"/>
  <c r="D177" i="14"/>
  <c r="K177" i="14" s="1"/>
  <c r="AH176" i="14"/>
  <c r="AB176" i="14"/>
  <c r="Y176" i="14"/>
  <c r="X176" i="14"/>
  <c r="E176" i="14"/>
  <c r="L176" i="14" s="1"/>
  <c r="D176" i="14"/>
  <c r="K176" i="14" s="1"/>
  <c r="AH175" i="14"/>
  <c r="AB175" i="14"/>
  <c r="Y175" i="14"/>
  <c r="X175" i="14"/>
  <c r="R175" i="14"/>
  <c r="Q175" i="14"/>
  <c r="P175" i="14"/>
  <c r="E175" i="14"/>
  <c r="L175" i="14" s="1"/>
  <c r="D175" i="14"/>
  <c r="K175" i="14" s="1"/>
  <c r="AH174" i="14"/>
  <c r="Y174" i="14"/>
  <c r="X174" i="14"/>
  <c r="R174" i="14"/>
  <c r="Q174" i="14"/>
  <c r="P174" i="14"/>
  <c r="E174" i="14"/>
  <c r="L174" i="14" s="1"/>
  <c r="D174" i="14"/>
  <c r="K174" i="14" s="1"/>
  <c r="AH173" i="14"/>
  <c r="AB173" i="14"/>
  <c r="Y173" i="14"/>
  <c r="X173" i="14"/>
  <c r="E173" i="14"/>
  <c r="L173" i="14" s="1"/>
  <c r="D173" i="14"/>
  <c r="K173" i="14" s="1"/>
  <c r="AH172" i="14"/>
  <c r="AB172" i="14"/>
  <c r="Y172" i="14"/>
  <c r="X172" i="14"/>
  <c r="R172" i="14"/>
  <c r="Q172" i="14"/>
  <c r="P172" i="14"/>
  <c r="E172" i="14"/>
  <c r="L172" i="14" s="1"/>
  <c r="D172" i="14"/>
  <c r="K172" i="14" s="1"/>
  <c r="AH171" i="14"/>
  <c r="AB171" i="14"/>
  <c r="Y171" i="14"/>
  <c r="X171" i="14"/>
  <c r="E171" i="14"/>
  <c r="L171" i="14" s="1"/>
  <c r="D171" i="14"/>
  <c r="K171" i="14" s="1"/>
  <c r="AH170" i="14"/>
  <c r="AB170" i="14"/>
  <c r="Y170" i="14"/>
  <c r="X170" i="14"/>
  <c r="E170" i="14"/>
  <c r="L170" i="14" s="1"/>
  <c r="D170" i="14"/>
  <c r="K170" i="14" s="1"/>
  <c r="AH169" i="14"/>
  <c r="AB169" i="14"/>
  <c r="Y169" i="14"/>
  <c r="X169" i="14"/>
  <c r="R169" i="14"/>
  <c r="Q169" i="14"/>
  <c r="P169" i="14"/>
  <c r="E169" i="14"/>
  <c r="L169" i="14" s="1"/>
  <c r="D169" i="14"/>
  <c r="K169" i="14" s="1"/>
  <c r="AH168" i="14"/>
  <c r="AB168" i="14"/>
  <c r="Y168" i="14"/>
  <c r="X168" i="14"/>
  <c r="R168" i="14"/>
  <c r="Q168" i="14"/>
  <c r="P168" i="14"/>
  <c r="E168" i="14"/>
  <c r="L168" i="14" s="1"/>
  <c r="D168" i="14"/>
  <c r="K168" i="14" s="1"/>
  <c r="AH167" i="14"/>
  <c r="AB167" i="14"/>
  <c r="Y167" i="14"/>
  <c r="X167" i="14"/>
  <c r="R167" i="14"/>
  <c r="Q167" i="14"/>
  <c r="P167" i="14"/>
  <c r="E167" i="14"/>
  <c r="L167" i="14" s="1"/>
  <c r="D167" i="14"/>
  <c r="K167" i="14" s="1"/>
  <c r="M167" i="14" s="1"/>
  <c r="AH166" i="14"/>
  <c r="AB166" i="14"/>
  <c r="Y166" i="14"/>
  <c r="X166" i="14"/>
  <c r="R166" i="14"/>
  <c r="Q166" i="14"/>
  <c r="P166" i="14"/>
  <c r="E166" i="14"/>
  <c r="L166" i="14" s="1"/>
  <c r="D166" i="14"/>
  <c r="K166" i="14" s="1"/>
  <c r="M166" i="14" s="1"/>
  <c r="AH165" i="14"/>
  <c r="AB165" i="14"/>
  <c r="Y165" i="14"/>
  <c r="X165" i="14"/>
  <c r="R165" i="14"/>
  <c r="Q165" i="14"/>
  <c r="P165" i="14"/>
  <c r="E165" i="14"/>
  <c r="L165" i="14" s="1"/>
  <c r="D165" i="14"/>
  <c r="K165" i="14" s="1"/>
  <c r="AH164" i="14"/>
  <c r="AB164" i="14"/>
  <c r="Y164" i="14"/>
  <c r="X164" i="14"/>
  <c r="R164" i="14"/>
  <c r="Q164" i="14"/>
  <c r="P164" i="14"/>
  <c r="E164" i="14"/>
  <c r="L164" i="14" s="1"/>
  <c r="D164" i="14"/>
  <c r="K164" i="14" s="1"/>
  <c r="AH163" i="14"/>
  <c r="AB163" i="14"/>
  <c r="Y163" i="14"/>
  <c r="X163" i="14"/>
  <c r="R163" i="14"/>
  <c r="Q163" i="14"/>
  <c r="P163" i="14"/>
  <c r="E163" i="14"/>
  <c r="L163" i="14" s="1"/>
  <c r="D163" i="14"/>
  <c r="K163" i="14" s="1"/>
  <c r="AH162" i="14"/>
  <c r="AB162" i="14"/>
  <c r="Y162" i="14"/>
  <c r="X162" i="14"/>
  <c r="R162" i="14"/>
  <c r="Q162" i="14"/>
  <c r="P162" i="14"/>
  <c r="E162" i="14"/>
  <c r="L162" i="14" s="1"/>
  <c r="D162" i="14"/>
  <c r="K162" i="14" s="1"/>
  <c r="AH161" i="14"/>
  <c r="AB161" i="14"/>
  <c r="Y161" i="14"/>
  <c r="X161" i="14"/>
  <c r="R161" i="14"/>
  <c r="Q161" i="14"/>
  <c r="P161" i="14"/>
  <c r="E161" i="14"/>
  <c r="L161" i="14" s="1"/>
  <c r="D161" i="14"/>
  <c r="K161" i="14" s="1"/>
  <c r="AH160" i="14"/>
  <c r="AB160" i="14"/>
  <c r="Y160" i="14"/>
  <c r="X160" i="14"/>
  <c r="E160" i="14"/>
  <c r="L160" i="14" s="1"/>
  <c r="D160" i="14"/>
  <c r="K160" i="14" s="1"/>
  <c r="AH159" i="14"/>
  <c r="AB159" i="14"/>
  <c r="Y159" i="14"/>
  <c r="X159" i="14"/>
  <c r="R159" i="14"/>
  <c r="Q159" i="14"/>
  <c r="P159" i="14"/>
  <c r="E159" i="14"/>
  <c r="L159" i="14" s="1"/>
  <c r="D159" i="14"/>
  <c r="K159" i="14" s="1"/>
  <c r="AH158" i="14"/>
  <c r="AB158" i="14"/>
  <c r="Y158" i="14"/>
  <c r="X158" i="14"/>
  <c r="R158" i="14"/>
  <c r="Q158" i="14"/>
  <c r="P158" i="14"/>
  <c r="E158" i="14"/>
  <c r="L158" i="14" s="1"/>
  <c r="D158" i="14"/>
  <c r="K158" i="14" s="1"/>
  <c r="AH157" i="14"/>
  <c r="AB157" i="14"/>
  <c r="Y157" i="14"/>
  <c r="X157" i="14"/>
  <c r="R157" i="14"/>
  <c r="Q157" i="14"/>
  <c r="P157" i="14"/>
  <c r="E157" i="14"/>
  <c r="L157" i="14" s="1"/>
  <c r="D157" i="14"/>
  <c r="K157" i="14" s="1"/>
  <c r="AH156" i="14"/>
  <c r="AB156" i="14"/>
  <c r="Y156" i="14"/>
  <c r="X156" i="14"/>
  <c r="R156" i="14"/>
  <c r="Q156" i="14"/>
  <c r="P156" i="14"/>
  <c r="E156" i="14"/>
  <c r="L156" i="14" s="1"/>
  <c r="D156" i="14"/>
  <c r="K156" i="14" s="1"/>
  <c r="AH155" i="14"/>
  <c r="AB155" i="14"/>
  <c r="Y155" i="14"/>
  <c r="X155" i="14"/>
  <c r="R155" i="14"/>
  <c r="Q155" i="14"/>
  <c r="P155" i="14"/>
  <c r="E155" i="14"/>
  <c r="L155" i="14" s="1"/>
  <c r="D155" i="14"/>
  <c r="K155" i="14" s="1"/>
  <c r="AH154" i="14"/>
  <c r="AB154" i="14"/>
  <c r="Y154" i="14"/>
  <c r="X154" i="14"/>
  <c r="R154" i="14"/>
  <c r="Q154" i="14"/>
  <c r="P154" i="14"/>
  <c r="E154" i="14"/>
  <c r="L154" i="14" s="1"/>
  <c r="D154" i="14"/>
  <c r="K154" i="14" s="1"/>
  <c r="AH153" i="14"/>
  <c r="AB153" i="14"/>
  <c r="Y153" i="14"/>
  <c r="X153" i="14"/>
  <c r="R153" i="14"/>
  <c r="Q153" i="14"/>
  <c r="P153" i="14"/>
  <c r="E153" i="14"/>
  <c r="L153" i="14" s="1"/>
  <c r="D153" i="14"/>
  <c r="K153" i="14" s="1"/>
  <c r="AH152" i="14"/>
  <c r="AB152" i="14"/>
  <c r="Y152" i="14"/>
  <c r="X152" i="14"/>
  <c r="R152" i="14"/>
  <c r="Q152" i="14"/>
  <c r="P152" i="14"/>
  <c r="E152" i="14"/>
  <c r="L152" i="14" s="1"/>
  <c r="D152" i="14"/>
  <c r="K152" i="14" s="1"/>
  <c r="AH151" i="14"/>
  <c r="AB151" i="14"/>
  <c r="Y151" i="14"/>
  <c r="X151" i="14"/>
  <c r="R151" i="14"/>
  <c r="Q151" i="14"/>
  <c r="P151" i="14"/>
  <c r="E151" i="14"/>
  <c r="L151" i="14" s="1"/>
  <c r="D151" i="14"/>
  <c r="K151" i="14" s="1"/>
  <c r="AH150" i="14"/>
  <c r="AB150" i="14"/>
  <c r="Y150" i="14"/>
  <c r="X150" i="14"/>
  <c r="E150" i="14"/>
  <c r="L150" i="14" s="1"/>
  <c r="D150" i="14"/>
  <c r="K150" i="14" s="1"/>
  <c r="AH149" i="14"/>
  <c r="AB149" i="14"/>
  <c r="Y149" i="14"/>
  <c r="X149" i="14"/>
  <c r="R149" i="14"/>
  <c r="Q149" i="14"/>
  <c r="P149" i="14"/>
  <c r="E149" i="14"/>
  <c r="L149" i="14" s="1"/>
  <c r="D149" i="14"/>
  <c r="K149" i="14" s="1"/>
  <c r="AH148" i="14"/>
  <c r="AB148" i="14"/>
  <c r="Y148" i="14"/>
  <c r="X148" i="14"/>
  <c r="L148" i="14"/>
  <c r="K148" i="14"/>
  <c r="AH147" i="14"/>
  <c r="Y147" i="14"/>
  <c r="X147" i="14"/>
  <c r="E147" i="14"/>
  <c r="L147" i="14" s="1"/>
  <c r="D147" i="14"/>
  <c r="K147" i="14" s="1"/>
  <c r="AH146" i="14"/>
  <c r="X146" i="14"/>
  <c r="E146" i="14"/>
  <c r="L146" i="14" s="1"/>
  <c r="D146" i="14"/>
  <c r="K146" i="14" s="1"/>
  <c r="AH145" i="14"/>
  <c r="X145" i="14"/>
  <c r="E145" i="14"/>
  <c r="L145" i="14" s="1"/>
  <c r="D145" i="14"/>
  <c r="K145" i="14" s="1"/>
  <c r="AH144" i="14"/>
  <c r="Y144" i="14"/>
  <c r="X144" i="14"/>
  <c r="E144" i="14"/>
  <c r="L144" i="14" s="1"/>
  <c r="D144" i="14"/>
  <c r="K144" i="14" s="1"/>
  <c r="AH143" i="14"/>
  <c r="Y143" i="14"/>
  <c r="X143" i="14"/>
  <c r="E143" i="14"/>
  <c r="L143" i="14" s="1"/>
  <c r="D143" i="14"/>
  <c r="K143" i="14" s="1"/>
  <c r="AH142" i="14"/>
  <c r="X142" i="14"/>
  <c r="E142" i="14"/>
  <c r="L142" i="14" s="1"/>
  <c r="D142" i="14"/>
  <c r="K142" i="14" s="1"/>
  <c r="AH141" i="14"/>
  <c r="Y141" i="14"/>
  <c r="X141" i="14"/>
  <c r="E141" i="14"/>
  <c r="L141" i="14" s="1"/>
  <c r="D141" i="14"/>
  <c r="K141" i="14" s="1"/>
  <c r="M141" i="14" s="1"/>
  <c r="AH140" i="14"/>
  <c r="Y140" i="14"/>
  <c r="X140" i="14"/>
  <c r="E140" i="14"/>
  <c r="L140" i="14" s="1"/>
  <c r="D140" i="14"/>
  <c r="K140" i="14" s="1"/>
  <c r="M140" i="14" s="1"/>
  <c r="AH139" i="14"/>
  <c r="Y139" i="14"/>
  <c r="X139" i="14"/>
  <c r="L139" i="14"/>
  <c r="K139" i="14"/>
  <c r="M139" i="14" s="1"/>
  <c r="AH138" i="14"/>
  <c r="AB138" i="14"/>
  <c r="Y138" i="14"/>
  <c r="X138" i="14"/>
  <c r="E138" i="14"/>
  <c r="L138" i="14" s="1"/>
  <c r="D138" i="14"/>
  <c r="K138" i="14" s="1"/>
  <c r="AH137" i="14"/>
  <c r="Y137" i="14"/>
  <c r="X137" i="14"/>
  <c r="E137" i="14"/>
  <c r="L137" i="14" s="1"/>
  <c r="D137" i="14"/>
  <c r="K137" i="14" s="1"/>
  <c r="AH136" i="14"/>
  <c r="Y136" i="14"/>
  <c r="X136" i="14"/>
  <c r="E136" i="14"/>
  <c r="L136" i="14" s="1"/>
  <c r="D136" i="14"/>
  <c r="K136" i="14" s="1"/>
  <c r="AH135" i="14"/>
  <c r="AB135" i="14"/>
  <c r="Y135" i="14"/>
  <c r="X135" i="14"/>
  <c r="E135" i="14"/>
  <c r="L135" i="14" s="1"/>
  <c r="D135" i="14"/>
  <c r="K135" i="14" s="1"/>
  <c r="M135" i="14" s="1"/>
  <c r="AH134" i="14"/>
  <c r="Y134" i="14"/>
  <c r="X134" i="14"/>
  <c r="E134" i="14"/>
  <c r="L134" i="14" s="1"/>
  <c r="D134" i="14"/>
  <c r="K134" i="14" s="1"/>
  <c r="M134" i="14" s="1"/>
  <c r="AH133" i="14"/>
  <c r="Y133" i="14"/>
  <c r="X133" i="14"/>
  <c r="E133" i="14"/>
  <c r="L133" i="14" s="1"/>
  <c r="D133" i="14"/>
  <c r="K133" i="14" s="1"/>
  <c r="M133" i="14" s="1"/>
  <c r="AH132" i="14"/>
  <c r="Y132" i="14"/>
  <c r="X132" i="14"/>
  <c r="E132" i="14"/>
  <c r="L132" i="14" s="1"/>
  <c r="D132" i="14"/>
  <c r="K132" i="14" s="1"/>
  <c r="AH131" i="14"/>
  <c r="Y131" i="14"/>
  <c r="X131" i="14"/>
  <c r="E131" i="14"/>
  <c r="L131" i="14" s="1"/>
  <c r="D131" i="14"/>
  <c r="K131" i="14" s="1"/>
  <c r="AH130" i="14"/>
  <c r="AB130" i="14"/>
  <c r="Y130" i="14"/>
  <c r="X130" i="14"/>
  <c r="E130" i="14"/>
  <c r="L130" i="14" s="1"/>
  <c r="D130" i="14"/>
  <c r="K130" i="14" s="1"/>
  <c r="AH129" i="14"/>
  <c r="AB129" i="14"/>
  <c r="Y129" i="14"/>
  <c r="X129" i="14"/>
  <c r="E129" i="14"/>
  <c r="L129" i="14" s="1"/>
  <c r="D129" i="14"/>
  <c r="K129" i="14" s="1"/>
  <c r="AH128" i="14"/>
  <c r="Y128" i="14"/>
  <c r="X128" i="14"/>
  <c r="E128" i="14"/>
  <c r="L128" i="14" s="1"/>
  <c r="D128" i="14"/>
  <c r="K128" i="14" s="1"/>
  <c r="AH127" i="14"/>
  <c r="AB127" i="14"/>
  <c r="Y127" i="14"/>
  <c r="X127" i="14"/>
  <c r="E127" i="14"/>
  <c r="L127" i="14" s="1"/>
  <c r="D127" i="14"/>
  <c r="K127" i="14" s="1"/>
  <c r="AH126" i="14"/>
  <c r="AB126" i="14"/>
  <c r="Y126" i="14"/>
  <c r="X126" i="14"/>
  <c r="R126" i="14"/>
  <c r="Q126" i="14"/>
  <c r="P126" i="14"/>
  <c r="E126" i="14"/>
  <c r="L126" i="14" s="1"/>
  <c r="D126" i="14"/>
  <c r="K126" i="14" s="1"/>
  <c r="M126" i="14" s="1"/>
  <c r="AH125" i="14"/>
  <c r="AB125" i="14"/>
  <c r="Y125" i="14"/>
  <c r="X125" i="14"/>
  <c r="R125" i="14"/>
  <c r="Q125" i="14"/>
  <c r="P125" i="14"/>
  <c r="E125" i="14"/>
  <c r="L125" i="14" s="1"/>
  <c r="D125" i="14"/>
  <c r="K125" i="14" s="1"/>
  <c r="AH124" i="14"/>
  <c r="AB124" i="14"/>
  <c r="Y124" i="14"/>
  <c r="X124" i="14"/>
  <c r="E124" i="14"/>
  <c r="L124" i="14" s="1"/>
  <c r="D124" i="14"/>
  <c r="K124" i="14" s="1"/>
  <c r="AH123" i="14"/>
  <c r="AB123" i="14"/>
  <c r="Y123" i="14"/>
  <c r="X123" i="14"/>
  <c r="E123" i="14"/>
  <c r="L123" i="14" s="1"/>
  <c r="D123" i="14"/>
  <c r="K123" i="14" s="1"/>
  <c r="AH122" i="14"/>
  <c r="AB122" i="14"/>
  <c r="Y122" i="14"/>
  <c r="X122" i="14"/>
  <c r="R122" i="14"/>
  <c r="Q122" i="14"/>
  <c r="P122" i="14"/>
  <c r="E122" i="14"/>
  <c r="L122" i="14" s="1"/>
  <c r="D122" i="14"/>
  <c r="K122" i="14" s="1"/>
  <c r="AH121" i="14"/>
  <c r="AB121" i="14"/>
  <c r="Y121" i="14"/>
  <c r="X121" i="14"/>
  <c r="E121" i="14"/>
  <c r="L121" i="14" s="1"/>
  <c r="D121" i="14"/>
  <c r="K121" i="14" s="1"/>
  <c r="AH120" i="14"/>
  <c r="X120" i="14"/>
  <c r="E120" i="14"/>
  <c r="L120" i="14" s="1"/>
  <c r="D120" i="14"/>
  <c r="K120" i="14" s="1"/>
  <c r="AH119" i="14"/>
  <c r="X119" i="14"/>
  <c r="E119" i="14"/>
  <c r="L119" i="14" s="1"/>
  <c r="D119" i="14"/>
  <c r="K119" i="14" s="1"/>
  <c r="AH118" i="14"/>
  <c r="AB118" i="14"/>
  <c r="Y118" i="14"/>
  <c r="X118" i="14"/>
  <c r="R118" i="14"/>
  <c r="Q118" i="14"/>
  <c r="P118" i="14"/>
  <c r="E118" i="14"/>
  <c r="L118" i="14" s="1"/>
  <c r="D118" i="14"/>
  <c r="K118" i="14" s="1"/>
  <c r="AH117" i="14"/>
  <c r="AB117" i="14"/>
  <c r="Y117" i="14"/>
  <c r="X117" i="14"/>
  <c r="R117" i="14"/>
  <c r="Q117" i="14"/>
  <c r="P117" i="14"/>
  <c r="E117" i="14"/>
  <c r="L117" i="14" s="1"/>
  <c r="D117" i="14"/>
  <c r="K117" i="14" s="1"/>
  <c r="AH116" i="14"/>
  <c r="AB116" i="14"/>
  <c r="Y116" i="14"/>
  <c r="X116" i="14"/>
  <c r="R116" i="14"/>
  <c r="Q116" i="14"/>
  <c r="P116" i="14"/>
  <c r="E116" i="14"/>
  <c r="L116" i="14" s="1"/>
  <c r="D116" i="14"/>
  <c r="K116" i="14" s="1"/>
  <c r="AH115" i="14"/>
  <c r="AB115" i="14"/>
  <c r="Y115" i="14"/>
  <c r="X115" i="14"/>
  <c r="R115" i="14"/>
  <c r="Q115" i="14"/>
  <c r="P115" i="14"/>
  <c r="E115" i="14"/>
  <c r="L115" i="14" s="1"/>
  <c r="D115" i="14"/>
  <c r="K115" i="14" s="1"/>
  <c r="AH114" i="14"/>
  <c r="Y114" i="14"/>
  <c r="X114" i="14"/>
  <c r="E114" i="14"/>
  <c r="L114" i="14" s="1"/>
  <c r="D114" i="14"/>
  <c r="K114" i="14" s="1"/>
  <c r="AH113" i="14"/>
  <c r="Y113" i="14"/>
  <c r="X113" i="14"/>
  <c r="E113" i="14"/>
  <c r="L113" i="14" s="1"/>
  <c r="D113" i="14"/>
  <c r="K113" i="14" s="1"/>
  <c r="AH112" i="14"/>
  <c r="Y112" i="14"/>
  <c r="X112" i="14"/>
  <c r="E112" i="14"/>
  <c r="L112" i="14" s="1"/>
  <c r="D112" i="14"/>
  <c r="K112" i="14" s="1"/>
  <c r="AH111" i="14"/>
  <c r="Y111" i="14"/>
  <c r="X111" i="14"/>
  <c r="E111" i="14"/>
  <c r="L111" i="14" s="1"/>
  <c r="D111" i="14"/>
  <c r="K111" i="14" s="1"/>
  <c r="AH110" i="14"/>
  <c r="Y110" i="14"/>
  <c r="X110" i="14"/>
  <c r="E110" i="14"/>
  <c r="L110" i="14" s="1"/>
  <c r="D110" i="14"/>
  <c r="K110" i="14" s="1"/>
  <c r="AH109" i="14"/>
  <c r="Y109" i="14"/>
  <c r="X109" i="14"/>
  <c r="E109" i="14"/>
  <c r="L109" i="14" s="1"/>
  <c r="D109" i="14"/>
  <c r="K109" i="14" s="1"/>
  <c r="AH108" i="14"/>
  <c r="Y108" i="14"/>
  <c r="X108" i="14"/>
  <c r="E108" i="14"/>
  <c r="L108" i="14" s="1"/>
  <c r="D108" i="14"/>
  <c r="K108" i="14" s="1"/>
  <c r="AH107" i="14"/>
  <c r="Y107" i="14"/>
  <c r="X107" i="14"/>
  <c r="E107" i="14"/>
  <c r="L107" i="14" s="1"/>
  <c r="D107" i="14"/>
  <c r="K107" i="14" s="1"/>
  <c r="AH106" i="14"/>
  <c r="AB106" i="14"/>
  <c r="Y106" i="14"/>
  <c r="X106" i="14"/>
  <c r="E106" i="14"/>
  <c r="L106" i="14" s="1"/>
  <c r="D106" i="14"/>
  <c r="K106" i="14" s="1"/>
  <c r="AH105" i="14"/>
  <c r="AB105" i="14"/>
  <c r="Y105" i="14"/>
  <c r="X105" i="14"/>
  <c r="R105" i="14"/>
  <c r="Q105" i="14"/>
  <c r="P105" i="14"/>
  <c r="E105" i="14"/>
  <c r="L105" i="14" s="1"/>
  <c r="D105" i="14"/>
  <c r="K105" i="14" s="1"/>
  <c r="AH104" i="14"/>
  <c r="AB104" i="14"/>
  <c r="Y104" i="14"/>
  <c r="X104" i="14"/>
  <c r="E104" i="14"/>
  <c r="L104" i="14" s="1"/>
  <c r="D104" i="14"/>
  <c r="K104" i="14" s="1"/>
  <c r="AH103" i="14"/>
  <c r="Y103" i="14"/>
  <c r="X103" i="14"/>
  <c r="E103" i="14"/>
  <c r="L103" i="14" s="1"/>
  <c r="D103" i="14"/>
  <c r="K103" i="14" s="1"/>
  <c r="AH102" i="14"/>
  <c r="Y102" i="14"/>
  <c r="X102" i="14"/>
  <c r="E102" i="14"/>
  <c r="L102" i="14" s="1"/>
  <c r="D102" i="14"/>
  <c r="K102" i="14" s="1"/>
  <c r="AH101" i="14"/>
  <c r="Y101" i="14"/>
  <c r="X101" i="14"/>
  <c r="E101" i="14"/>
  <c r="L101" i="14" s="1"/>
  <c r="D101" i="14"/>
  <c r="K101" i="14" s="1"/>
  <c r="AH100" i="14"/>
  <c r="Y100" i="14"/>
  <c r="X100" i="14"/>
  <c r="E100" i="14"/>
  <c r="L100" i="14" s="1"/>
  <c r="D100" i="14"/>
  <c r="K100" i="14" s="1"/>
  <c r="AH99" i="14"/>
  <c r="Y99" i="14"/>
  <c r="X99" i="14"/>
  <c r="E99" i="14"/>
  <c r="L99" i="14" s="1"/>
  <c r="D99" i="14"/>
  <c r="K99" i="14" s="1"/>
  <c r="AH98" i="14"/>
  <c r="Y98" i="14"/>
  <c r="X98" i="14"/>
  <c r="E98" i="14"/>
  <c r="L98" i="14" s="1"/>
  <c r="D98" i="14"/>
  <c r="K98" i="14" s="1"/>
  <c r="AH97" i="14"/>
  <c r="Y97" i="14"/>
  <c r="X97" i="14"/>
  <c r="E97" i="14"/>
  <c r="L97" i="14" s="1"/>
  <c r="D97" i="14"/>
  <c r="K97" i="14" s="1"/>
  <c r="M97" i="14" s="1"/>
  <c r="AH96" i="14"/>
  <c r="AB96" i="14"/>
  <c r="Y96" i="14"/>
  <c r="X96" i="14"/>
  <c r="R96" i="14"/>
  <c r="Q96" i="14"/>
  <c r="P96" i="14"/>
  <c r="L96" i="14"/>
  <c r="K96" i="14"/>
  <c r="AH95" i="14"/>
  <c r="AB95" i="14"/>
  <c r="Y95" i="14"/>
  <c r="X95" i="14"/>
  <c r="L95" i="14"/>
  <c r="K95" i="14"/>
  <c r="AH94" i="14"/>
  <c r="AB94" i="14"/>
  <c r="Y94" i="14"/>
  <c r="X94" i="14"/>
  <c r="L94" i="14"/>
  <c r="K94" i="14"/>
  <c r="AH93" i="14"/>
  <c r="Y93" i="14"/>
  <c r="X93" i="14"/>
  <c r="E93" i="14"/>
  <c r="L93" i="14" s="1"/>
  <c r="D93" i="14"/>
  <c r="K93" i="14" s="1"/>
  <c r="AH92" i="14"/>
  <c r="Y92" i="14"/>
  <c r="X92" i="14"/>
  <c r="E92" i="14"/>
  <c r="L92" i="14" s="1"/>
  <c r="D92" i="14"/>
  <c r="K92" i="14" s="1"/>
  <c r="AH91" i="14"/>
  <c r="AB91" i="14"/>
  <c r="Y91" i="14"/>
  <c r="X91" i="14"/>
  <c r="R91" i="14"/>
  <c r="Q91" i="14"/>
  <c r="P91" i="14"/>
  <c r="E91" i="14"/>
  <c r="L91" i="14" s="1"/>
  <c r="D91" i="14"/>
  <c r="K91" i="14" s="1"/>
  <c r="AH90" i="14"/>
  <c r="AB90" i="14"/>
  <c r="Y90" i="14"/>
  <c r="X90" i="14"/>
  <c r="R90" i="14"/>
  <c r="Q90" i="14"/>
  <c r="P90" i="14"/>
  <c r="E90" i="14"/>
  <c r="L90" i="14" s="1"/>
  <c r="D90" i="14"/>
  <c r="K90" i="14" s="1"/>
  <c r="M90" i="14" s="1"/>
  <c r="AH89" i="14"/>
  <c r="Y89" i="14"/>
  <c r="X89" i="14"/>
  <c r="E89" i="14"/>
  <c r="L89" i="14" s="1"/>
  <c r="D89" i="14"/>
  <c r="K89" i="14" s="1"/>
  <c r="AH88" i="14"/>
  <c r="AB88" i="14"/>
  <c r="Y88" i="14"/>
  <c r="X88" i="14"/>
  <c r="R88" i="14"/>
  <c r="Q88" i="14"/>
  <c r="P88" i="14"/>
  <c r="E88" i="14"/>
  <c r="L88" i="14" s="1"/>
  <c r="D88" i="14"/>
  <c r="K88" i="14" s="1"/>
  <c r="AH87" i="14"/>
  <c r="E87" i="14"/>
  <c r="L87" i="14" s="1"/>
  <c r="AD87" i="14" s="1"/>
  <c r="D87" i="14"/>
  <c r="K87" i="14" s="1"/>
  <c r="AH86" i="14"/>
  <c r="E86" i="14"/>
  <c r="L86" i="14" s="1"/>
  <c r="D86" i="14"/>
  <c r="K86" i="14" s="1"/>
  <c r="AH85" i="14"/>
  <c r="E85" i="14"/>
  <c r="L85" i="14" s="1"/>
  <c r="AD85" i="14" s="1"/>
  <c r="D85" i="14"/>
  <c r="K85" i="14" s="1"/>
  <c r="AH84" i="14"/>
  <c r="X84" i="14"/>
  <c r="E84" i="14"/>
  <c r="L84" i="14" s="1"/>
  <c r="D84" i="14"/>
  <c r="K84" i="14" s="1"/>
  <c r="M84" i="14" s="1"/>
  <c r="AH83" i="14"/>
  <c r="AB83" i="14"/>
  <c r="Y83" i="14"/>
  <c r="X83" i="14"/>
  <c r="R83" i="14"/>
  <c r="Q83" i="14"/>
  <c r="P83" i="14"/>
  <c r="E83" i="14"/>
  <c r="L83" i="14" s="1"/>
  <c r="D83" i="14"/>
  <c r="K83" i="14" s="1"/>
  <c r="AH82" i="14"/>
  <c r="AB82" i="14"/>
  <c r="Y82" i="14"/>
  <c r="X82" i="14"/>
  <c r="R82" i="14"/>
  <c r="Q82" i="14"/>
  <c r="P82" i="14"/>
  <c r="E82" i="14"/>
  <c r="L82" i="14" s="1"/>
  <c r="D82" i="14"/>
  <c r="K82" i="14" s="1"/>
  <c r="AH81" i="14"/>
  <c r="AB81" i="14"/>
  <c r="Y81" i="14"/>
  <c r="X81" i="14"/>
  <c r="R81" i="14"/>
  <c r="Q81" i="14"/>
  <c r="P81" i="14"/>
  <c r="E81" i="14"/>
  <c r="L81" i="14" s="1"/>
  <c r="D81" i="14"/>
  <c r="K81" i="14" s="1"/>
  <c r="AH80" i="14"/>
  <c r="AB80" i="14"/>
  <c r="Y80" i="14"/>
  <c r="X80" i="14"/>
  <c r="R80" i="14"/>
  <c r="Q80" i="14"/>
  <c r="P80" i="14"/>
  <c r="E80" i="14"/>
  <c r="L80" i="14" s="1"/>
  <c r="D80" i="14"/>
  <c r="K80" i="14" s="1"/>
  <c r="AH79" i="14"/>
  <c r="AB79" i="14"/>
  <c r="Y79" i="14"/>
  <c r="X79" i="14"/>
  <c r="R79" i="14"/>
  <c r="Q79" i="14"/>
  <c r="P79" i="14"/>
  <c r="E79" i="14"/>
  <c r="L79" i="14" s="1"/>
  <c r="D79" i="14"/>
  <c r="K79" i="14" s="1"/>
  <c r="AH78" i="14"/>
  <c r="AB78" i="14"/>
  <c r="Y78" i="14"/>
  <c r="X78" i="14"/>
  <c r="R78" i="14"/>
  <c r="Q78" i="14"/>
  <c r="P78" i="14"/>
  <c r="E78" i="14"/>
  <c r="L78" i="14" s="1"/>
  <c r="D78" i="14"/>
  <c r="K78" i="14" s="1"/>
  <c r="AH77" i="14"/>
  <c r="AB77" i="14"/>
  <c r="Y77" i="14"/>
  <c r="X77" i="14"/>
  <c r="R77" i="14"/>
  <c r="Q77" i="14"/>
  <c r="P77" i="14"/>
  <c r="E77" i="14"/>
  <c r="L77" i="14" s="1"/>
  <c r="D77" i="14"/>
  <c r="K77" i="14" s="1"/>
  <c r="AH76" i="14"/>
  <c r="AB76" i="14"/>
  <c r="Y76" i="14"/>
  <c r="X76" i="14"/>
  <c r="R76" i="14"/>
  <c r="Q76" i="14"/>
  <c r="P76" i="14"/>
  <c r="E76" i="14"/>
  <c r="L76" i="14" s="1"/>
  <c r="D76" i="14"/>
  <c r="K76" i="14" s="1"/>
  <c r="AH75" i="14"/>
  <c r="AB75" i="14"/>
  <c r="Y75" i="14"/>
  <c r="X75" i="14"/>
  <c r="E75" i="14"/>
  <c r="L75" i="14" s="1"/>
  <c r="D75" i="14"/>
  <c r="K75" i="14" s="1"/>
  <c r="AH74" i="14"/>
  <c r="AB74" i="14"/>
  <c r="Y74" i="14"/>
  <c r="X74" i="14"/>
  <c r="R74" i="14"/>
  <c r="Q74" i="14"/>
  <c r="P74" i="14"/>
  <c r="E74" i="14"/>
  <c r="L74" i="14" s="1"/>
  <c r="D74" i="14"/>
  <c r="K74" i="14" s="1"/>
  <c r="AH73" i="14"/>
  <c r="AB73" i="14"/>
  <c r="Y73" i="14"/>
  <c r="X73" i="14"/>
  <c r="R73" i="14"/>
  <c r="Q73" i="14"/>
  <c r="P73" i="14"/>
  <c r="E73" i="14"/>
  <c r="L73" i="14" s="1"/>
  <c r="D73" i="14"/>
  <c r="K73" i="14" s="1"/>
  <c r="AH72" i="14"/>
  <c r="AB72" i="14"/>
  <c r="Y72" i="14"/>
  <c r="X72" i="14"/>
  <c r="R72" i="14"/>
  <c r="Q72" i="14"/>
  <c r="E72" i="14"/>
  <c r="L72" i="14" s="1"/>
  <c r="D72" i="14"/>
  <c r="K72" i="14" s="1"/>
  <c r="AH71" i="14"/>
  <c r="AB71" i="14"/>
  <c r="Y71" i="14"/>
  <c r="X71" i="14"/>
  <c r="E71" i="14"/>
  <c r="L71" i="14" s="1"/>
  <c r="D71" i="14"/>
  <c r="K71" i="14" s="1"/>
  <c r="AH70" i="14"/>
  <c r="AB70" i="14"/>
  <c r="Y70" i="14"/>
  <c r="X70" i="14"/>
  <c r="E70" i="14"/>
  <c r="L70" i="14" s="1"/>
  <c r="D70" i="14"/>
  <c r="K70" i="14" s="1"/>
  <c r="AH69" i="14"/>
  <c r="AB69" i="14"/>
  <c r="Y69" i="14"/>
  <c r="X69" i="14"/>
  <c r="R69" i="14"/>
  <c r="Q69" i="14"/>
  <c r="P69" i="14"/>
  <c r="E69" i="14"/>
  <c r="L69" i="14" s="1"/>
  <c r="D69" i="14"/>
  <c r="K69" i="14" s="1"/>
  <c r="AH68" i="14"/>
  <c r="AB68" i="14"/>
  <c r="Y68" i="14"/>
  <c r="X68" i="14"/>
  <c r="R68" i="14"/>
  <c r="Q68" i="14"/>
  <c r="P68" i="14"/>
  <c r="E68" i="14"/>
  <c r="L68" i="14" s="1"/>
  <c r="D68" i="14"/>
  <c r="K68" i="14" s="1"/>
  <c r="AH67" i="14"/>
  <c r="AB67" i="14"/>
  <c r="Y67" i="14"/>
  <c r="X67" i="14"/>
  <c r="R67" i="14"/>
  <c r="Q67" i="14"/>
  <c r="P67" i="14"/>
  <c r="E67" i="14"/>
  <c r="L67" i="14" s="1"/>
  <c r="D67" i="14"/>
  <c r="K67" i="14" s="1"/>
  <c r="AH66" i="14"/>
  <c r="AB66" i="14"/>
  <c r="Y66" i="14"/>
  <c r="X66" i="14"/>
  <c r="R66" i="14"/>
  <c r="Q66" i="14"/>
  <c r="P66" i="14"/>
  <c r="E66" i="14"/>
  <c r="L66" i="14" s="1"/>
  <c r="D66" i="14"/>
  <c r="K66" i="14" s="1"/>
  <c r="AH65" i="14"/>
  <c r="AB65" i="14"/>
  <c r="Y65" i="14"/>
  <c r="X65" i="14"/>
  <c r="R65" i="14"/>
  <c r="Q65" i="14"/>
  <c r="P65" i="14"/>
  <c r="E65" i="14"/>
  <c r="L65" i="14" s="1"/>
  <c r="D65" i="14"/>
  <c r="K65" i="14" s="1"/>
  <c r="AH64" i="14"/>
  <c r="AB64" i="14"/>
  <c r="Y64" i="14"/>
  <c r="X64" i="14"/>
  <c r="R64" i="14"/>
  <c r="Q64" i="14"/>
  <c r="P64" i="14"/>
  <c r="E64" i="14"/>
  <c r="L64" i="14" s="1"/>
  <c r="D64" i="14"/>
  <c r="K64" i="14" s="1"/>
  <c r="AH63" i="14"/>
  <c r="AB63" i="14"/>
  <c r="Y63" i="14"/>
  <c r="X63" i="14"/>
  <c r="R63" i="14"/>
  <c r="Q63" i="14"/>
  <c r="P63" i="14"/>
  <c r="E63" i="14"/>
  <c r="L63" i="14" s="1"/>
  <c r="D63" i="14"/>
  <c r="K63" i="14" s="1"/>
  <c r="AH62" i="14"/>
  <c r="AB62" i="14"/>
  <c r="Y62" i="14"/>
  <c r="X62" i="14"/>
  <c r="R62" i="14"/>
  <c r="Q62" i="14"/>
  <c r="P62" i="14"/>
  <c r="E62" i="14"/>
  <c r="L62" i="14" s="1"/>
  <c r="D62" i="14"/>
  <c r="K62" i="14" s="1"/>
  <c r="AH61" i="14"/>
  <c r="AB61" i="14"/>
  <c r="Y61" i="14"/>
  <c r="X61" i="14"/>
  <c r="R61" i="14"/>
  <c r="Q61" i="14"/>
  <c r="P61" i="14"/>
  <c r="E61" i="14"/>
  <c r="L61" i="14" s="1"/>
  <c r="D61" i="14"/>
  <c r="K61" i="14" s="1"/>
  <c r="AH60" i="14"/>
  <c r="AB60" i="14"/>
  <c r="Y60" i="14"/>
  <c r="X60" i="14"/>
  <c r="R60" i="14"/>
  <c r="Q60" i="14"/>
  <c r="P60" i="14"/>
  <c r="E60" i="14"/>
  <c r="L60" i="14" s="1"/>
  <c r="D60" i="14"/>
  <c r="K60" i="14" s="1"/>
  <c r="AH59" i="14"/>
  <c r="AB59" i="14"/>
  <c r="Y59" i="14"/>
  <c r="X59" i="14"/>
  <c r="R59" i="14"/>
  <c r="Q59" i="14"/>
  <c r="P59" i="14"/>
  <c r="E59" i="14"/>
  <c r="L59" i="14" s="1"/>
  <c r="D59" i="14"/>
  <c r="K59" i="14" s="1"/>
  <c r="AH58" i="14"/>
  <c r="AB58" i="14"/>
  <c r="Y58" i="14"/>
  <c r="X58" i="14"/>
  <c r="R58" i="14"/>
  <c r="Q58" i="14"/>
  <c r="P58" i="14"/>
  <c r="E58" i="14"/>
  <c r="L58" i="14" s="1"/>
  <c r="D58" i="14"/>
  <c r="K58" i="14" s="1"/>
  <c r="AH57" i="14"/>
  <c r="AB57" i="14"/>
  <c r="Y57" i="14"/>
  <c r="X57" i="14"/>
  <c r="R57" i="14"/>
  <c r="Q57" i="14"/>
  <c r="P57" i="14"/>
  <c r="E57" i="14"/>
  <c r="L57" i="14" s="1"/>
  <c r="D57" i="14"/>
  <c r="K57" i="14" s="1"/>
  <c r="AH56" i="14"/>
  <c r="AB56" i="14"/>
  <c r="Y56" i="14"/>
  <c r="X56" i="14"/>
  <c r="R56" i="14"/>
  <c r="Q56" i="14"/>
  <c r="P56" i="14"/>
  <c r="E56" i="14"/>
  <c r="L56" i="14" s="1"/>
  <c r="D56" i="14"/>
  <c r="K56" i="14" s="1"/>
  <c r="AH55" i="14"/>
  <c r="AB55" i="14"/>
  <c r="Y55" i="14"/>
  <c r="X55" i="14"/>
  <c r="R55" i="14"/>
  <c r="Q55" i="14"/>
  <c r="P55" i="14"/>
  <c r="E55" i="14"/>
  <c r="L55" i="14" s="1"/>
  <c r="D55" i="14"/>
  <c r="K55" i="14" s="1"/>
  <c r="AH54" i="14"/>
  <c r="AB54" i="14"/>
  <c r="Y54" i="14"/>
  <c r="X54" i="14"/>
  <c r="R54" i="14"/>
  <c r="Q54" i="14"/>
  <c r="P54" i="14"/>
  <c r="E54" i="14"/>
  <c r="L54" i="14" s="1"/>
  <c r="D54" i="14"/>
  <c r="K54" i="14" s="1"/>
  <c r="AH53" i="14"/>
  <c r="Y53" i="14"/>
  <c r="X53" i="14"/>
  <c r="R53" i="14"/>
  <c r="Q53" i="14"/>
  <c r="P53" i="14"/>
  <c r="E53" i="14"/>
  <c r="L53" i="14" s="1"/>
  <c r="AD53" i="14" s="1"/>
  <c r="D53" i="14"/>
  <c r="K53" i="14" s="1"/>
  <c r="AH52" i="14"/>
  <c r="Y52" i="14"/>
  <c r="X52" i="14"/>
  <c r="R52" i="14"/>
  <c r="Q52" i="14"/>
  <c r="P52" i="14"/>
  <c r="E52" i="14"/>
  <c r="L52" i="14" s="1"/>
  <c r="D52" i="14"/>
  <c r="K52" i="14" s="1"/>
  <c r="AH51" i="14"/>
  <c r="Y51" i="14"/>
  <c r="X51" i="14"/>
  <c r="R51" i="14"/>
  <c r="Q51" i="14"/>
  <c r="P51" i="14"/>
  <c r="E51" i="14"/>
  <c r="L51" i="14" s="1"/>
  <c r="AD51" i="14" s="1"/>
  <c r="D51" i="14"/>
  <c r="K51" i="14" s="1"/>
  <c r="AH50" i="14"/>
  <c r="Y50" i="14"/>
  <c r="X50" i="14"/>
  <c r="R50" i="14"/>
  <c r="Q50" i="14"/>
  <c r="P50" i="14"/>
  <c r="E50" i="14"/>
  <c r="L50" i="14" s="1"/>
  <c r="D50" i="14"/>
  <c r="K50" i="14" s="1"/>
  <c r="AH49" i="14"/>
  <c r="Y49" i="14"/>
  <c r="X49" i="14"/>
  <c r="R49" i="14"/>
  <c r="Q49" i="14"/>
  <c r="P49" i="14"/>
  <c r="E49" i="14"/>
  <c r="L49" i="14" s="1"/>
  <c r="D49" i="14"/>
  <c r="K49" i="14" s="1"/>
  <c r="AH48" i="14"/>
  <c r="Y48" i="14"/>
  <c r="X48" i="14"/>
  <c r="R48" i="14"/>
  <c r="Q48" i="14"/>
  <c r="P48" i="14"/>
  <c r="E48" i="14"/>
  <c r="L48" i="14" s="1"/>
  <c r="D48" i="14"/>
  <c r="K48" i="14" s="1"/>
  <c r="AH47" i="14"/>
  <c r="Y47" i="14"/>
  <c r="X47" i="14"/>
  <c r="R47" i="14"/>
  <c r="Q47" i="14"/>
  <c r="P47" i="14"/>
  <c r="E47" i="14"/>
  <c r="L47" i="14" s="1"/>
  <c r="D47" i="14"/>
  <c r="K47" i="14" s="1"/>
  <c r="AH46" i="14"/>
  <c r="Y46" i="14"/>
  <c r="X46" i="14"/>
  <c r="R46" i="14"/>
  <c r="Q46" i="14"/>
  <c r="P46" i="14"/>
  <c r="E46" i="14"/>
  <c r="L46" i="14" s="1"/>
  <c r="D46" i="14"/>
  <c r="K46" i="14" s="1"/>
  <c r="AH45" i="14"/>
  <c r="Y45" i="14"/>
  <c r="X45" i="14"/>
  <c r="R45" i="14"/>
  <c r="Q45" i="14"/>
  <c r="P45" i="14"/>
  <c r="E45" i="14"/>
  <c r="L45" i="14" s="1"/>
  <c r="AD45" i="14" s="1"/>
  <c r="D45" i="14"/>
  <c r="K45" i="14" s="1"/>
  <c r="AH44" i="14"/>
  <c r="AB44" i="14"/>
  <c r="Y44" i="14"/>
  <c r="X44" i="14"/>
  <c r="R44" i="14"/>
  <c r="Q44" i="14"/>
  <c r="P44" i="14"/>
  <c r="E44" i="14"/>
  <c r="L44" i="14" s="1"/>
  <c r="D44" i="14"/>
  <c r="K44" i="14" s="1"/>
  <c r="AH43" i="14"/>
  <c r="AB43" i="14"/>
  <c r="Y43" i="14"/>
  <c r="X43" i="14"/>
  <c r="E43" i="14"/>
  <c r="L43" i="14" s="1"/>
  <c r="D43" i="14"/>
  <c r="K43" i="14" s="1"/>
  <c r="AH42" i="14"/>
  <c r="AB42" i="14"/>
  <c r="Y42" i="14"/>
  <c r="X42" i="14"/>
  <c r="R42" i="14"/>
  <c r="Q42" i="14"/>
  <c r="P42" i="14"/>
  <c r="E42" i="14"/>
  <c r="L42" i="14" s="1"/>
  <c r="D42" i="14"/>
  <c r="K42" i="14" s="1"/>
  <c r="AH41" i="14"/>
  <c r="AB41" i="14"/>
  <c r="Y41" i="14"/>
  <c r="X41" i="14"/>
  <c r="R41" i="14"/>
  <c r="Q41" i="14"/>
  <c r="P41" i="14"/>
  <c r="E41" i="14"/>
  <c r="L41" i="14" s="1"/>
  <c r="D41" i="14"/>
  <c r="K41" i="14" s="1"/>
  <c r="AH40" i="14"/>
  <c r="AB40" i="14"/>
  <c r="Y40" i="14"/>
  <c r="X40" i="14"/>
  <c r="E40" i="14"/>
  <c r="L40" i="14" s="1"/>
  <c r="D40" i="14"/>
  <c r="K40" i="14" s="1"/>
  <c r="AH39" i="14"/>
  <c r="AB39" i="14"/>
  <c r="Y39" i="14"/>
  <c r="X39" i="14"/>
  <c r="E39" i="14"/>
  <c r="L39" i="14" s="1"/>
  <c r="D39" i="14"/>
  <c r="K39" i="14" s="1"/>
  <c r="AH38" i="14"/>
  <c r="X38" i="14"/>
  <c r="R38" i="14"/>
  <c r="Q38" i="14"/>
  <c r="P38" i="14"/>
  <c r="E38" i="14"/>
  <c r="L38" i="14" s="1"/>
  <c r="AA38" i="14" s="1"/>
  <c r="D38" i="14"/>
  <c r="K38" i="14" s="1"/>
  <c r="AH37" i="14"/>
  <c r="AB37" i="14"/>
  <c r="Y37" i="14"/>
  <c r="X37" i="14"/>
  <c r="R37" i="14"/>
  <c r="Q37" i="14"/>
  <c r="P37" i="14"/>
  <c r="E37" i="14"/>
  <c r="L37" i="14" s="1"/>
  <c r="D37" i="14"/>
  <c r="K37" i="14" s="1"/>
  <c r="AH36" i="14"/>
  <c r="AB36" i="14"/>
  <c r="Y36" i="14"/>
  <c r="X36" i="14"/>
  <c r="R36" i="14"/>
  <c r="Q36" i="14"/>
  <c r="P36" i="14"/>
  <c r="E36" i="14"/>
  <c r="L36" i="14" s="1"/>
  <c r="D36" i="14"/>
  <c r="K36" i="14" s="1"/>
  <c r="AH35" i="14"/>
  <c r="AB35" i="14"/>
  <c r="Y35" i="14"/>
  <c r="X35" i="14"/>
  <c r="R35" i="14"/>
  <c r="Q35" i="14"/>
  <c r="P35" i="14"/>
  <c r="E35" i="14"/>
  <c r="L35" i="14" s="1"/>
  <c r="D35" i="14"/>
  <c r="K35" i="14" s="1"/>
  <c r="AH34" i="14"/>
  <c r="AB34" i="14"/>
  <c r="Y34" i="14"/>
  <c r="X34" i="14"/>
  <c r="R34" i="14"/>
  <c r="Q34" i="14"/>
  <c r="P34" i="14"/>
  <c r="E34" i="14"/>
  <c r="L34" i="14" s="1"/>
  <c r="D34" i="14"/>
  <c r="K34" i="14" s="1"/>
  <c r="AH33" i="14"/>
  <c r="Y33" i="14"/>
  <c r="X33" i="14"/>
  <c r="E33" i="14"/>
  <c r="L33" i="14" s="1"/>
  <c r="D33" i="14"/>
  <c r="K33" i="14" s="1"/>
  <c r="AH32" i="14"/>
  <c r="Y32" i="14"/>
  <c r="X32" i="14"/>
  <c r="E32" i="14"/>
  <c r="L32" i="14" s="1"/>
  <c r="D32" i="14"/>
  <c r="K32" i="14" s="1"/>
  <c r="AH31" i="14"/>
  <c r="Y31" i="14"/>
  <c r="X31" i="14"/>
  <c r="E31" i="14"/>
  <c r="L31" i="14" s="1"/>
  <c r="D31" i="14"/>
  <c r="K31" i="14" s="1"/>
  <c r="AH30" i="14"/>
  <c r="AB30" i="14"/>
  <c r="Y30" i="14"/>
  <c r="X30" i="14"/>
  <c r="R30" i="14"/>
  <c r="Q30" i="14"/>
  <c r="P30" i="14"/>
  <c r="E30" i="14"/>
  <c r="L30" i="14" s="1"/>
  <c r="D30" i="14"/>
  <c r="K30" i="14" s="1"/>
  <c r="AH29" i="14"/>
  <c r="Y29" i="14"/>
  <c r="X29" i="14"/>
  <c r="E29" i="14"/>
  <c r="L29" i="14" s="1"/>
  <c r="D29" i="14"/>
  <c r="K29" i="14" s="1"/>
  <c r="AH28" i="14"/>
  <c r="Y28" i="14"/>
  <c r="X28" i="14"/>
  <c r="E28" i="14"/>
  <c r="L28" i="14" s="1"/>
  <c r="D28" i="14"/>
  <c r="K28" i="14" s="1"/>
  <c r="AH27" i="14"/>
  <c r="AB27" i="14"/>
  <c r="Y27" i="14"/>
  <c r="X27" i="14"/>
  <c r="E27" i="14"/>
  <c r="L27" i="14" s="1"/>
  <c r="D27" i="14"/>
  <c r="K27" i="14" s="1"/>
  <c r="AH26" i="14"/>
  <c r="AB26" i="14"/>
  <c r="Y26" i="14"/>
  <c r="X26" i="14"/>
  <c r="R26" i="14"/>
  <c r="Q26" i="14"/>
  <c r="P26" i="14"/>
  <c r="E26" i="14"/>
  <c r="L26" i="14" s="1"/>
  <c r="D26" i="14"/>
  <c r="K26" i="14" s="1"/>
  <c r="AH25" i="14"/>
  <c r="AB25" i="14"/>
  <c r="Y25" i="14"/>
  <c r="X25" i="14"/>
  <c r="R25" i="14"/>
  <c r="Q25" i="14"/>
  <c r="P25" i="14"/>
  <c r="E25" i="14"/>
  <c r="L25" i="14" s="1"/>
  <c r="D25" i="14"/>
  <c r="K25" i="14" s="1"/>
  <c r="AH24" i="14"/>
  <c r="AB24" i="14"/>
  <c r="Y24" i="14"/>
  <c r="X24" i="14"/>
  <c r="R24" i="14"/>
  <c r="Q24" i="14"/>
  <c r="P24" i="14"/>
  <c r="E24" i="14"/>
  <c r="L24" i="14" s="1"/>
  <c r="D24" i="14"/>
  <c r="K24" i="14" s="1"/>
  <c r="M24" i="14" s="1"/>
  <c r="AH23" i="14"/>
  <c r="AB23" i="14"/>
  <c r="Y23" i="14"/>
  <c r="X23" i="14"/>
  <c r="R23" i="14"/>
  <c r="Q23" i="14"/>
  <c r="P23" i="14"/>
  <c r="E23" i="14"/>
  <c r="L23" i="14" s="1"/>
  <c r="D23" i="14"/>
  <c r="K23" i="14" s="1"/>
  <c r="M23" i="14" s="1"/>
  <c r="AH22" i="14"/>
  <c r="AB22" i="14"/>
  <c r="Y22" i="14"/>
  <c r="X22" i="14"/>
  <c r="R22" i="14"/>
  <c r="Q22" i="14"/>
  <c r="P22" i="14"/>
  <c r="E22" i="14"/>
  <c r="L22" i="14" s="1"/>
  <c r="D22" i="14"/>
  <c r="K22" i="14" s="1"/>
  <c r="M22" i="14" s="1"/>
  <c r="AH21" i="14"/>
  <c r="AB21" i="14"/>
  <c r="Y21" i="14"/>
  <c r="X21" i="14"/>
  <c r="R21" i="14"/>
  <c r="Q21" i="14"/>
  <c r="P21" i="14"/>
  <c r="E21" i="14"/>
  <c r="L21" i="14" s="1"/>
  <c r="D21" i="14"/>
  <c r="K21" i="14" s="1"/>
  <c r="AH20" i="14"/>
  <c r="AB20" i="14"/>
  <c r="Y20" i="14"/>
  <c r="X20" i="14"/>
  <c r="R20" i="14"/>
  <c r="Q20" i="14"/>
  <c r="P20" i="14"/>
  <c r="E20" i="14"/>
  <c r="L20" i="14" s="1"/>
  <c r="D20" i="14"/>
  <c r="K20" i="14" s="1"/>
  <c r="AH19" i="14"/>
  <c r="AB19" i="14"/>
  <c r="Y19" i="14"/>
  <c r="X19" i="14"/>
  <c r="E19" i="14"/>
  <c r="L19" i="14" s="1"/>
  <c r="D19" i="14"/>
  <c r="K19" i="14" s="1"/>
  <c r="AH18" i="14"/>
  <c r="AB18" i="14"/>
  <c r="Y18" i="14"/>
  <c r="X18" i="14"/>
  <c r="R18" i="14"/>
  <c r="Q18" i="14"/>
  <c r="P18" i="14"/>
  <c r="E18" i="14"/>
  <c r="L18" i="14" s="1"/>
  <c r="D18" i="14"/>
  <c r="K18" i="14" s="1"/>
  <c r="AH17" i="14"/>
  <c r="AB17" i="14"/>
  <c r="Y17" i="14"/>
  <c r="X17" i="14"/>
  <c r="R17" i="14"/>
  <c r="Q17" i="14"/>
  <c r="P17" i="14"/>
  <c r="E17" i="14"/>
  <c r="L17" i="14" s="1"/>
  <c r="D17" i="14"/>
  <c r="K17" i="14" s="1"/>
  <c r="AH16" i="14"/>
  <c r="Y16" i="14"/>
  <c r="X16" i="14"/>
  <c r="E16" i="14"/>
  <c r="L16" i="14" s="1"/>
  <c r="D16" i="14"/>
  <c r="K16" i="14" s="1"/>
  <c r="AH15" i="14"/>
  <c r="AB15" i="14"/>
  <c r="Y15" i="14"/>
  <c r="X15" i="14"/>
  <c r="E15" i="14"/>
  <c r="L15" i="14" s="1"/>
  <c r="D15" i="14"/>
  <c r="K15" i="14" s="1"/>
  <c r="AH14" i="14"/>
  <c r="AB14" i="14"/>
  <c r="Y14" i="14"/>
  <c r="X14" i="14"/>
  <c r="E14" i="14"/>
  <c r="L14" i="14" s="1"/>
  <c r="D14" i="14"/>
  <c r="K14" i="14" s="1"/>
  <c r="AH13" i="14"/>
  <c r="AB13" i="14"/>
  <c r="Y13" i="14"/>
  <c r="X13" i="14"/>
  <c r="R13" i="14"/>
  <c r="Q13" i="14"/>
  <c r="P13" i="14"/>
  <c r="E13" i="14"/>
  <c r="L13" i="14" s="1"/>
  <c r="D13" i="14"/>
  <c r="K13" i="14" s="1"/>
  <c r="AH12" i="14"/>
  <c r="AB12" i="14"/>
  <c r="Y12" i="14"/>
  <c r="X12" i="14"/>
  <c r="E12" i="14"/>
  <c r="L12" i="14" s="1"/>
  <c r="D12" i="14"/>
  <c r="K12" i="14" s="1"/>
  <c r="AH11" i="14"/>
  <c r="AB11" i="14"/>
  <c r="Y11" i="14"/>
  <c r="X11" i="14"/>
  <c r="E11" i="14"/>
  <c r="L11" i="14" s="1"/>
  <c r="D11" i="14"/>
  <c r="K11" i="14" s="1"/>
  <c r="AH10" i="14"/>
  <c r="AB10" i="14"/>
  <c r="Y10" i="14"/>
  <c r="X10" i="14"/>
  <c r="E10" i="14"/>
  <c r="L10" i="14" s="1"/>
  <c r="D10" i="14"/>
  <c r="K10" i="14" s="1"/>
  <c r="AH9" i="14"/>
  <c r="AB9" i="14"/>
  <c r="Y9" i="14"/>
  <c r="X9" i="14"/>
  <c r="E9" i="14"/>
  <c r="L9" i="14" s="1"/>
  <c r="D9" i="14"/>
  <c r="K9" i="14" s="1"/>
  <c r="AH8" i="14"/>
  <c r="AB8" i="14"/>
  <c r="Y8" i="14"/>
  <c r="X8" i="14"/>
  <c r="E8" i="14"/>
  <c r="L8" i="14" s="1"/>
  <c r="D8" i="14"/>
  <c r="K8" i="14" s="1"/>
  <c r="AH7" i="14"/>
  <c r="AB7" i="14"/>
  <c r="Y7" i="14"/>
  <c r="X7" i="14"/>
  <c r="R7" i="14"/>
  <c r="Q7" i="14"/>
  <c r="P7" i="14"/>
  <c r="E7" i="14"/>
  <c r="L7" i="14" s="1"/>
  <c r="D7" i="14"/>
  <c r="K7" i="14" s="1"/>
  <c r="AH6" i="14"/>
  <c r="AB6" i="14"/>
  <c r="Y6" i="14"/>
  <c r="X6" i="14"/>
  <c r="R6" i="14"/>
  <c r="Q6" i="14"/>
  <c r="P6" i="14"/>
  <c r="E6" i="14"/>
  <c r="L6" i="14" s="1"/>
  <c r="D6" i="14"/>
  <c r="K6" i="14" s="1"/>
  <c r="AH5" i="14"/>
  <c r="AB5" i="14"/>
  <c r="Y5" i="14"/>
  <c r="X5" i="14"/>
  <c r="R5" i="14"/>
  <c r="Q5" i="14"/>
  <c r="P5" i="14"/>
  <c r="E5" i="14"/>
  <c r="L5" i="14" s="1"/>
  <c r="D5" i="14"/>
  <c r="K5" i="14" s="1"/>
  <c r="AH4" i="14"/>
  <c r="AB4" i="14"/>
  <c r="Y4" i="14"/>
  <c r="X4" i="14"/>
  <c r="E4" i="14"/>
  <c r="L4" i="14" s="1"/>
  <c r="D4" i="14"/>
  <c r="K4" i="14" s="1"/>
  <c r="AH3" i="14"/>
  <c r="AB3" i="14"/>
  <c r="Y3" i="14"/>
  <c r="X3" i="14"/>
  <c r="E3" i="14"/>
  <c r="L3" i="14" s="1"/>
  <c r="D3" i="14"/>
  <c r="K3" i="14" s="1"/>
  <c r="AH2" i="14"/>
  <c r="AB2" i="14"/>
  <c r="Y2" i="14"/>
  <c r="X2" i="14"/>
  <c r="R2" i="14"/>
  <c r="Q2" i="14"/>
  <c r="P2" i="14"/>
  <c r="E2" i="14"/>
  <c r="L2" i="14" s="1"/>
  <c r="D2" i="14"/>
  <c r="AF417" i="64"/>
  <c r="Z417" i="64"/>
  <c r="W417" i="64"/>
  <c r="V417" i="64"/>
  <c r="F417" i="64"/>
  <c r="M417" i="64" s="1"/>
  <c r="E417" i="64"/>
  <c r="L417" i="64" s="1"/>
  <c r="AF416" i="64"/>
  <c r="Z416" i="64"/>
  <c r="W416" i="64"/>
  <c r="V416" i="64"/>
  <c r="F416" i="64"/>
  <c r="M416" i="64" s="1"/>
  <c r="E416" i="64"/>
  <c r="L416" i="64" s="1"/>
  <c r="AF415" i="64"/>
  <c r="Z415" i="64"/>
  <c r="W415" i="64"/>
  <c r="V415" i="64"/>
  <c r="F415" i="64"/>
  <c r="M415" i="64" s="1"/>
  <c r="E415" i="64"/>
  <c r="L415" i="64" s="1"/>
  <c r="AF414" i="64"/>
  <c r="Z414" i="64"/>
  <c r="W414" i="64"/>
  <c r="V414" i="64"/>
  <c r="F414" i="64"/>
  <c r="M414" i="64" s="1"/>
  <c r="E414" i="64"/>
  <c r="L414" i="64" s="1"/>
  <c r="AF413" i="64"/>
  <c r="Z413" i="64"/>
  <c r="W413" i="64"/>
  <c r="V413" i="64"/>
  <c r="F413" i="64"/>
  <c r="M413" i="64" s="1"/>
  <c r="E413" i="64"/>
  <c r="L413" i="64" s="1"/>
  <c r="AF412" i="64"/>
  <c r="Z412" i="64"/>
  <c r="W412" i="64"/>
  <c r="V412" i="64"/>
  <c r="F412" i="64"/>
  <c r="M412" i="64" s="1"/>
  <c r="E412" i="64"/>
  <c r="L412" i="64" s="1"/>
  <c r="AF411" i="64"/>
  <c r="Z411" i="64"/>
  <c r="W411" i="64"/>
  <c r="V411" i="64"/>
  <c r="F411" i="64"/>
  <c r="M411" i="64" s="1"/>
  <c r="E411" i="64"/>
  <c r="L411" i="64" s="1"/>
  <c r="AF410" i="64"/>
  <c r="Z410" i="64"/>
  <c r="W410" i="64"/>
  <c r="V410" i="64"/>
  <c r="F410" i="64"/>
  <c r="M410" i="64" s="1"/>
  <c r="E410" i="64"/>
  <c r="L410" i="64" s="1"/>
  <c r="AF409" i="64"/>
  <c r="Z409" i="64"/>
  <c r="W409" i="64"/>
  <c r="V409" i="64"/>
  <c r="F409" i="64"/>
  <c r="M409" i="64" s="1"/>
  <c r="E409" i="64"/>
  <c r="L409" i="64" s="1"/>
  <c r="AF408" i="64"/>
  <c r="Z408" i="64"/>
  <c r="W408" i="64"/>
  <c r="V408" i="64"/>
  <c r="Q408" i="64"/>
  <c r="F408" i="64"/>
  <c r="M408" i="64" s="1"/>
  <c r="E408" i="64"/>
  <c r="L408" i="64" s="1"/>
  <c r="AF407" i="64"/>
  <c r="Z407" i="64"/>
  <c r="W407" i="64"/>
  <c r="V407" i="64"/>
  <c r="Q407" i="64"/>
  <c r="F407" i="64"/>
  <c r="M407" i="64" s="1"/>
  <c r="E407" i="64"/>
  <c r="L407" i="64" s="1"/>
  <c r="AF406" i="64"/>
  <c r="Z406" i="64"/>
  <c r="W406" i="64"/>
  <c r="V406" i="64"/>
  <c r="Q406" i="64"/>
  <c r="F406" i="64"/>
  <c r="M406" i="64" s="1"/>
  <c r="E406" i="64"/>
  <c r="L406" i="64" s="1"/>
  <c r="AF405" i="64"/>
  <c r="Z405" i="64"/>
  <c r="W405" i="64"/>
  <c r="V405" i="64"/>
  <c r="Q405" i="64"/>
  <c r="F405" i="64"/>
  <c r="M405" i="64" s="1"/>
  <c r="E405" i="64"/>
  <c r="L405" i="64" s="1"/>
  <c r="AF404" i="64"/>
  <c r="Z404" i="64"/>
  <c r="W404" i="64"/>
  <c r="V404" i="64"/>
  <c r="Q404" i="64"/>
  <c r="F404" i="64"/>
  <c r="M404" i="64" s="1"/>
  <c r="E404" i="64"/>
  <c r="L404" i="64" s="1"/>
  <c r="AF403" i="64"/>
  <c r="Z403" i="64"/>
  <c r="W403" i="64"/>
  <c r="V403" i="64"/>
  <c r="Q403" i="64"/>
  <c r="F403" i="64"/>
  <c r="M403" i="64" s="1"/>
  <c r="E403" i="64"/>
  <c r="L403" i="64" s="1"/>
  <c r="AF402" i="64"/>
  <c r="Z402" i="64"/>
  <c r="W402" i="64"/>
  <c r="V402" i="64"/>
  <c r="Q402" i="64"/>
  <c r="F402" i="64"/>
  <c r="M402" i="64" s="1"/>
  <c r="E402" i="64"/>
  <c r="L402" i="64" s="1"/>
  <c r="AF401" i="64"/>
  <c r="Z401" i="64"/>
  <c r="W401" i="64"/>
  <c r="V401" i="64"/>
  <c r="Q401" i="64"/>
  <c r="F401" i="64"/>
  <c r="M401" i="64" s="1"/>
  <c r="E401" i="64"/>
  <c r="L401" i="64" s="1"/>
  <c r="AF400" i="64"/>
  <c r="Z400" i="64"/>
  <c r="W400" i="64"/>
  <c r="V400" i="64"/>
  <c r="Q400" i="64"/>
  <c r="F400" i="64"/>
  <c r="M400" i="64" s="1"/>
  <c r="E400" i="64"/>
  <c r="L400" i="64" s="1"/>
  <c r="AF399" i="64"/>
  <c r="Z399" i="64"/>
  <c r="W399" i="64"/>
  <c r="V399" i="64"/>
  <c r="Q399" i="64"/>
  <c r="F399" i="64"/>
  <c r="M399" i="64" s="1"/>
  <c r="E399" i="64"/>
  <c r="L399" i="64" s="1"/>
  <c r="AF398" i="64"/>
  <c r="Z398" i="64"/>
  <c r="W398" i="64"/>
  <c r="V398" i="64"/>
  <c r="Q398" i="64"/>
  <c r="F398" i="64"/>
  <c r="M398" i="64" s="1"/>
  <c r="E398" i="64"/>
  <c r="L398" i="64" s="1"/>
  <c r="AF397" i="64"/>
  <c r="Z397" i="64"/>
  <c r="W397" i="64"/>
  <c r="V397" i="64"/>
  <c r="Q397" i="64"/>
  <c r="F397" i="64"/>
  <c r="M397" i="64" s="1"/>
  <c r="E397" i="64"/>
  <c r="L397" i="64" s="1"/>
  <c r="AF396" i="64"/>
  <c r="W396" i="64"/>
  <c r="V396" i="64"/>
  <c r="F396" i="64"/>
  <c r="M396" i="64" s="1"/>
  <c r="E396" i="64"/>
  <c r="L396" i="64" s="1"/>
  <c r="AF395" i="64"/>
  <c r="W395" i="64"/>
  <c r="V395" i="64"/>
  <c r="F395" i="64"/>
  <c r="M395" i="64" s="1"/>
  <c r="E395" i="64"/>
  <c r="L395" i="64" s="1"/>
  <c r="AF394" i="64"/>
  <c r="W394" i="64"/>
  <c r="V394" i="64"/>
  <c r="F394" i="64"/>
  <c r="M394" i="64" s="1"/>
  <c r="E394" i="64"/>
  <c r="L394" i="64" s="1"/>
  <c r="AF393" i="64"/>
  <c r="W393" i="64"/>
  <c r="V393" i="64"/>
  <c r="F393" i="64"/>
  <c r="M393" i="64" s="1"/>
  <c r="E393" i="64"/>
  <c r="L393" i="64" s="1"/>
  <c r="AF392" i="64"/>
  <c r="W392" i="64"/>
  <c r="V392" i="64"/>
  <c r="F392" i="64"/>
  <c r="M392" i="64" s="1"/>
  <c r="E392" i="64"/>
  <c r="L392" i="64" s="1"/>
  <c r="AF391" i="64"/>
  <c r="W391" i="64"/>
  <c r="V391" i="64"/>
  <c r="F391" i="64"/>
  <c r="M391" i="64" s="1"/>
  <c r="E391" i="64"/>
  <c r="L391" i="64" s="1"/>
  <c r="AF390" i="64"/>
  <c r="W390" i="64"/>
  <c r="V390" i="64"/>
  <c r="F390" i="64"/>
  <c r="M390" i="64" s="1"/>
  <c r="E390" i="64"/>
  <c r="L390" i="64" s="1"/>
  <c r="AF389" i="64"/>
  <c r="Z389" i="64"/>
  <c r="W389" i="64"/>
  <c r="V389" i="64"/>
  <c r="Q389" i="64"/>
  <c r="F389" i="64"/>
  <c r="M389" i="64" s="1"/>
  <c r="E389" i="64"/>
  <c r="L389" i="64" s="1"/>
  <c r="AF388" i="64"/>
  <c r="Z388" i="64"/>
  <c r="W388" i="64"/>
  <c r="V388" i="64"/>
  <c r="F388" i="64"/>
  <c r="M388" i="64" s="1"/>
  <c r="E388" i="64"/>
  <c r="L388" i="64" s="1"/>
  <c r="AF387" i="64"/>
  <c r="Z387" i="64"/>
  <c r="W387" i="64"/>
  <c r="V387" i="64"/>
  <c r="F387" i="64"/>
  <c r="M387" i="64" s="1"/>
  <c r="E387" i="64"/>
  <c r="L387" i="64" s="1"/>
  <c r="AF386" i="64"/>
  <c r="Z386" i="64"/>
  <c r="W386" i="64"/>
  <c r="V386" i="64"/>
  <c r="F386" i="64"/>
  <c r="M386" i="64" s="1"/>
  <c r="E386" i="64"/>
  <c r="L386" i="64" s="1"/>
  <c r="AF385" i="64"/>
  <c r="Z385" i="64"/>
  <c r="W385" i="64"/>
  <c r="V385" i="64"/>
  <c r="F385" i="64"/>
  <c r="M385" i="64" s="1"/>
  <c r="E385" i="64"/>
  <c r="L385" i="64" s="1"/>
  <c r="AF384" i="64"/>
  <c r="W384" i="64"/>
  <c r="V384" i="64"/>
  <c r="F384" i="64"/>
  <c r="M384" i="64" s="1"/>
  <c r="E384" i="64"/>
  <c r="L384" i="64" s="1"/>
  <c r="AF383" i="64"/>
  <c r="Z383" i="64"/>
  <c r="W383" i="64"/>
  <c r="V383" i="64"/>
  <c r="F383" i="64"/>
  <c r="M383" i="64" s="1"/>
  <c r="E383" i="64"/>
  <c r="L383" i="64" s="1"/>
  <c r="AC349" i="64"/>
  <c r="Z349" i="64"/>
  <c r="Y349" i="64"/>
  <c r="V349" i="64"/>
  <c r="F349" i="64"/>
  <c r="M349" i="64" s="1"/>
  <c r="E349" i="64"/>
  <c r="L349" i="64" s="1"/>
  <c r="AC348" i="64"/>
  <c r="Z348" i="64"/>
  <c r="Y348" i="64"/>
  <c r="V348" i="64"/>
  <c r="Q348" i="64"/>
  <c r="F348" i="64"/>
  <c r="M348" i="64" s="1"/>
  <c r="E348" i="64"/>
  <c r="L348" i="64" s="1"/>
  <c r="N348" i="64" s="1"/>
  <c r="AF347" i="64"/>
  <c r="Z347" i="64"/>
  <c r="W347" i="64"/>
  <c r="V347" i="64"/>
  <c r="Q347" i="64"/>
  <c r="F347" i="64"/>
  <c r="M347" i="64" s="1"/>
  <c r="E347" i="64"/>
  <c r="L347" i="64" s="1"/>
  <c r="AF346" i="64"/>
  <c r="W346" i="64"/>
  <c r="V346" i="64"/>
  <c r="F346" i="64"/>
  <c r="M346" i="64" s="1"/>
  <c r="E346" i="64"/>
  <c r="L346" i="64" s="1"/>
  <c r="AF345" i="64"/>
  <c r="Z345" i="64"/>
  <c r="W345" i="64"/>
  <c r="V345" i="64"/>
  <c r="Q345" i="64"/>
  <c r="F345" i="64"/>
  <c r="M345" i="64" s="1"/>
  <c r="E345" i="64"/>
  <c r="L345" i="64" s="1"/>
  <c r="AF344" i="64"/>
  <c r="W344" i="64"/>
  <c r="V344" i="64"/>
  <c r="F344" i="64"/>
  <c r="M344" i="64" s="1"/>
  <c r="E344" i="64"/>
  <c r="L344" i="64" s="1"/>
  <c r="AF343" i="64"/>
  <c r="Z343" i="64"/>
  <c r="W343" i="64"/>
  <c r="V343" i="64"/>
  <c r="Q343" i="64"/>
  <c r="F343" i="64"/>
  <c r="M343" i="64" s="1"/>
  <c r="E343" i="64"/>
  <c r="L343" i="64" s="1"/>
  <c r="AF342" i="64"/>
  <c r="W342" i="64"/>
  <c r="V342" i="64"/>
  <c r="F342" i="64"/>
  <c r="M342" i="64" s="1"/>
  <c r="E342" i="64"/>
  <c r="L342" i="64" s="1"/>
  <c r="AF341" i="64"/>
  <c r="W341" i="64"/>
  <c r="V341" i="64"/>
  <c r="F341" i="64"/>
  <c r="M341" i="64" s="1"/>
  <c r="E341" i="64"/>
  <c r="L341" i="64" s="1"/>
  <c r="AF340" i="64"/>
  <c r="W340" i="64"/>
  <c r="V340" i="64"/>
  <c r="F340" i="64"/>
  <c r="M340" i="64" s="1"/>
  <c r="E340" i="64"/>
  <c r="L340" i="64" s="1"/>
  <c r="AF339" i="64"/>
  <c r="W339" i="64"/>
  <c r="V339" i="64"/>
  <c r="Q339" i="64"/>
  <c r="F339" i="64"/>
  <c r="M339" i="64" s="1"/>
  <c r="E339" i="64"/>
  <c r="L339" i="64" s="1"/>
  <c r="AF338" i="64"/>
  <c r="Z338" i="64"/>
  <c r="W338" i="64"/>
  <c r="V338" i="64"/>
  <c r="Q338" i="64"/>
  <c r="F338" i="64"/>
  <c r="M338" i="64" s="1"/>
  <c r="E338" i="64"/>
  <c r="L338" i="64" s="1"/>
  <c r="AF337" i="64"/>
  <c r="Z337" i="64"/>
  <c r="W337" i="64"/>
  <c r="V337" i="64"/>
  <c r="Q337" i="64"/>
  <c r="F337" i="64"/>
  <c r="M337" i="64" s="1"/>
  <c r="E337" i="64"/>
  <c r="L337" i="64" s="1"/>
  <c r="AF336" i="64"/>
  <c r="Z336" i="64"/>
  <c r="W336" i="64"/>
  <c r="V336" i="64"/>
  <c r="Q336" i="64"/>
  <c r="F336" i="64"/>
  <c r="M336" i="64" s="1"/>
  <c r="E336" i="64"/>
  <c r="L336" i="64" s="1"/>
  <c r="AF335" i="64"/>
  <c r="Z335" i="64"/>
  <c r="W335" i="64"/>
  <c r="V335" i="64"/>
  <c r="Q335" i="64"/>
  <c r="M335" i="64"/>
  <c r="L335" i="64"/>
  <c r="AF334" i="64"/>
  <c r="Z334" i="64"/>
  <c r="W334" i="64"/>
  <c r="V334" i="64"/>
  <c r="F334" i="64"/>
  <c r="M334" i="64" s="1"/>
  <c r="E334" i="64"/>
  <c r="L334" i="64" s="1"/>
  <c r="AF333" i="64"/>
  <c r="Z333" i="64"/>
  <c r="W333" i="64"/>
  <c r="V333" i="64"/>
  <c r="Q333" i="64"/>
  <c r="M333" i="64"/>
  <c r="L333" i="64"/>
  <c r="AF332" i="64"/>
  <c r="Z332" i="64"/>
  <c r="W332" i="64"/>
  <c r="V332" i="64"/>
  <c r="Q332" i="64"/>
  <c r="F332" i="64"/>
  <c r="M332" i="64" s="1"/>
  <c r="E332" i="64"/>
  <c r="L332" i="64" s="1"/>
  <c r="AF331" i="64"/>
  <c r="Z331" i="64"/>
  <c r="W331" i="64"/>
  <c r="V331" i="64"/>
  <c r="Q331" i="64"/>
  <c r="F331" i="64"/>
  <c r="M331" i="64" s="1"/>
  <c r="E331" i="64"/>
  <c r="L331" i="64" s="1"/>
  <c r="AF330" i="64"/>
  <c r="W330" i="64"/>
  <c r="V330" i="64"/>
  <c r="F330" i="64"/>
  <c r="M330" i="64" s="1"/>
  <c r="E330" i="64"/>
  <c r="L330" i="64" s="1"/>
  <c r="AF329" i="64"/>
  <c r="Z329" i="64"/>
  <c r="W329" i="64"/>
  <c r="V329" i="64"/>
  <c r="F329" i="64"/>
  <c r="M329" i="64" s="1"/>
  <c r="E329" i="64"/>
  <c r="L329" i="64" s="1"/>
  <c r="AF328" i="64"/>
  <c r="W328" i="64"/>
  <c r="V328" i="64"/>
  <c r="F328" i="64"/>
  <c r="M328" i="64" s="1"/>
  <c r="E328" i="64"/>
  <c r="L328" i="64" s="1"/>
  <c r="AF327" i="64"/>
  <c r="W327" i="64"/>
  <c r="V327" i="64"/>
  <c r="F327" i="64"/>
  <c r="M327" i="64" s="1"/>
  <c r="E327" i="64"/>
  <c r="L327" i="64" s="1"/>
  <c r="AF326" i="64"/>
  <c r="W326" i="64"/>
  <c r="V326" i="64"/>
  <c r="F326" i="64"/>
  <c r="M326" i="64" s="1"/>
  <c r="E326" i="64"/>
  <c r="L326" i="64" s="1"/>
  <c r="N326" i="64" s="1"/>
  <c r="AF325" i="64"/>
  <c r="Z325" i="64"/>
  <c r="W325" i="64"/>
  <c r="V325" i="64"/>
  <c r="Q325" i="64"/>
  <c r="F325" i="64"/>
  <c r="M325" i="64" s="1"/>
  <c r="E325" i="64"/>
  <c r="L325" i="64" s="1"/>
  <c r="AF324" i="64"/>
  <c r="Z324" i="64"/>
  <c r="W324" i="64"/>
  <c r="V324" i="64"/>
  <c r="Q324" i="64"/>
  <c r="F324" i="64"/>
  <c r="M324" i="64" s="1"/>
  <c r="E324" i="64"/>
  <c r="L324" i="64" s="1"/>
  <c r="AF317" i="64"/>
  <c r="V317" i="64"/>
  <c r="F317" i="64"/>
  <c r="M317" i="64" s="1"/>
  <c r="E317" i="64"/>
  <c r="L317" i="64" s="1"/>
  <c r="AF316" i="64"/>
  <c r="V316" i="64"/>
  <c r="F316" i="64"/>
  <c r="M316" i="64" s="1"/>
  <c r="E316" i="64"/>
  <c r="L316" i="64" s="1"/>
  <c r="N316" i="64" s="1"/>
  <c r="AF315" i="64"/>
  <c r="Z315" i="64"/>
  <c r="W315" i="64"/>
  <c r="V315" i="64"/>
  <c r="F315" i="64"/>
  <c r="M315" i="64" s="1"/>
  <c r="E315" i="64"/>
  <c r="L315" i="64" s="1"/>
  <c r="AF314" i="64"/>
  <c r="Z314" i="64"/>
  <c r="W314" i="64"/>
  <c r="V314" i="64"/>
  <c r="Q314" i="64"/>
  <c r="F314" i="64"/>
  <c r="M314" i="64" s="1"/>
  <c r="E314" i="64"/>
  <c r="L314" i="64" s="1"/>
  <c r="AF313" i="64"/>
  <c r="Z313" i="64"/>
  <c r="W313" i="64"/>
  <c r="V313" i="64"/>
  <c r="F313" i="64"/>
  <c r="M313" i="64" s="1"/>
  <c r="E313" i="64"/>
  <c r="L313" i="64" s="1"/>
  <c r="AF312" i="64"/>
  <c r="Z312" i="64"/>
  <c r="W312" i="64"/>
  <c r="V312" i="64"/>
  <c r="Q312" i="64"/>
  <c r="F312" i="64"/>
  <c r="M312" i="64" s="1"/>
  <c r="E312" i="64"/>
  <c r="L312" i="64" s="1"/>
  <c r="AF311" i="64"/>
  <c r="Z311" i="64"/>
  <c r="W311" i="64"/>
  <c r="V311" i="64"/>
  <c r="Q311" i="64"/>
  <c r="F311" i="64"/>
  <c r="M311" i="64" s="1"/>
  <c r="E311" i="64"/>
  <c r="L311" i="64" s="1"/>
  <c r="AF310" i="64"/>
  <c r="W310" i="64"/>
  <c r="V310" i="64"/>
  <c r="F310" i="64"/>
  <c r="M310" i="64" s="1"/>
  <c r="E310" i="64"/>
  <c r="L310" i="64" s="1"/>
  <c r="AF309" i="64"/>
  <c r="Z309" i="64"/>
  <c r="W309" i="64"/>
  <c r="V309" i="64"/>
  <c r="Q309" i="64"/>
  <c r="F309" i="64"/>
  <c r="M309" i="64" s="1"/>
  <c r="E309" i="64"/>
  <c r="L309" i="64" s="1"/>
  <c r="AF308" i="64"/>
  <c r="Z308" i="64"/>
  <c r="W308" i="64"/>
  <c r="V308" i="64"/>
  <c r="Q308" i="64"/>
  <c r="F308" i="64"/>
  <c r="M308" i="64" s="1"/>
  <c r="E308" i="64"/>
  <c r="L308" i="64" s="1"/>
  <c r="AF307" i="64"/>
  <c r="Z307" i="64"/>
  <c r="W307" i="64"/>
  <c r="V307" i="64"/>
  <c r="Q307" i="64"/>
  <c r="F307" i="64"/>
  <c r="M307" i="64" s="1"/>
  <c r="E307" i="64"/>
  <c r="L307" i="64" s="1"/>
  <c r="AF306" i="64"/>
  <c r="Z306" i="64"/>
  <c r="W306" i="64"/>
  <c r="V306" i="64"/>
  <c r="Q306" i="64"/>
  <c r="F306" i="64"/>
  <c r="M306" i="64" s="1"/>
  <c r="E306" i="64"/>
  <c r="L306" i="64" s="1"/>
  <c r="AF305" i="64"/>
  <c r="Z305" i="64"/>
  <c r="W305" i="64"/>
  <c r="V305" i="64"/>
  <c r="Q305" i="64"/>
  <c r="F305" i="64"/>
  <c r="M305" i="64" s="1"/>
  <c r="E305" i="64"/>
  <c r="L305" i="64" s="1"/>
  <c r="AF304" i="64"/>
  <c r="Z304" i="64"/>
  <c r="W304" i="64"/>
  <c r="V304" i="64"/>
  <c r="Q304" i="64"/>
  <c r="F304" i="64"/>
  <c r="M304" i="64" s="1"/>
  <c r="E304" i="64"/>
  <c r="L304" i="64" s="1"/>
  <c r="AF303" i="64"/>
  <c r="Z303" i="64"/>
  <c r="W303" i="64"/>
  <c r="V303" i="64"/>
  <c r="Q303" i="64"/>
  <c r="F303" i="64"/>
  <c r="M303" i="64" s="1"/>
  <c r="E303" i="64"/>
  <c r="L303" i="64" s="1"/>
  <c r="AF302" i="64"/>
  <c r="Z302" i="64"/>
  <c r="W302" i="64"/>
  <c r="V302" i="64"/>
  <c r="Q302" i="64"/>
  <c r="F302" i="64"/>
  <c r="M302" i="64" s="1"/>
  <c r="E302" i="64"/>
  <c r="L302" i="64" s="1"/>
  <c r="AF301" i="64"/>
  <c r="Z301" i="64"/>
  <c r="W301" i="64"/>
  <c r="V301" i="64"/>
  <c r="F301" i="64"/>
  <c r="M301" i="64" s="1"/>
  <c r="E301" i="64"/>
  <c r="L301" i="64" s="1"/>
  <c r="AF300" i="64"/>
  <c r="Z300" i="64"/>
  <c r="W300" i="64"/>
  <c r="V300" i="64"/>
  <c r="Q300" i="64"/>
  <c r="F300" i="64"/>
  <c r="M300" i="64" s="1"/>
  <c r="E300" i="64"/>
  <c r="L300" i="64" s="1"/>
  <c r="AF299" i="64"/>
  <c r="Z299" i="64"/>
  <c r="W299" i="64"/>
  <c r="V299" i="64"/>
  <c r="Q299" i="64"/>
  <c r="F299" i="64"/>
  <c r="M299" i="64" s="1"/>
  <c r="E299" i="64"/>
  <c r="L299" i="64" s="1"/>
  <c r="AF298" i="64"/>
  <c r="Z298" i="64"/>
  <c r="W298" i="64"/>
  <c r="V298" i="64"/>
  <c r="F298" i="64"/>
  <c r="M298" i="64" s="1"/>
  <c r="E298" i="64"/>
  <c r="L298" i="64" s="1"/>
  <c r="AF297" i="64"/>
  <c r="Z297" i="64"/>
  <c r="W297" i="64"/>
  <c r="V297" i="64"/>
  <c r="Q297" i="64"/>
  <c r="F297" i="64"/>
  <c r="M297" i="64" s="1"/>
  <c r="E297" i="64"/>
  <c r="L297" i="64" s="1"/>
  <c r="AF296" i="64"/>
  <c r="Z296" i="64"/>
  <c r="W296" i="64"/>
  <c r="V296" i="64"/>
  <c r="F296" i="64"/>
  <c r="M296" i="64" s="1"/>
  <c r="E296" i="64"/>
  <c r="L296" i="64" s="1"/>
  <c r="AF295" i="64"/>
  <c r="Z295" i="64"/>
  <c r="W295" i="64"/>
  <c r="V295" i="64"/>
  <c r="Q295" i="64"/>
  <c r="F295" i="64"/>
  <c r="M295" i="64" s="1"/>
  <c r="E295" i="64"/>
  <c r="L295" i="64" s="1"/>
  <c r="AF294" i="64"/>
  <c r="Z294" i="64"/>
  <c r="W294" i="64"/>
  <c r="V294" i="64"/>
  <c r="Q294" i="64"/>
  <c r="F294" i="64"/>
  <c r="M294" i="64" s="1"/>
  <c r="E294" i="64"/>
  <c r="L294" i="64" s="1"/>
  <c r="AF293" i="64"/>
  <c r="W293" i="64"/>
  <c r="V293" i="64"/>
  <c r="F293" i="64"/>
  <c r="M293" i="64" s="1"/>
  <c r="E293" i="64"/>
  <c r="L293" i="64" s="1"/>
  <c r="AF292" i="64"/>
  <c r="Z292" i="64"/>
  <c r="W292" i="64"/>
  <c r="V292" i="64"/>
  <c r="F292" i="64"/>
  <c r="M292" i="64" s="1"/>
  <c r="E292" i="64"/>
  <c r="L292" i="64" s="1"/>
  <c r="AF291" i="64"/>
  <c r="Z291" i="64"/>
  <c r="W291" i="64"/>
  <c r="V291" i="64"/>
  <c r="F291" i="64"/>
  <c r="M291" i="64" s="1"/>
  <c r="E291" i="64"/>
  <c r="L291" i="64" s="1"/>
  <c r="AF290" i="64"/>
  <c r="Z290" i="64"/>
  <c r="W290" i="64"/>
  <c r="V290" i="64"/>
  <c r="Q290" i="64"/>
  <c r="F290" i="64"/>
  <c r="M290" i="64" s="1"/>
  <c r="E290" i="64"/>
  <c r="L290" i="64" s="1"/>
  <c r="AF289" i="64"/>
  <c r="Z289" i="64"/>
  <c r="W289" i="64"/>
  <c r="V289" i="64"/>
  <c r="Q289" i="64"/>
  <c r="F289" i="64"/>
  <c r="M289" i="64" s="1"/>
  <c r="E289" i="64"/>
  <c r="L289" i="64" s="1"/>
  <c r="AF288" i="64"/>
  <c r="Z288" i="64"/>
  <c r="W288" i="64"/>
  <c r="V288" i="64"/>
  <c r="Q288" i="64"/>
  <c r="F288" i="64"/>
  <c r="M288" i="64" s="1"/>
  <c r="E288" i="64"/>
  <c r="L288" i="64" s="1"/>
  <c r="AF287" i="64"/>
  <c r="Z287" i="64"/>
  <c r="W287" i="64"/>
  <c r="V287" i="64"/>
  <c r="Q287" i="64"/>
  <c r="F287" i="64"/>
  <c r="M287" i="64" s="1"/>
  <c r="E287" i="64"/>
  <c r="L287" i="64" s="1"/>
  <c r="AF286" i="64"/>
  <c r="W286" i="64"/>
  <c r="V286" i="64"/>
  <c r="F286" i="64"/>
  <c r="M286" i="64" s="1"/>
  <c r="E286" i="64"/>
  <c r="L286" i="64" s="1"/>
  <c r="N286" i="64" s="1"/>
  <c r="AF285" i="64"/>
  <c r="Z285" i="64"/>
  <c r="W285" i="64"/>
  <c r="V285" i="64"/>
  <c r="Q285" i="64"/>
  <c r="F285" i="64"/>
  <c r="M285" i="64" s="1"/>
  <c r="E285" i="64"/>
  <c r="L285" i="64" s="1"/>
  <c r="AF284" i="64"/>
  <c r="Z284" i="64"/>
  <c r="W284" i="64"/>
  <c r="F284" i="64"/>
  <c r="M284" i="64" s="1"/>
  <c r="E284" i="64"/>
  <c r="L284" i="64" s="1"/>
  <c r="AF283" i="64"/>
  <c r="Z283" i="64"/>
  <c r="W283" i="64"/>
  <c r="V283" i="64"/>
  <c r="F283" i="64"/>
  <c r="M283" i="64" s="1"/>
  <c r="E283" i="64"/>
  <c r="L283" i="64" s="1"/>
  <c r="N283" i="64" s="1"/>
  <c r="AF282" i="64"/>
  <c r="W282" i="64"/>
  <c r="V282" i="64"/>
  <c r="F282" i="64"/>
  <c r="M282" i="64" s="1"/>
  <c r="E282" i="64"/>
  <c r="L282" i="64" s="1"/>
  <c r="N282" i="64" s="1"/>
  <c r="AF281" i="64"/>
  <c r="Z281" i="64"/>
  <c r="W281" i="64"/>
  <c r="V281" i="64"/>
  <c r="F281" i="64"/>
  <c r="M281" i="64" s="1"/>
  <c r="E281" i="64"/>
  <c r="L281" i="64" s="1"/>
  <c r="AF280" i="64"/>
  <c r="Z280" i="64"/>
  <c r="W280" i="64"/>
  <c r="V280" i="64"/>
  <c r="Q280" i="64"/>
  <c r="M280" i="64"/>
  <c r="L280" i="64"/>
  <c r="AF279" i="64"/>
  <c r="Z279" i="64"/>
  <c r="W279" i="64"/>
  <c r="V279" i="64"/>
  <c r="F279" i="64"/>
  <c r="M279" i="64" s="1"/>
  <c r="E279" i="64"/>
  <c r="L279" i="64" s="1"/>
  <c r="AF278" i="64"/>
  <c r="Z278" i="64"/>
  <c r="W278" i="64"/>
  <c r="V278" i="64"/>
  <c r="Q278" i="64"/>
  <c r="M278" i="64"/>
  <c r="L278" i="64"/>
  <c r="AF277" i="64"/>
  <c r="Z277" i="64"/>
  <c r="W277" i="64"/>
  <c r="V277" i="64"/>
  <c r="Q277" i="64"/>
  <c r="M277" i="64"/>
  <c r="L277" i="64"/>
  <c r="AF276" i="64"/>
  <c r="Z276" i="64"/>
  <c r="W276" i="64"/>
  <c r="F276" i="64"/>
  <c r="M276" i="64" s="1"/>
  <c r="E276" i="64"/>
  <c r="L276" i="64" s="1"/>
  <c r="AF275" i="64"/>
  <c r="Z275" i="64"/>
  <c r="W275" i="64"/>
  <c r="V275" i="64"/>
  <c r="F275" i="64"/>
  <c r="M275" i="64" s="1"/>
  <c r="E275" i="64"/>
  <c r="L275" i="64" s="1"/>
  <c r="AF274" i="64"/>
  <c r="Z274" i="64"/>
  <c r="W274" i="64"/>
  <c r="V274" i="64"/>
  <c r="F274" i="64"/>
  <c r="M274" i="64" s="1"/>
  <c r="E274" i="64"/>
  <c r="L274" i="64" s="1"/>
  <c r="AF273" i="64"/>
  <c r="Z273" i="64"/>
  <c r="W273" i="64"/>
  <c r="V273" i="64"/>
  <c r="F273" i="64"/>
  <c r="M273" i="64" s="1"/>
  <c r="E273" i="64"/>
  <c r="L273" i="64" s="1"/>
  <c r="AF271" i="64"/>
  <c r="Z271" i="64"/>
  <c r="W271" i="64"/>
  <c r="V271" i="64"/>
  <c r="Q271" i="64"/>
  <c r="F271" i="64"/>
  <c r="M271" i="64" s="1"/>
  <c r="E271" i="64"/>
  <c r="L271" i="64" s="1"/>
  <c r="AF270" i="64"/>
  <c r="Z270" i="64"/>
  <c r="V270" i="64"/>
  <c r="F270" i="64"/>
  <c r="M270" i="64" s="1"/>
  <c r="E270" i="64"/>
  <c r="L270" i="64" s="1"/>
  <c r="AF269" i="64"/>
  <c r="Z269" i="64"/>
  <c r="W269" i="64"/>
  <c r="V269" i="64"/>
  <c r="Q269" i="64"/>
  <c r="F269" i="64"/>
  <c r="M269" i="64" s="1"/>
  <c r="E269" i="64"/>
  <c r="L269" i="64" s="1"/>
  <c r="AF268" i="64"/>
  <c r="Z268" i="64"/>
  <c r="W268" i="64"/>
  <c r="V268" i="64"/>
  <c r="Q268" i="64"/>
  <c r="F268" i="64"/>
  <c r="M268" i="64" s="1"/>
  <c r="E268" i="64"/>
  <c r="L268" i="64" s="1"/>
  <c r="AF267" i="64"/>
  <c r="Z267" i="64"/>
  <c r="W267" i="64"/>
  <c r="V267" i="64"/>
  <c r="Q267" i="64"/>
  <c r="F267" i="64"/>
  <c r="M267" i="64" s="1"/>
  <c r="E267" i="64"/>
  <c r="L267" i="64" s="1"/>
  <c r="AF266" i="64"/>
  <c r="Z266" i="64"/>
  <c r="W266" i="64"/>
  <c r="V266" i="64"/>
  <c r="Q266" i="64"/>
  <c r="F266" i="64"/>
  <c r="M266" i="64" s="1"/>
  <c r="E266" i="64"/>
  <c r="L266" i="64" s="1"/>
  <c r="AF265" i="64"/>
  <c r="Z265" i="64"/>
  <c r="W265" i="64"/>
  <c r="V265" i="64"/>
  <c r="Q265" i="64"/>
  <c r="F265" i="64"/>
  <c r="M265" i="64" s="1"/>
  <c r="E265" i="64"/>
  <c r="L265" i="64" s="1"/>
  <c r="AF264" i="64"/>
  <c r="Z264" i="64"/>
  <c r="W264" i="64"/>
  <c r="V264" i="64"/>
  <c r="Q264" i="64"/>
  <c r="F264" i="64"/>
  <c r="M264" i="64" s="1"/>
  <c r="E264" i="64"/>
  <c r="L264" i="64" s="1"/>
  <c r="AF263" i="64"/>
  <c r="Z263" i="64"/>
  <c r="W263" i="64"/>
  <c r="V263" i="64"/>
  <c r="F263" i="64"/>
  <c r="M263" i="64" s="1"/>
  <c r="E263" i="64"/>
  <c r="L263" i="64" s="1"/>
  <c r="AF262" i="64"/>
  <c r="Z262" i="64"/>
  <c r="W262" i="64"/>
  <c r="V262" i="64"/>
  <c r="Q262" i="64"/>
  <c r="F262" i="64"/>
  <c r="M262" i="64" s="1"/>
  <c r="E262" i="64"/>
  <c r="L262" i="64" s="1"/>
  <c r="AF260" i="64"/>
  <c r="Z260" i="64"/>
  <c r="W260" i="64"/>
  <c r="V260" i="64"/>
  <c r="F260" i="64"/>
  <c r="M260" i="64" s="1"/>
  <c r="E260" i="64"/>
  <c r="L260" i="64" s="1"/>
  <c r="AF259" i="64"/>
  <c r="Z259" i="64"/>
  <c r="W259" i="64"/>
  <c r="V259" i="64"/>
  <c r="F259" i="64"/>
  <c r="M259" i="64" s="1"/>
  <c r="E259" i="64"/>
  <c r="L259" i="64" s="1"/>
  <c r="AF258" i="64"/>
  <c r="Z258" i="64"/>
  <c r="W258" i="64"/>
  <c r="V258" i="64"/>
  <c r="Q258" i="64"/>
  <c r="F258" i="64"/>
  <c r="M258" i="64" s="1"/>
  <c r="E258" i="64"/>
  <c r="L258" i="64" s="1"/>
  <c r="AF257" i="64"/>
  <c r="Z257" i="64"/>
  <c r="W257" i="64"/>
  <c r="V257" i="64"/>
  <c r="Q257" i="64"/>
  <c r="F257" i="64"/>
  <c r="M257" i="64" s="1"/>
  <c r="E257" i="64"/>
  <c r="L257" i="64" s="1"/>
  <c r="AF256" i="64"/>
  <c r="Z256" i="64"/>
  <c r="W256" i="64"/>
  <c r="V256" i="64"/>
  <c r="M256" i="64"/>
  <c r="L256" i="64"/>
  <c r="AF255" i="64"/>
  <c r="Z255" i="64"/>
  <c r="W255" i="64"/>
  <c r="V255" i="64"/>
  <c r="M255" i="64"/>
  <c r="L255" i="64"/>
  <c r="AF254" i="64"/>
  <c r="Z254" i="64"/>
  <c r="W254" i="64"/>
  <c r="V254" i="64"/>
  <c r="M254" i="64"/>
  <c r="L254" i="64"/>
  <c r="AF253" i="64"/>
  <c r="Z253" i="64"/>
  <c r="W253" i="64"/>
  <c r="V253" i="64"/>
  <c r="Q253" i="64"/>
  <c r="F253" i="64"/>
  <c r="M253" i="64" s="1"/>
  <c r="E253" i="64"/>
  <c r="L253" i="64" s="1"/>
  <c r="AF252" i="64"/>
  <c r="Z252" i="64"/>
  <c r="W252" i="64"/>
  <c r="V252" i="64"/>
  <c r="Q252" i="64"/>
  <c r="F252" i="64"/>
  <c r="M252" i="64" s="1"/>
  <c r="E252" i="64"/>
  <c r="L252" i="64" s="1"/>
  <c r="AF251" i="64"/>
  <c r="Z251" i="64"/>
  <c r="W251" i="64"/>
  <c r="V251" i="64"/>
  <c r="Q251" i="64"/>
  <c r="F251" i="64"/>
  <c r="M251" i="64" s="1"/>
  <c r="E251" i="64"/>
  <c r="L251" i="64" s="1"/>
  <c r="AF250" i="64"/>
  <c r="Z250" i="64"/>
  <c r="W250" i="64"/>
  <c r="V250" i="64"/>
  <c r="Q250" i="64"/>
  <c r="F250" i="64"/>
  <c r="M250" i="64" s="1"/>
  <c r="E250" i="64"/>
  <c r="L250" i="64" s="1"/>
  <c r="AF249" i="64"/>
  <c r="Z249" i="64"/>
  <c r="W249" i="64"/>
  <c r="V249" i="64"/>
  <c r="Q249" i="64"/>
  <c r="F249" i="64"/>
  <c r="M249" i="64" s="1"/>
  <c r="E249" i="64"/>
  <c r="L249" i="64" s="1"/>
  <c r="AF248" i="64"/>
  <c r="Z248" i="64"/>
  <c r="W248" i="64"/>
  <c r="V248" i="64"/>
  <c r="Q248" i="64"/>
  <c r="F248" i="64"/>
  <c r="M248" i="64" s="1"/>
  <c r="E248" i="64"/>
  <c r="L248" i="64" s="1"/>
  <c r="AF247" i="64"/>
  <c r="Z247" i="64"/>
  <c r="W247" i="64"/>
  <c r="V247" i="64"/>
  <c r="Q247" i="64"/>
  <c r="F247" i="64"/>
  <c r="M247" i="64" s="1"/>
  <c r="E247" i="64"/>
  <c r="L247" i="64" s="1"/>
  <c r="AF246" i="64"/>
  <c r="Z246" i="64"/>
  <c r="W246" i="64"/>
  <c r="V246" i="64"/>
  <c r="Q246" i="64"/>
  <c r="F246" i="64"/>
  <c r="M246" i="64" s="1"/>
  <c r="E246" i="64"/>
  <c r="L246" i="64" s="1"/>
  <c r="AF245" i="64"/>
  <c r="Z245" i="64"/>
  <c r="W245" i="64"/>
  <c r="V245" i="64"/>
  <c r="Q245" i="64"/>
  <c r="F245" i="64"/>
  <c r="M245" i="64" s="1"/>
  <c r="E245" i="64"/>
  <c r="L245" i="64" s="1"/>
  <c r="AF244" i="64"/>
  <c r="Z244" i="64"/>
  <c r="W244" i="64"/>
  <c r="V244" i="64"/>
  <c r="Q244" i="64"/>
  <c r="F244" i="64"/>
  <c r="M244" i="64" s="1"/>
  <c r="E244" i="64"/>
  <c r="L244" i="64" s="1"/>
  <c r="AF243" i="64"/>
  <c r="Z243" i="64"/>
  <c r="W243" i="64"/>
  <c r="V243" i="64"/>
  <c r="Q243" i="64"/>
  <c r="F243" i="64"/>
  <c r="M243" i="64" s="1"/>
  <c r="E243" i="64"/>
  <c r="L243" i="64" s="1"/>
  <c r="AF242" i="64"/>
  <c r="Z242" i="64"/>
  <c r="W242" i="64"/>
  <c r="V242" i="64"/>
  <c r="Q242" i="64"/>
  <c r="F242" i="64"/>
  <c r="M242" i="64" s="1"/>
  <c r="E242" i="64"/>
  <c r="L242" i="64" s="1"/>
  <c r="AF241" i="64"/>
  <c r="Z241" i="64"/>
  <c r="W241" i="64"/>
  <c r="V241" i="64"/>
  <c r="Q241" i="64"/>
  <c r="F241" i="64"/>
  <c r="M241" i="64" s="1"/>
  <c r="E241" i="64"/>
  <c r="L241" i="64" s="1"/>
  <c r="AF240" i="64"/>
  <c r="Z240" i="64"/>
  <c r="W240" i="64"/>
  <c r="V240" i="64"/>
  <c r="Q240" i="64"/>
  <c r="F240" i="64"/>
  <c r="M240" i="64" s="1"/>
  <c r="E240" i="64"/>
  <c r="L240" i="64" s="1"/>
  <c r="AF239" i="64"/>
  <c r="Z239" i="64"/>
  <c r="W239" i="64"/>
  <c r="V239" i="64"/>
  <c r="Q239" i="64"/>
  <c r="F239" i="64"/>
  <c r="M239" i="64" s="1"/>
  <c r="E239" i="64"/>
  <c r="L239" i="64" s="1"/>
  <c r="AF238" i="64"/>
  <c r="Z238" i="64"/>
  <c r="W238" i="64"/>
  <c r="V238" i="64"/>
  <c r="Q238" i="64"/>
  <c r="F238" i="64"/>
  <c r="M238" i="64" s="1"/>
  <c r="E238" i="64"/>
  <c r="L238" i="64" s="1"/>
  <c r="AF237" i="64"/>
  <c r="Z237" i="64"/>
  <c r="W237" i="64"/>
  <c r="V237" i="64"/>
  <c r="Q237" i="64"/>
  <c r="F237" i="64"/>
  <c r="M237" i="64" s="1"/>
  <c r="E237" i="64"/>
  <c r="L237" i="64" s="1"/>
  <c r="AF236" i="64"/>
  <c r="Z236" i="64"/>
  <c r="W236" i="64"/>
  <c r="V236" i="64"/>
  <c r="Q236" i="64"/>
  <c r="F236" i="64"/>
  <c r="M236" i="64" s="1"/>
  <c r="E236" i="64"/>
  <c r="L236" i="64" s="1"/>
  <c r="AF235" i="64"/>
  <c r="Z235" i="64"/>
  <c r="W235" i="64"/>
  <c r="V235" i="64"/>
  <c r="Q235" i="64"/>
  <c r="F235" i="64"/>
  <c r="M235" i="64" s="1"/>
  <c r="E235" i="64"/>
  <c r="L235" i="64" s="1"/>
  <c r="AF234" i="64"/>
  <c r="Z234" i="64"/>
  <c r="W234" i="64"/>
  <c r="V234" i="64"/>
  <c r="F234" i="64"/>
  <c r="M234" i="64" s="1"/>
  <c r="E234" i="64"/>
  <c r="L234" i="64" s="1"/>
  <c r="AF233" i="64"/>
  <c r="Z233" i="64"/>
  <c r="F233" i="64"/>
  <c r="M233" i="64" s="1"/>
  <c r="E233" i="64"/>
  <c r="L233" i="64" s="1"/>
  <c r="AF232" i="64"/>
  <c r="Z232" i="64"/>
  <c r="W232" i="64"/>
  <c r="F232" i="64"/>
  <c r="M232" i="64" s="1"/>
  <c r="E232" i="64"/>
  <c r="L232" i="64" s="1"/>
  <c r="AF231" i="64"/>
  <c r="Z231" i="64"/>
  <c r="W231" i="64"/>
  <c r="F231" i="64"/>
  <c r="M231" i="64" s="1"/>
  <c r="E231" i="64"/>
  <c r="L231" i="64" s="1"/>
  <c r="AF230" i="64"/>
  <c r="Z230" i="64"/>
  <c r="W230" i="64"/>
  <c r="F230" i="64"/>
  <c r="M230" i="64" s="1"/>
  <c r="E230" i="64"/>
  <c r="L230" i="64" s="1"/>
  <c r="AF229" i="64"/>
  <c r="W229" i="64"/>
  <c r="V229" i="64"/>
  <c r="Q229" i="64"/>
  <c r="F229" i="64"/>
  <c r="M229" i="64" s="1"/>
  <c r="E229" i="64"/>
  <c r="L229" i="64" s="1"/>
  <c r="AF228" i="64"/>
  <c r="Z228" i="64"/>
  <c r="W228" i="64"/>
  <c r="V228" i="64"/>
  <c r="Q228" i="64"/>
  <c r="M228" i="64"/>
  <c r="L228" i="64"/>
  <c r="AF227" i="64"/>
  <c r="Z227" i="64"/>
  <c r="W227" i="64"/>
  <c r="V227" i="64"/>
  <c r="M227" i="64"/>
  <c r="L227" i="64"/>
  <c r="AF226" i="64"/>
  <c r="Z226" i="64"/>
  <c r="W226" i="64"/>
  <c r="V226" i="64"/>
  <c r="M226" i="64"/>
  <c r="L226" i="64"/>
  <c r="AF225" i="64"/>
  <c r="W225" i="64"/>
  <c r="V225" i="64"/>
  <c r="M225" i="64"/>
  <c r="L225" i="64"/>
  <c r="AF224" i="64"/>
  <c r="W224" i="64"/>
  <c r="V224" i="64"/>
  <c r="M224" i="64"/>
  <c r="L224" i="64"/>
  <c r="AF223" i="64"/>
  <c r="Z223" i="64"/>
  <c r="W223" i="64"/>
  <c r="V223" i="64"/>
  <c r="Q223" i="64"/>
  <c r="F223" i="64"/>
  <c r="M223" i="64" s="1"/>
  <c r="E223" i="64"/>
  <c r="L223" i="64" s="1"/>
  <c r="AF222" i="64"/>
  <c r="Z222" i="64"/>
  <c r="W222" i="64"/>
  <c r="V222" i="64"/>
  <c r="Q222" i="64"/>
  <c r="F222" i="64"/>
  <c r="M222" i="64" s="1"/>
  <c r="E222" i="64"/>
  <c r="L222" i="64" s="1"/>
  <c r="AF221" i="64"/>
  <c r="Z221" i="64"/>
  <c r="W221" i="64"/>
  <c r="V221" i="64"/>
  <c r="Q221" i="64"/>
  <c r="F221" i="64"/>
  <c r="M221" i="64" s="1"/>
  <c r="E221" i="64"/>
  <c r="L221" i="64" s="1"/>
  <c r="AF220" i="64"/>
  <c r="Z220" i="64"/>
  <c r="W220" i="64"/>
  <c r="V220" i="64"/>
  <c r="Q220" i="64"/>
  <c r="F220" i="64"/>
  <c r="M220" i="64" s="1"/>
  <c r="E220" i="64"/>
  <c r="L220" i="64" s="1"/>
  <c r="AF219" i="64"/>
  <c r="Z219" i="64"/>
  <c r="W219" i="64"/>
  <c r="V219" i="64"/>
  <c r="Q219" i="64"/>
  <c r="F219" i="64"/>
  <c r="M219" i="64" s="1"/>
  <c r="E219" i="64"/>
  <c r="L219" i="64" s="1"/>
  <c r="AF218" i="64"/>
  <c r="Z218" i="64"/>
  <c r="W218" i="64"/>
  <c r="V218" i="64"/>
  <c r="Q218" i="64"/>
  <c r="F218" i="64"/>
  <c r="M218" i="64" s="1"/>
  <c r="E218" i="64"/>
  <c r="L218" i="64" s="1"/>
  <c r="AF217" i="64"/>
  <c r="Z217" i="64"/>
  <c r="W217" i="64"/>
  <c r="V217" i="64"/>
  <c r="Q217" i="64"/>
  <c r="F217" i="64"/>
  <c r="M217" i="64" s="1"/>
  <c r="E217" i="64"/>
  <c r="L217" i="64" s="1"/>
  <c r="AF216" i="64"/>
  <c r="Z216" i="64"/>
  <c r="W216" i="64"/>
  <c r="V216" i="64"/>
  <c r="Q216" i="64"/>
  <c r="F216" i="64"/>
  <c r="M216" i="64" s="1"/>
  <c r="E216" i="64"/>
  <c r="L216" i="64" s="1"/>
  <c r="AF215" i="64"/>
  <c r="Z215" i="64"/>
  <c r="W215" i="64"/>
  <c r="F215" i="64"/>
  <c r="M215" i="64" s="1"/>
  <c r="E215" i="64"/>
  <c r="L215" i="64" s="1"/>
  <c r="AF214" i="64"/>
  <c r="Z214" i="64"/>
  <c r="W214" i="64"/>
  <c r="V214" i="64"/>
  <c r="Q214" i="64"/>
  <c r="F214" i="64"/>
  <c r="M214" i="64" s="1"/>
  <c r="E214" i="64"/>
  <c r="L214" i="64" s="1"/>
  <c r="AF213" i="64"/>
  <c r="Z213" i="64"/>
  <c r="W213" i="64"/>
  <c r="V213" i="64"/>
  <c r="Q213" i="64"/>
  <c r="F213" i="64"/>
  <c r="M213" i="64" s="1"/>
  <c r="E213" i="64"/>
  <c r="L213" i="64" s="1"/>
  <c r="AF212" i="64"/>
  <c r="Z212" i="64"/>
  <c r="W212" i="64"/>
  <c r="V212" i="64"/>
  <c r="F212" i="64"/>
  <c r="M212" i="64" s="1"/>
  <c r="E212" i="64"/>
  <c r="L212" i="64" s="1"/>
  <c r="AF211" i="64"/>
  <c r="Z211" i="64"/>
  <c r="W211" i="64"/>
  <c r="F211" i="64"/>
  <c r="M211" i="64" s="1"/>
  <c r="E211" i="64"/>
  <c r="L211" i="64" s="1"/>
  <c r="AF210" i="64"/>
  <c r="Z210" i="64"/>
  <c r="W210" i="64"/>
  <c r="V210" i="64"/>
  <c r="F210" i="64"/>
  <c r="M210" i="64" s="1"/>
  <c r="E210" i="64"/>
  <c r="L210" i="64" s="1"/>
  <c r="AF209" i="64"/>
  <c r="Z209" i="64"/>
  <c r="W209" i="64"/>
  <c r="V209" i="64"/>
  <c r="Q209" i="64"/>
  <c r="F209" i="64"/>
  <c r="M209" i="64" s="1"/>
  <c r="E209" i="64"/>
  <c r="L209" i="64" s="1"/>
  <c r="AF208" i="64"/>
  <c r="Z208" i="64"/>
  <c r="W208" i="64"/>
  <c r="V208" i="64"/>
  <c r="Q208" i="64"/>
  <c r="F208" i="64"/>
  <c r="M208" i="64" s="1"/>
  <c r="E208" i="64"/>
  <c r="L208" i="64" s="1"/>
  <c r="AF207" i="64"/>
  <c r="Z207" i="64"/>
  <c r="W207" i="64"/>
  <c r="V207" i="64"/>
  <c r="Q207" i="64"/>
  <c r="F207" i="64"/>
  <c r="M207" i="64" s="1"/>
  <c r="E207" i="64"/>
  <c r="L207" i="64" s="1"/>
  <c r="AF206" i="64"/>
  <c r="Z206" i="64"/>
  <c r="W206" i="64"/>
  <c r="V206" i="64"/>
  <c r="Q206" i="64"/>
  <c r="F206" i="64"/>
  <c r="M206" i="64" s="1"/>
  <c r="E206" i="64"/>
  <c r="L206" i="64" s="1"/>
  <c r="AF205" i="64"/>
  <c r="Z205" i="64"/>
  <c r="W205" i="64"/>
  <c r="V205" i="64"/>
  <c r="Q205" i="64"/>
  <c r="F205" i="64"/>
  <c r="M205" i="64" s="1"/>
  <c r="E205" i="64"/>
  <c r="L205" i="64" s="1"/>
  <c r="AF204" i="64"/>
  <c r="Z204" i="64"/>
  <c r="W204" i="64"/>
  <c r="V204" i="64"/>
  <c r="Q204" i="64"/>
  <c r="F204" i="64"/>
  <c r="M204" i="64" s="1"/>
  <c r="E204" i="64"/>
  <c r="L204" i="64" s="1"/>
  <c r="AF203" i="64"/>
  <c r="Z203" i="64"/>
  <c r="W203" i="64"/>
  <c r="V203" i="64"/>
  <c r="Q203" i="64"/>
  <c r="F203" i="64"/>
  <c r="M203" i="64" s="1"/>
  <c r="E203" i="64"/>
  <c r="L203" i="64" s="1"/>
  <c r="AF202" i="64"/>
  <c r="Z202" i="64"/>
  <c r="W202" i="64"/>
  <c r="V202" i="64"/>
  <c r="Q202" i="64"/>
  <c r="F202" i="64"/>
  <c r="M202" i="64" s="1"/>
  <c r="E202" i="64"/>
  <c r="L202" i="64" s="1"/>
  <c r="AF201" i="64"/>
  <c r="Z201" i="64"/>
  <c r="W201" i="64"/>
  <c r="V201" i="64"/>
  <c r="Q201" i="64"/>
  <c r="F201" i="64"/>
  <c r="M201" i="64" s="1"/>
  <c r="E201" i="64"/>
  <c r="L201" i="64" s="1"/>
  <c r="AF200" i="64"/>
  <c r="Z200" i="64"/>
  <c r="W200" i="64"/>
  <c r="V200" i="64"/>
  <c r="Q200" i="64"/>
  <c r="F200" i="64"/>
  <c r="M200" i="64" s="1"/>
  <c r="E200" i="64"/>
  <c r="L200" i="64" s="1"/>
  <c r="AF199" i="64"/>
  <c r="Z199" i="64"/>
  <c r="W199" i="64"/>
  <c r="V199" i="64"/>
  <c r="Q199" i="64"/>
  <c r="F199" i="64"/>
  <c r="M199" i="64" s="1"/>
  <c r="E199" i="64"/>
  <c r="L199" i="64" s="1"/>
  <c r="AF198" i="64"/>
  <c r="Z198" i="64"/>
  <c r="W198" i="64"/>
  <c r="V198" i="64"/>
  <c r="Q198" i="64"/>
  <c r="F198" i="64"/>
  <c r="M198" i="64" s="1"/>
  <c r="E198" i="64"/>
  <c r="L198" i="64" s="1"/>
  <c r="AF197" i="64"/>
  <c r="Z197" i="64"/>
  <c r="W197" i="64"/>
  <c r="V197" i="64"/>
  <c r="Q197" i="64"/>
  <c r="F197" i="64"/>
  <c r="M197" i="64" s="1"/>
  <c r="E197" i="64"/>
  <c r="L197" i="64" s="1"/>
  <c r="AF196" i="64"/>
  <c r="Z196" i="64"/>
  <c r="W196" i="64"/>
  <c r="V196" i="64"/>
  <c r="Q196" i="64"/>
  <c r="F196" i="64"/>
  <c r="M196" i="64" s="1"/>
  <c r="E196" i="64"/>
  <c r="L196" i="64" s="1"/>
  <c r="AF195" i="64"/>
  <c r="Z195" i="64"/>
  <c r="W195" i="64"/>
  <c r="V195" i="64"/>
  <c r="Q195" i="64"/>
  <c r="F195" i="64"/>
  <c r="M195" i="64" s="1"/>
  <c r="E195" i="64"/>
  <c r="L195" i="64" s="1"/>
  <c r="AF194" i="64"/>
  <c r="Z194" i="64"/>
  <c r="W194" i="64"/>
  <c r="V194" i="64"/>
  <c r="Q194" i="64"/>
  <c r="F194" i="64"/>
  <c r="M194" i="64" s="1"/>
  <c r="E194" i="64"/>
  <c r="L194" i="64" s="1"/>
  <c r="AF193" i="64"/>
  <c r="Z193" i="64"/>
  <c r="W193" i="64"/>
  <c r="V193" i="64"/>
  <c r="Q193" i="64"/>
  <c r="F193" i="64"/>
  <c r="M193" i="64" s="1"/>
  <c r="E193" i="64"/>
  <c r="L193" i="64" s="1"/>
  <c r="AF192" i="64"/>
  <c r="Z192" i="64"/>
  <c r="W192" i="64"/>
  <c r="V192" i="64"/>
  <c r="F192" i="64"/>
  <c r="M192" i="64" s="1"/>
  <c r="E192" i="64"/>
  <c r="L192" i="64" s="1"/>
  <c r="AF191" i="64"/>
  <c r="Z191" i="64"/>
  <c r="W191" i="64"/>
  <c r="V191" i="64"/>
  <c r="Q191" i="64"/>
  <c r="F191" i="64"/>
  <c r="M191" i="64" s="1"/>
  <c r="E191" i="64"/>
  <c r="L191" i="64" s="1"/>
  <c r="AF190" i="64"/>
  <c r="Z190" i="64"/>
  <c r="W190" i="64"/>
  <c r="V190" i="64"/>
  <c r="Q190" i="64"/>
  <c r="F190" i="64"/>
  <c r="M190" i="64" s="1"/>
  <c r="E190" i="64"/>
  <c r="L190" i="64" s="1"/>
  <c r="AF189" i="64"/>
  <c r="Z189" i="64"/>
  <c r="W189" i="64"/>
  <c r="V189" i="64"/>
  <c r="F189" i="64"/>
  <c r="M189" i="64" s="1"/>
  <c r="E189" i="64"/>
  <c r="L189" i="64" s="1"/>
  <c r="AF188" i="64"/>
  <c r="Z188" i="64"/>
  <c r="W188" i="64"/>
  <c r="V188" i="64"/>
  <c r="F188" i="64"/>
  <c r="M188" i="64" s="1"/>
  <c r="E188" i="64"/>
  <c r="L188" i="64" s="1"/>
  <c r="AF187" i="64"/>
  <c r="Q187" i="64"/>
  <c r="F187" i="64"/>
  <c r="M187" i="64" s="1"/>
  <c r="E187" i="64"/>
  <c r="L187" i="64" s="1"/>
  <c r="X187" i="64" s="1"/>
  <c r="AF186" i="64"/>
  <c r="Z186" i="64"/>
  <c r="W186" i="64"/>
  <c r="V186" i="64"/>
  <c r="Q186" i="64"/>
  <c r="F186" i="64"/>
  <c r="M186" i="64" s="1"/>
  <c r="E186" i="64"/>
  <c r="L186" i="64" s="1"/>
  <c r="AF185" i="64"/>
  <c r="Z185" i="64"/>
  <c r="W185" i="64"/>
  <c r="V185" i="64"/>
  <c r="Q185" i="64"/>
  <c r="F185" i="64"/>
  <c r="M185" i="64" s="1"/>
  <c r="E185" i="64"/>
  <c r="L185" i="64" s="1"/>
  <c r="AF184" i="64"/>
  <c r="Z184" i="64"/>
  <c r="W184" i="64"/>
  <c r="V184" i="64"/>
  <c r="Q184" i="64"/>
  <c r="F184" i="64"/>
  <c r="M184" i="64" s="1"/>
  <c r="E184" i="64"/>
  <c r="L184" i="64" s="1"/>
  <c r="AF183" i="64"/>
  <c r="Z183" i="64"/>
  <c r="W183" i="64"/>
  <c r="V183" i="64"/>
  <c r="Q183" i="64"/>
  <c r="F183" i="64"/>
  <c r="M183" i="64" s="1"/>
  <c r="E183" i="64"/>
  <c r="L183" i="64" s="1"/>
  <c r="AF182" i="64"/>
  <c r="W182" i="64"/>
  <c r="V182" i="64"/>
  <c r="F182" i="64"/>
  <c r="M182" i="64" s="1"/>
  <c r="E182" i="64"/>
  <c r="L182" i="64" s="1"/>
  <c r="AF181" i="64"/>
  <c r="W181" i="64"/>
  <c r="V181" i="64"/>
  <c r="F181" i="64"/>
  <c r="M181" i="64" s="1"/>
  <c r="E181" i="64"/>
  <c r="L181" i="64" s="1"/>
  <c r="AF180" i="64"/>
  <c r="W180" i="64"/>
  <c r="V180" i="64"/>
  <c r="F180" i="64"/>
  <c r="M180" i="64" s="1"/>
  <c r="E180" i="64"/>
  <c r="L180" i="64" s="1"/>
  <c r="AF179" i="64"/>
  <c r="Z179" i="64"/>
  <c r="W179" i="64"/>
  <c r="V179" i="64"/>
  <c r="Q179" i="64"/>
  <c r="F179" i="64"/>
  <c r="M179" i="64" s="1"/>
  <c r="E179" i="64"/>
  <c r="L179" i="64" s="1"/>
  <c r="AF178" i="64"/>
  <c r="W178" i="64"/>
  <c r="V178" i="64"/>
  <c r="F178" i="64"/>
  <c r="M178" i="64" s="1"/>
  <c r="E178" i="64"/>
  <c r="L178" i="64" s="1"/>
  <c r="AF177" i="64"/>
  <c r="W177" i="64"/>
  <c r="V177" i="64"/>
  <c r="F177" i="64"/>
  <c r="M177" i="64" s="1"/>
  <c r="E177" i="64"/>
  <c r="L177" i="64" s="1"/>
  <c r="AF176" i="64"/>
  <c r="Z176" i="64"/>
  <c r="W176" i="64"/>
  <c r="V176" i="64"/>
  <c r="F176" i="64"/>
  <c r="M176" i="64" s="1"/>
  <c r="E176" i="64"/>
  <c r="L176" i="64" s="1"/>
  <c r="AF175" i="64"/>
  <c r="Z175" i="64"/>
  <c r="W175" i="64"/>
  <c r="V175" i="64"/>
  <c r="Q175" i="64"/>
  <c r="F175" i="64"/>
  <c r="M175" i="64" s="1"/>
  <c r="E175" i="64"/>
  <c r="L175" i="64" s="1"/>
  <c r="AF174" i="64"/>
  <c r="Z174" i="64"/>
  <c r="W174" i="64"/>
  <c r="V174" i="64"/>
  <c r="Q174" i="64"/>
  <c r="F174" i="64"/>
  <c r="M174" i="64" s="1"/>
  <c r="E174" i="64"/>
  <c r="L174" i="64" s="1"/>
  <c r="AF173" i="64"/>
  <c r="Z173" i="64"/>
  <c r="W173" i="64"/>
  <c r="V173" i="64"/>
  <c r="Q173" i="64"/>
  <c r="F173" i="64"/>
  <c r="M173" i="64" s="1"/>
  <c r="E173" i="64"/>
  <c r="L173" i="64" s="1"/>
  <c r="AF172" i="64"/>
  <c r="Z172" i="64"/>
  <c r="W172" i="64"/>
  <c r="V172" i="64"/>
  <c r="Q172" i="64"/>
  <c r="F172" i="64"/>
  <c r="M172" i="64" s="1"/>
  <c r="E172" i="64"/>
  <c r="L172" i="64" s="1"/>
  <c r="AF171" i="64"/>
  <c r="Z171" i="64"/>
  <c r="W171" i="64"/>
  <c r="V171" i="64"/>
  <c r="Q171" i="64"/>
  <c r="F171" i="64"/>
  <c r="M171" i="64" s="1"/>
  <c r="E171" i="64"/>
  <c r="L171" i="64" s="1"/>
  <c r="AF170" i="64"/>
  <c r="Z170" i="64"/>
  <c r="W170" i="64"/>
  <c r="V170" i="64"/>
  <c r="F170" i="64"/>
  <c r="M170" i="64" s="1"/>
  <c r="E170" i="64"/>
  <c r="L170" i="64" s="1"/>
  <c r="AF169" i="64"/>
  <c r="Z169" i="64"/>
  <c r="W169" i="64"/>
  <c r="V169" i="64"/>
  <c r="Q169" i="64"/>
  <c r="F169" i="64"/>
  <c r="M169" i="64" s="1"/>
  <c r="E169" i="64"/>
  <c r="L169" i="64" s="1"/>
  <c r="AF168" i="64"/>
  <c r="Z168" i="64"/>
  <c r="W168" i="64"/>
  <c r="V168" i="64"/>
  <c r="Q168" i="64"/>
  <c r="F168" i="64"/>
  <c r="M168" i="64" s="1"/>
  <c r="E168" i="64"/>
  <c r="L168" i="64" s="1"/>
  <c r="AF167" i="64"/>
  <c r="W167" i="64"/>
  <c r="V167" i="64"/>
  <c r="F167" i="64"/>
  <c r="M167" i="64" s="1"/>
  <c r="E167" i="64"/>
  <c r="L167" i="64" s="1"/>
  <c r="AF166" i="64"/>
  <c r="Z166" i="64"/>
  <c r="W166" i="64"/>
  <c r="V166" i="64"/>
  <c r="F166" i="64"/>
  <c r="M166" i="64" s="1"/>
  <c r="E166" i="64"/>
  <c r="L166" i="64" s="1"/>
  <c r="AF165" i="64"/>
  <c r="Z165" i="64"/>
  <c r="W165" i="64"/>
  <c r="V165" i="64"/>
  <c r="F165" i="64"/>
  <c r="M165" i="64" s="1"/>
  <c r="E165" i="64"/>
  <c r="L165" i="64" s="1"/>
  <c r="AF164" i="64"/>
  <c r="Z164" i="64"/>
  <c r="W164" i="64"/>
  <c r="V164" i="64"/>
  <c r="Q164" i="64"/>
  <c r="M164" i="64"/>
  <c r="L164" i="64"/>
  <c r="AF163" i="64"/>
  <c r="Z163" i="64"/>
  <c r="W163" i="64"/>
  <c r="V163" i="64"/>
  <c r="M163" i="64"/>
  <c r="L163" i="64"/>
  <c r="AF162" i="64"/>
  <c r="Z162" i="64"/>
  <c r="W162" i="64"/>
  <c r="V162" i="64"/>
  <c r="M162" i="64"/>
  <c r="L162" i="64"/>
  <c r="AF161" i="64"/>
  <c r="Z161" i="64"/>
  <c r="W161" i="64"/>
  <c r="V161" i="64"/>
  <c r="M161" i="64"/>
  <c r="L161" i="64"/>
  <c r="AF160" i="64"/>
  <c r="Z160" i="64"/>
  <c r="W160" i="64"/>
  <c r="V160" i="64"/>
  <c r="M160" i="64"/>
  <c r="L160" i="64"/>
  <c r="AF159" i="64"/>
  <c r="Z159" i="64"/>
  <c r="W159" i="64"/>
  <c r="V159" i="64"/>
  <c r="M159" i="64"/>
  <c r="L159" i="64"/>
  <c r="AF158" i="64"/>
  <c r="Z158" i="64"/>
  <c r="W158" i="64"/>
  <c r="V158" i="64"/>
  <c r="Q158" i="64"/>
  <c r="M158" i="64"/>
  <c r="L158" i="64"/>
  <c r="AF157" i="64"/>
  <c r="Z157" i="64"/>
  <c r="W157" i="64"/>
  <c r="V157" i="64"/>
  <c r="Q157" i="64"/>
  <c r="M157" i="64"/>
  <c r="L157" i="64"/>
  <c r="AF156" i="64"/>
  <c r="Z156" i="64"/>
  <c r="W156" i="64"/>
  <c r="V156" i="64"/>
  <c r="Q156" i="64"/>
  <c r="M156" i="64"/>
  <c r="L156" i="64"/>
  <c r="F76" i="64"/>
  <c r="M76" i="64" s="1"/>
  <c r="AB76" i="64" s="1"/>
  <c r="E76" i="64"/>
  <c r="L76" i="64" s="1"/>
  <c r="AA76" i="64" s="1"/>
  <c r="AF75" i="64"/>
  <c r="W75" i="64"/>
  <c r="F75" i="64"/>
  <c r="M75" i="64" s="1"/>
  <c r="AB75" i="64" s="1"/>
  <c r="E75" i="64"/>
  <c r="L75" i="64" s="1"/>
  <c r="AF74" i="64"/>
  <c r="Z74" i="64"/>
  <c r="W74" i="64"/>
  <c r="V74" i="64"/>
  <c r="Q74" i="64"/>
  <c r="F74" i="64"/>
  <c r="M74" i="64" s="1"/>
  <c r="E74" i="64"/>
  <c r="L74" i="64" s="1"/>
  <c r="AF73" i="64"/>
  <c r="W73" i="64"/>
  <c r="V73" i="64"/>
  <c r="Q73" i="64"/>
  <c r="F73" i="64"/>
  <c r="M73" i="64" s="1"/>
  <c r="E73" i="64"/>
  <c r="L73" i="64" s="1"/>
  <c r="AF72" i="64"/>
  <c r="Z72" i="64"/>
  <c r="W72" i="64"/>
  <c r="V72" i="64"/>
  <c r="Q72" i="64"/>
  <c r="F72" i="64"/>
  <c r="M72" i="64" s="1"/>
  <c r="E72" i="64"/>
  <c r="L72" i="64" s="1"/>
  <c r="AF71" i="64"/>
  <c r="Z71" i="64"/>
  <c r="W71" i="64"/>
  <c r="V71" i="64"/>
  <c r="Q71" i="64"/>
  <c r="F71" i="64"/>
  <c r="M71" i="64" s="1"/>
  <c r="E71" i="64"/>
  <c r="L71" i="64" s="1"/>
  <c r="AF70" i="64"/>
  <c r="Z70" i="64"/>
  <c r="W70" i="64"/>
  <c r="V70" i="64"/>
  <c r="Q70" i="64"/>
  <c r="F70" i="64"/>
  <c r="M70" i="64" s="1"/>
  <c r="E70" i="64"/>
  <c r="L70" i="64" s="1"/>
  <c r="AF69" i="64"/>
  <c r="Z69" i="64"/>
  <c r="W69" i="64"/>
  <c r="V69" i="64"/>
  <c r="Q69" i="64"/>
  <c r="F69" i="64"/>
  <c r="M69" i="64" s="1"/>
  <c r="E69" i="64"/>
  <c r="L69" i="64" s="1"/>
  <c r="AF68" i="64"/>
  <c r="W68" i="64"/>
  <c r="V68" i="64"/>
  <c r="Q68" i="64"/>
  <c r="F68" i="64"/>
  <c r="M68" i="64" s="1"/>
  <c r="E68" i="64"/>
  <c r="L68" i="64" s="1"/>
  <c r="AF67" i="64"/>
  <c r="Z67" i="64"/>
  <c r="W67" i="64"/>
  <c r="V67" i="64"/>
  <c r="Q67" i="64"/>
  <c r="F67" i="64"/>
  <c r="M67" i="64" s="1"/>
  <c r="E67" i="64"/>
  <c r="L67" i="64" s="1"/>
  <c r="AF66" i="64"/>
  <c r="Z66" i="64"/>
  <c r="W66" i="64"/>
  <c r="V66" i="64"/>
  <c r="Q66" i="64"/>
  <c r="F66" i="64"/>
  <c r="M66" i="64" s="1"/>
  <c r="E66" i="64"/>
  <c r="L66" i="64" s="1"/>
  <c r="AF65" i="64"/>
  <c r="Z65" i="64"/>
  <c r="W65" i="64"/>
  <c r="V65" i="64"/>
  <c r="F65" i="64"/>
  <c r="M65" i="64" s="1"/>
  <c r="E65" i="64"/>
  <c r="L65" i="64" s="1"/>
  <c r="N65" i="64" s="1"/>
  <c r="AF64" i="64"/>
  <c r="Z64" i="64"/>
  <c r="W64" i="64"/>
  <c r="V64" i="64"/>
  <c r="F64" i="64"/>
  <c r="M64" i="64" s="1"/>
  <c r="E64" i="64"/>
  <c r="L64" i="64" s="1"/>
  <c r="AF63" i="64"/>
  <c r="Z63" i="64"/>
  <c r="W63" i="64"/>
  <c r="V63" i="64"/>
  <c r="F63" i="64"/>
  <c r="M63" i="64" s="1"/>
  <c r="E63" i="64"/>
  <c r="L63" i="64" s="1"/>
  <c r="AF62" i="64"/>
  <c r="F62" i="64"/>
  <c r="M62" i="64" s="1"/>
  <c r="Y62" i="64" s="1"/>
  <c r="E62" i="64"/>
  <c r="L62" i="64" s="1"/>
  <c r="AF61" i="64"/>
  <c r="F61" i="64"/>
  <c r="M61" i="64" s="1"/>
  <c r="AB61" i="64" s="1"/>
  <c r="E61" i="64"/>
  <c r="L61" i="64" s="1"/>
  <c r="X61" i="64" s="1"/>
  <c r="AF60" i="64"/>
  <c r="W60" i="64"/>
  <c r="V60" i="64"/>
  <c r="F60" i="64"/>
  <c r="M60" i="64" s="1"/>
  <c r="E60" i="64"/>
  <c r="L60" i="64" s="1"/>
  <c r="AF59" i="64"/>
  <c r="F59" i="64"/>
  <c r="M59" i="64" s="1"/>
  <c r="Y59" i="64" s="1"/>
  <c r="E59" i="64"/>
  <c r="L59" i="64" s="1"/>
  <c r="AF58" i="64"/>
  <c r="W58" i="64"/>
  <c r="F58" i="64"/>
  <c r="M58" i="64" s="1"/>
  <c r="AB58" i="64" s="1"/>
  <c r="E58" i="64"/>
  <c r="L58" i="64" s="1"/>
  <c r="AF57" i="64"/>
  <c r="W57" i="64"/>
  <c r="V57" i="64"/>
  <c r="F57" i="64"/>
  <c r="M57" i="64" s="1"/>
  <c r="E57" i="64"/>
  <c r="L57" i="64" s="1"/>
  <c r="AF56" i="64"/>
  <c r="W56" i="64"/>
  <c r="V56" i="64"/>
  <c r="F56" i="64"/>
  <c r="M56" i="64" s="1"/>
  <c r="E56" i="64"/>
  <c r="L56" i="64" s="1"/>
  <c r="AF55" i="64"/>
  <c r="W55" i="64"/>
  <c r="V55" i="64"/>
  <c r="F55" i="64"/>
  <c r="M55" i="64" s="1"/>
  <c r="E55" i="64"/>
  <c r="L55" i="64" s="1"/>
  <c r="AF54" i="64"/>
  <c r="Z54" i="64"/>
  <c r="W54" i="64"/>
  <c r="V54" i="64"/>
  <c r="Q54" i="64"/>
  <c r="F54" i="64"/>
  <c r="M54" i="64" s="1"/>
  <c r="E54" i="64"/>
  <c r="L54" i="64" s="1"/>
  <c r="AF53" i="64"/>
  <c r="Z53" i="64"/>
  <c r="W53" i="64"/>
  <c r="V53" i="64"/>
  <c r="F53" i="64"/>
  <c r="M53" i="64" s="1"/>
  <c r="E53" i="64"/>
  <c r="L53" i="64" s="1"/>
  <c r="AF52" i="64"/>
  <c r="F52" i="64"/>
  <c r="M52" i="64" s="1"/>
  <c r="Y52" i="64" s="1"/>
  <c r="E52" i="64"/>
  <c r="L52" i="64" s="1"/>
  <c r="X52" i="64" s="1"/>
  <c r="AF51" i="64"/>
  <c r="F51" i="64"/>
  <c r="M51" i="64" s="1"/>
  <c r="Y51" i="64" s="1"/>
  <c r="E51" i="64"/>
  <c r="L51" i="64" s="1"/>
  <c r="AF50" i="64"/>
  <c r="Z50" i="64"/>
  <c r="W50" i="64"/>
  <c r="V50" i="64"/>
  <c r="Q50" i="64"/>
  <c r="F50" i="64"/>
  <c r="M50" i="64" s="1"/>
  <c r="E50" i="64"/>
  <c r="L50" i="64" s="1"/>
  <c r="AF49" i="64"/>
  <c r="Z49" i="64"/>
  <c r="W49" i="64"/>
  <c r="V49" i="64"/>
  <c r="Q49" i="64"/>
  <c r="F49" i="64"/>
  <c r="M49" i="64" s="1"/>
  <c r="E49" i="64"/>
  <c r="L49" i="64" s="1"/>
  <c r="AF48" i="64"/>
  <c r="Z48" i="64"/>
  <c r="W48" i="64"/>
  <c r="V48" i="64"/>
  <c r="Q48" i="64"/>
  <c r="F48" i="64"/>
  <c r="M48" i="64" s="1"/>
  <c r="E48" i="64"/>
  <c r="L48" i="64" s="1"/>
  <c r="AF47" i="64"/>
  <c r="Z47" i="64"/>
  <c r="W47" i="64"/>
  <c r="V47" i="64"/>
  <c r="Q47" i="64"/>
  <c r="F47" i="64"/>
  <c r="M47" i="64" s="1"/>
  <c r="E47" i="64"/>
  <c r="L47" i="64" s="1"/>
  <c r="AF46" i="64"/>
  <c r="F46" i="64"/>
  <c r="M46" i="64" s="1"/>
  <c r="Y46" i="64" s="1"/>
  <c r="E46" i="64"/>
  <c r="L46" i="64" s="1"/>
  <c r="AF45" i="64"/>
  <c r="F45" i="64"/>
  <c r="M45" i="64" s="1"/>
  <c r="E45" i="64"/>
  <c r="L45" i="64" s="1"/>
  <c r="AF44" i="64"/>
  <c r="F44" i="64"/>
  <c r="M44" i="64" s="1"/>
  <c r="Y44" i="64" s="1"/>
  <c r="E44" i="64"/>
  <c r="L44" i="64" s="1"/>
  <c r="AF43" i="64"/>
  <c r="V43" i="64"/>
  <c r="F43" i="64"/>
  <c r="M43" i="64" s="1"/>
  <c r="E43" i="64"/>
  <c r="L43" i="64" s="1"/>
  <c r="AF42" i="64"/>
  <c r="W42" i="64"/>
  <c r="V42" i="64"/>
  <c r="Q42" i="64"/>
  <c r="F42" i="64"/>
  <c r="M42" i="64" s="1"/>
  <c r="E42" i="64"/>
  <c r="L42" i="64" s="1"/>
  <c r="AF41" i="64"/>
  <c r="W41" i="64"/>
  <c r="V41" i="64"/>
  <c r="Q41" i="64"/>
  <c r="F41" i="64"/>
  <c r="M41" i="64" s="1"/>
  <c r="E41" i="64"/>
  <c r="L41" i="64" s="1"/>
  <c r="AF40" i="64"/>
  <c r="W40" i="64"/>
  <c r="V40" i="64"/>
  <c r="Q40" i="64"/>
  <c r="F40" i="64"/>
  <c r="M40" i="64" s="1"/>
  <c r="E40" i="64"/>
  <c r="L40" i="64" s="1"/>
  <c r="AF39" i="64"/>
  <c r="W39" i="64"/>
  <c r="V39" i="64"/>
  <c r="Q39" i="64"/>
  <c r="F39" i="64"/>
  <c r="M39" i="64" s="1"/>
  <c r="E39" i="64"/>
  <c r="L39" i="64" s="1"/>
  <c r="AF38" i="64"/>
  <c r="W38" i="64"/>
  <c r="V38" i="64"/>
  <c r="Q38" i="64"/>
  <c r="F38" i="64"/>
  <c r="M38" i="64" s="1"/>
  <c r="E38" i="64"/>
  <c r="L38" i="64" s="1"/>
  <c r="J471" i="61"/>
  <c r="I471" i="61"/>
  <c r="H471" i="61"/>
  <c r="G471" i="61"/>
  <c r="E470" i="61"/>
  <c r="D470" i="61"/>
  <c r="E469" i="61"/>
  <c r="D469" i="61"/>
  <c r="E468" i="61"/>
  <c r="D468" i="61"/>
  <c r="E467" i="61"/>
  <c r="D467" i="61"/>
  <c r="E466" i="61"/>
  <c r="D466" i="61"/>
  <c r="E465" i="61"/>
  <c r="D465" i="61"/>
  <c r="E464" i="61"/>
  <c r="D464" i="61"/>
  <c r="E463" i="61"/>
  <c r="D463" i="61"/>
  <c r="E462" i="61"/>
  <c r="D462" i="61"/>
  <c r="E461" i="61"/>
  <c r="D461" i="61"/>
  <c r="E460" i="61"/>
  <c r="D460" i="61"/>
  <c r="E459" i="61"/>
  <c r="D459" i="61"/>
  <c r="E458" i="61"/>
  <c r="D458" i="61"/>
  <c r="E457" i="61"/>
  <c r="D457" i="61"/>
  <c r="E456" i="61"/>
  <c r="D456" i="61"/>
  <c r="E455" i="61"/>
  <c r="D455" i="61"/>
  <c r="E454" i="61"/>
  <c r="D454" i="61"/>
  <c r="E453" i="61"/>
  <c r="D453" i="61"/>
  <c r="E452" i="61"/>
  <c r="D452" i="61"/>
  <c r="E451" i="61"/>
  <c r="D451" i="61"/>
  <c r="E450" i="61"/>
  <c r="D450" i="61"/>
  <c r="E449" i="61"/>
  <c r="D449" i="61"/>
  <c r="E448" i="61"/>
  <c r="D448" i="61"/>
  <c r="E447" i="61"/>
  <c r="D447" i="61"/>
  <c r="E446" i="61"/>
  <c r="D446" i="61"/>
  <c r="E445" i="61"/>
  <c r="D445" i="61"/>
  <c r="E444" i="61"/>
  <c r="D444" i="61"/>
  <c r="E443" i="61"/>
  <c r="D443" i="61"/>
  <c r="E442" i="61"/>
  <c r="D442" i="61"/>
  <c r="E441" i="61"/>
  <c r="D441" i="61"/>
  <c r="E440" i="61"/>
  <c r="D440" i="61"/>
  <c r="E439" i="61"/>
  <c r="D439" i="61"/>
  <c r="E437" i="61"/>
  <c r="D437" i="61"/>
  <c r="E436" i="61"/>
  <c r="D436" i="61"/>
  <c r="E435" i="61"/>
  <c r="D435" i="61"/>
  <c r="E434" i="61"/>
  <c r="D434" i="61"/>
  <c r="E433" i="61"/>
  <c r="D433" i="61"/>
  <c r="E432" i="61"/>
  <c r="D432" i="61"/>
  <c r="E431" i="61"/>
  <c r="D431" i="61"/>
  <c r="E430" i="61"/>
  <c r="D430" i="61"/>
  <c r="E429" i="61"/>
  <c r="D429" i="61"/>
  <c r="E428" i="61"/>
  <c r="D428" i="61"/>
  <c r="E427" i="61"/>
  <c r="D427" i="61"/>
  <c r="E426" i="61"/>
  <c r="D426" i="61"/>
  <c r="E425" i="61"/>
  <c r="D425" i="61"/>
  <c r="E424" i="61"/>
  <c r="D424" i="61"/>
  <c r="E423" i="61"/>
  <c r="D423" i="61"/>
  <c r="E422" i="61"/>
  <c r="D422" i="61"/>
  <c r="E419" i="61"/>
  <c r="D419" i="61"/>
  <c r="E418" i="61"/>
  <c r="D418" i="61"/>
  <c r="E417" i="61"/>
  <c r="D417" i="61"/>
  <c r="E416" i="61"/>
  <c r="D416" i="61"/>
  <c r="E415" i="61"/>
  <c r="D415" i="61"/>
  <c r="E414" i="61"/>
  <c r="D414" i="61"/>
  <c r="E413" i="61"/>
  <c r="D413" i="61"/>
  <c r="E412" i="61"/>
  <c r="D412" i="61"/>
  <c r="E411" i="61"/>
  <c r="D411" i="61"/>
  <c r="E410" i="61"/>
  <c r="D410" i="61"/>
  <c r="E409" i="61"/>
  <c r="D409" i="61"/>
  <c r="E408" i="61"/>
  <c r="D408" i="61"/>
  <c r="E407" i="61"/>
  <c r="D407" i="61"/>
  <c r="E406" i="61"/>
  <c r="D406" i="61"/>
  <c r="E405" i="61"/>
  <c r="D405" i="61"/>
  <c r="E404" i="61"/>
  <c r="D404" i="61"/>
  <c r="E403" i="61"/>
  <c r="D403" i="61"/>
  <c r="E402" i="61"/>
  <c r="D402" i="61"/>
  <c r="E401" i="61"/>
  <c r="D401" i="61"/>
  <c r="E400" i="61"/>
  <c r="D400" i="61"/>
  <c r="E399" i="61"/>
  <c r="D399" i="61"/>
  <c r="E398" i="61"/>
  <c r="D398" i="61"/>
  <c r="E397" i="61"/>
  <c r="D397" i="61"/>
  <c r="E396" i="61"/>
  <c r="D396" i="61"/>
  <c r="E395" i="61"/>
  <c r="D395" i="61"/>
  <c r="E394" i="61"/>
  <c r="D394" i="61"/>
  <c r="E393" i="61"/>
  <c r="D393" i="61"/>
  <c r="E392" i="61"/>
  <c r="D392" i="61"/>
  <c r="E391" i="61"/>
  <c r="D391" i="61"/>
  <c r="E390" i="61"/>
  <c r="D390" i="61"/>
  <c r="E389" i="61"/>
  <c r="D389" i="61"/>
  <c r="E388" i="61"/>
  <c r="D388" i="61"/>
  <c r="E387" i="61"/>
  <c r="D387" i="61"/>
  <c r="E386" i="61"/>
  <c r="D386" i="61"/>
  <c r="E385" i="61"/>
  <c r="D385" i="61"/>
  <c r="E378" i="61"/>
  <c r="D378" i="61"/>
  <c r="E377" i="61"/>
  <c r="D377" i="61"/>
  <c r="E376" i="61"/>
  <c r="D376" i="61"/>
  <c r="E375" i="61"/>
  <c r="D375" i="61"/>
  <c r="E374" i="61"/>
  <c r="D374" i="61"/>
  <c r="E367" i="61"/>
  <c r="D367" i="61"/>
  <c r="E366" i="61"/>
  <c r="D366" i="61"/>
  <c r="E365" i="61"/>
  <c r="D365" i="61"/>
  <c r="E364" i="61"/>
  <c r="D364" i="61"/>
  <c r="E363" i="61"/>
  <c r="D363" i="61"/>
  <c r="E362" i="61"/>
  <c r="D362" i="61"/>
  <c r="E361" i="61"/>
  <c r="D361" i="61"/>
  <c r="E360" i="61"/>
  <c r="D360" i="61"/>
  <c r="E359" i="61"/>
  <c r="D359" i="61"/>
  <c r="E358" i="61"/>
  <c r="D358" i="61"/>
  <c r="E357" i="61"/>
  <c r="D357" i="61"/>
  <c r="E356" i="61"/>
  <c r="D356" i="61"/>
  <c r="E355" i="61"/>
  <c r="D355" i="61"/>
  <c r="E354" i="61"/>
  <c r="D354" i="61"/>
  <c r="E353" i="61"/>
  <c r="D353" i="61"/>
  <c r="E352" i="61"/>
  <c r="D352" i="61"/>
  <c r="E351" i="61"/>
  <c r="D351" i="61"/>
  <c r="E350" i="61"/>
  <c r="D350" i="61"/>
  <c r="E349" i="61"/>
  <c r="D349" i="61"/>
  <c r="E348" i="61"/>
  <c r="D348" i="61"/>
  <c r="E347" i="61"/>
  <c r="D347" i="61"/>
  <c r="E346" i="61"/>
  <c r="D346" i="61"/>
  <c r="E345" i="61"/>
  <c r="D345" i="61"/>
  <c r="E344" i="61"/>
  <c r="D344" i="61"/>
  <c r="E343" i="61"/>
  <c r="D343" i="61"/>
  <c r="E342" i="61"/>
  <c r="D342" i="61"/>
  <c r="E341" i="61"/>
  <c r="D341" i="61"/>
  <c r="E340" i="61"/>
  <c r="D340" i="61"/>
  <c r="E339" i="61"/>
  <c r="D339" i="61"/>
  <c r="E338" i="61"/>
  <c r="D338" i="61"/>
  <c r="E337" i="61"/>
  <c r="D337" i="61"/>
  <c r="E336" i="61"/>
  <c r="D336" i="61"/>
  <c r="E335" i="61"/>
  <c r="D335" i="61"/>
  <c r="E334" i="61"/>
  <c r="D334" i="61"/>
  <c r="E333" i="61"/>
  <c r="D333" i="61"/>
  <c r="E332" i="61"/>
  <c r="D332" i="61"/>
  <c r="E331" i="61"/>
  <c r="D331" i="61"/>
  <c r="E330" i="61"/>
  <c r="D330" i="61"/>
  <c r="E329" i="61"/>
  <c r="D329" i="61"/>
  <c r="E328" i="61"/>
  <c r="D328" i="61"/>
  <c r="E327" i="61"/>
  <c r="D327" i="61"/>
  <c r="E326" i="61"/>
  <c r="D326" i="61"/>
  <c r="E325" i="61"/>
  <c r="D325" i="61"/>
  <c r="E324" i="61"/>
  <c r="D324" i="61"/>
  <c r="E323" i="61"/>
  <c r="D323" i="61"/>
  <c r="E322" i="61"/>
  <c r="D322" i="61"/>
  <c r="E321" i="61"/>
  <c r="D321" i="61"/>
  <c r="E320" i="61"/>
  <c r="D320" i="61"/>
  <c r="E319" i="61"/>
  <c r="D319" i="61"/>
  <c r="E318" i="61"/>
  <c r="D318" i="61"/>
  <c r="E317" i="61"/>
  <c r="D317" i="61"/>
  <c r="E316" i="61"/>
  <c r="D316" i="61"/>
  <c r="E315" i="61"/>
  <c r="D315" i="61"/>
  <c r="E314" i="61"/>
  <c r="D314" i="61"/>
  <c r="E313" i="61"/>
  <c r="D313" i="61"/>
  <c r="E312" i="61"/>
  <c r="D312" i="61"/>
  <c r="E311" i="61"/>
  <c r="D311" i="61"/>
  <c r="E310" i="61"/>
  <c r="D310" i="61"/>
  <c r="E309" i="61"/>
  <c r="D309" i="61"/>
  <c r="E308" i="61"/>
  <c r="D308" i="61"/>
  <c r="E307" i="61"/>
  <c r="D307" i="61"/>
  <c r="E306" i="61"/>
  <c r="D306" i="61"/>
  <c r="E305" i="61"/>
  <c r="D305" i="61"/>
  <c r="E304" i="61"/>
  <c r="D304" i="61"/>
  <c r="E303" i="61"/>
  <c r="D303" i="61"/>
  <c r="E302" i="61"/>
  <c r="D302" i="61"/>
  <c r="E301" i="61"/>
  <c r="D301" i="61"/>
  <c r="E300" i="61"/>
  <c r="D300" i="61"/>
  <c r="E299" i="61"/>
  <c r="D299" i="61"/>
  <c r="E298" i="61"/>
  <c r="D298" i="61"/>
  <c r="E297" i="61"/>
  <c r="D297" i="61"/>
  <c r="E296" i="61"/>
  <c r="D296" i="61"/>
  <c r="E295" i="61"/>
  <c r="D295" i="61"/>
  <c r="E294" i="61"/>
  <c r="D294" i="61"/>
  <c r="E293" i="61"/>
  <c r="D293" i="61"/>
  <c r="E292" i="61"/>
  <c r="D292" i="61"/>
  <c r="E291" i="61"/>
  <c r="D291" i="61"/>
  <c r="E290" i="61"/>
  <c r="D290" i="61"/>
  <c r="E289" i="61"/>
  <c r="D289" i="61"/>
  <c r="E288" i="61"/>
  <c r="D288" i="61"/>
  <c r="E286" i="61"/>
  <c r="D286" i="61"/>
  <c r="E285" i="61"/>
  <c r="D285" i="61"/>
  <c r="E284" i="61"/>
  <c r="D284" i="61"/>
  <c r="E283" i="61"/>
  <c r="D283" i="61"/>
  <c r="E282" i="61"/>
  <c r="D282" i="61"/>
  <c r="E281" i="61"/>
  <c r="D281" i="61"/>
  <c r="E280" i="61"/>
  <c r="D280" i="61"/>
  <c r="E279" i="61"/>
  <c r="D279" i="61"/>
  <c r="E278" i="61"/>
  <c r="D278" i="61"/>
  <c r="E277" i="61"/>
  <c r="D277" i="61"/>
  <c r="E276" i="61"/>
  <c r="D276" i="61"/>
  <c r="E275" i="61"/>
  <c r="D275" i="61"/>
  <c r="E274" i="61"/>
  <c r="D274" i="61"/>
  <c r="E273" i="61"/>
  <c r="D273" i="61"/>
  <c r="E272" i="61"/>
  <c r="D272" i="61"/>
  <c r="E271" i="61"/>
  <c r="D271" i="61"/>
  <c r="E269" i="61"/>
  <c r="D269" i="61"/>
  <c r="E268" i="61"/>
  <c r="D268" i="61"/>
  <c r="E267" i="61"/>
  <c r="D267" i="61"/>
  <c r="E266" i="61"/>
  <c r="D266" i="61"/>
  <c r="E265" i="61"/>
  <c r="D265" i="61"/>
  <c r="E264" i="61"/>
  <c r="D264" i="61"/>
  <c r="E263" i="61"/>
  <c r="D263" i="61"/>
  <c r="E262" i="61"/>
  <c r="D262" i="61"/>
  <c r="E261" i="61"/>
  <c r="D261" i="61"/>
  <c r="E260" i="61"/>
  <c r="D260" i="61"/>
  <c r="E258" i="61"/>
  <c r="D258" i="61"/>
  <c r="E257" i="61"/>
  <c r="D257" i="61"/>
  <c r="E256" i="61"/>
  <c r="D256" i="61"/>
  <c r="E255" i="61"/>
  <c r="D255" i="61"/>
  <c r="E254" i="61"/>
  <c r="D254" i="61"/>
  <c r="E253" i="61"/>
  <c r="D253" i="61"/>
  <c r="E252" i="61"/>
  <c r="D252" i="61"/>
  <c r="E251" i="61"/>
  <c r="D251" i="61"/>
  <c r="E250" i="61"/>
  <c r="D250" i="61"/>
  <c r="E249" i="61"/>
  <c r="D249" i="61"/>
  <c r="E248" i="61"/>
  <c r="D248" i="61"/>
  <c r="E247" i="61"/>
  <c r="D247" i="61"/>
  <c r="E245" i="61"/>
  <c r="D245" i="61"/>
  <c r="E244" i="61"/>
  <c r="D244" i="61"/>
  <c r="E243" i="61"/>
  <c r="D243" i="61"/>
  <c r="E242" i="61"/>
  <c r="D242" i="61"/>
  <c r="E241" i="61"/>
  <c r="D241" i="61"/>
  <c r="E240" i="61"/>
  <c r="D240" i="61"/>
  <c r="E239" i="61"/>
  <c r="D239" i="61"/>
  <c r="E238" i="61"/>
  <c r="D238" i="61"/>
  <c r="E237" i="61"/>
  <c r="D237" i="61"/>
  <c r="E236" i="61"/>
  <c r="D236" i="61"/>
  <c r="E235" i="61"/>
  <c r="D235" i="61"/>
  <c r="E234" i="61"/>
  <c r="D234" i="61"/>
  <c r="E233" i="61"/>
  <c r="D233" i="61"/>
  <c r="E232" i="61"/>
  <c r="D232" i="61"/>
  <c r="E231" i="61"/>
  <c r="D231" i="61"/>
  <c r="E230" i="61"/>
  <c r="D230" i="61"/>
  <c r="E229" i="61"/>
  <c r="D229" i="61"/>
  <c r="E228" i="61"/>
  <c r="D228" i="61"/>
  <c r="E227" i="61"/>
  <c r="D227" i="61"/>
  <c r="E226" i="61"/>
  <c r="D226" i="61"/>
  <c r="E225" i="61"/>
  <c r="D225" i="61"/>
  <c r="E224" i="61"/>
  <c r="D224" i="61"/>
  <c r="E223" i="61"/>
  <c r="D223" i="61"/>
  <c r="E222" i="61"/>
  <c r="D222" i="61"/>
  <c r="E221" i="61"/>
  <c r="D221" i="61"/>
  <c r="E220" i="61"/>
  <c r="D220" i="61"/>
  <c r="E219" i="61"/>
  <c r="D219" i="61"/>
  <c r="E218" i="61"/>
  <c r="D218" i="61"/>
  <c r="E217" i="61"/>
  <c r="D217" i="61"/>
  <c r="E216" i="61"/>
  <c r="D216" i="61"/>
  <c r="E215" i="61"/>
  <c r="D215" i="61"/>
  <c r="E214" i="61"/>
  <c r="D214" i="61"/>
  <c r="E213" i="61"/>
  <c r="D213" i="61"/>
  <c r="E212" i="61"/>
  <c r="D212" i="61"/>
  <c r="E211" i="61"/>
  <c r="D211" i="61"/>
  <c r="E210" i="61"/>
  <c r="D210" i="61"/>
  <c r="E209" i="61"/>
  <c r="D209" i="61"/>
  <c r="E208" i="61"/>
  <c r="D208" i="61"/>
  <c r="E207" i="61"/>
  <c r="D207" i="61"/>
  <c r="E206" i="61"/>
  <c r="D206" i="61"/>
  <c r="E205" i="61"/>
  <c r="D205" i="61"/>
  <c r="E204" i="61"/>
  <c r="D204" i="61"/>
  <c r="E203" i="61"/>
  <c r="D203" i="61"/>
  <c r="E202" i="61"/>
  <c r="D202" i="61"/>
  <c r="E201" i="61"/>
  <c r="D201" i="61"/>
  <c r="E200" i="61"/>
  <c r="D200" i="61"/>
  <c r="E199" i="61"/>
  <c r="D199" i="61"/>
  <c r="E198" i="61"/>
  <c r="D198" i="61"/>
  <c r="E197" i="61"/>
  <c r="D197" i="61"/>
  <c r="E196" i="61"/>
  <c r="D196" i="61"/>
  <c r="E195" i="61"/>
  <c r="D195" i="61"/>
  <c r="E194" i="61"/>
  <c r="D194" i="61"/>
  <c r="E193" i="61"/>
  <c r="D193" i="61"/>
  <c r="E192" i="61"/>
  <c r="D192" i="61"/>
  <c r="E191" i="61"/>
  <c r="D191" i="61"/>
  <c r="E190" i="61"/>
  <c r="D190" i="61"/>
  <c r="E189" i="61"/>
  <c r="D189" i="61"/>
  <c r="E188" i="61"/>
  <c r="D188" i="61"/>
  <c r="E187" i="61"/>
  <c r="D187" i="61"/>
  <c r="E186" i="61"/>
  <c r="D186" i="61"/>
  <c r="E185" i="61"/>
  <c r="D185" i="61"/>
  <c r="E184" i="61"/>
  <c r="D184" i="61"/>
  <c r="E183" i="61"/>
  <c r="D183" i="61"/>
  <c r="E182" i="61"/>
  <c r="D182" i="61"/>
  <c r="E181" i="61"/>
  <c r="D181" i="61"/>
  <c r="E180" i="61"/>
  <c r="D180" i="61"/>
  <c r="E179" i="61"/>
  <c r="D179" i="61"/>
  <c r="E178" i="61"/>
  <c r="D178" i="61"/>
  <c r="E177" i="61"/>
  <c r="D177" i="61"/>
  <c r="E176" i="61"/>
  <c r="D176" i="61"/>
  <c r="E175" i="61"/>
  <c r="D175" i="61"/>
  <c r="E174" i="61"/>
  <c r="D174" i="61"/>
  <c r="E173" i="61"/>
  <c r="D173" i="61"/>
  <c r="E172" i="61"/>
  <c r="D172" i="61"/>
  <c r="E171" i="61"/>
  <c r="D171" i="61"/>
  <c r="E170" i="61"/>
  <c r="D170" i="61"/>
  <c r="E169" i="61"/>
  <c r="D169" i="61"/>
  <c r="E168" i="61"/>
  <c r="D168" i="61"/>
  <c r="E167" i="61"/>
  <c r="D167" i="61"/>
  <c r="E166" i="61"/>
  <c r="D166" i="61"/>
  <c r="E165" i="61"/>
  <c r="D165" i="61"/>
  <c r="E164" i="61"/>
  <c r="D164" i="61"/>
  <c r="E163" i="61"/>
  <c r="D163" i="61"/>
  <c r="E162" i="61"/>
  <c r="D162" i="61"/>
  <c r="E161" i="61"/>
  <c r="D161" i="61"/>
  <c r="E160" i="61"/>
  <c r="D160" i="61"/>
  <c r="E159" i="61"/>
  <c r="D159" i="61"/>
  <c r="E158" i="61"/>
  <c r="D158" i="61"/>
  <c r="E157" i="61"/>
  <c r="D157" i="61"/>
  <c r="E156" i="61"/>
  <c r="D156" i="61"/>
  <c r="E155" i="61"/>
  <c r="D155" i="61"/>
  <c r="E154" i="61"/>
  <c r="D154" i="61"/>
  <c r="E153" i="61"/>
  <c r="D153" i="61"/>
  <c r="E152" i="61"/>
  <c r="D152" i="61"/>
  <c r="E151" i="61"/>
  <c r="D151" i="61"/>
  <c r="E150" i="61"/>
  <c r="D150" i="61"/>
  <c r="E149" i="61"/>
  <c r="D149" i="61"/>
  <c r="E147" i="61"/>
  <c r="D147" i="61"/>
  <c r="E146" i="61"/>
  <c r="D146" i="61"/>
  <c r="E145" i="61"/>
  <c r="D145" i="61"/>
  <c r="E144" i="61"/>
  <c r="D144" i="61"/>
  <c r="E143" i="61"/>
  <c r="D143" i="61"/>
  <c r="E142" i="61"/>
  <c r="D142" i="61"/>
  <c r="E141" i="61"/>
  <c r="D141" i="61"/>
  <c r="E140" i="61"/>
  <c r="D140" i="61"/>
  <c r="E138" i="61"/>
  <c r="D138" i="61"/>
  <c r="E137" i="61"/>
  <c r="D137" i="61"/>
  <c r="E136" i="61"/>
  <c r="D136" i="61"/>
  <c r="E135" i="61"/>
  <c r="D135" i="61"/>
  <c r="E134" i="61"/>
  <c r="D134" i="61"/>
  <c r="E133" i="61"/>
  <c r="D133" i="61"/>
  <c r="E132" i="61"/>
  <c r="D132" i="61"/>
  <c r="E131" i="61"/>
  <c r="D131" i="61"/>
  <c r="E130" i="61"/>
  <c r="D130" i="61"/>
  <c r="E129" i="61"/>
  <c r="D129" i="61"/>
  <c r="E128" i="61"/>
  <c r="D128" i="61"/>
  <c r="E127" i="61"/>
  <c r="D127" i="61"/>
  <c r="E126" i="61"/>
  <c r="D126" i="61"/>
  <c r="E125" i="61"/>
  <c r="D125" i="61"/>
  <c r="E124" i="61"/>
  <c r="D124" i="61"/>
  <c r="E123" i="61"/>
  <c r="D123" i="61"/>
  <c r="E122" i="61"/>
  <c r="D122" i="61"/>
  <c r="E121" i="61"/>
  <c r="D121" i="61"/>
  <c r="E120" i="61"/>
  <c r="D120" i="61"/>
  <c r="E119" i="61"/>
  <c r="D119" i="61"/>
  <c r="E118" i="61"/>
  <c r="D118" i="61"/>
  <c r="E117" i="61"/>
  <c r="D117" i="61"/>
  <c r="E116" i="61"/>
  <c r="D116" i="61"/>
  <c r="E115" i="61"/>
  <c r="D115" i="61"/>
  <c r="E114" i="61"/>
  <c r="D114" i="61"/>
  <c r="E113" i="61"/>
  <c r="D113" i="61"/>
  <c r="E112" i="61"/>
  <c r="D112" i="61"/>
  <c r="E111" i="61"/>
  <c r="D111" i="61"/>
  <c r="E110" i="61"/>
  <c r="D110" i="61"/>
  <c r="E109" i="61"/>
  <c r="D109" i="61"/>
  <c r="E108" i="61"/>
  <c r="D108" i="61"/>
  <c r="E107" i="61"/>
  <c r="D107" i="61"/>
  <c r="E106" i="61"/>
  <c r="D106" i="61"/>
  <c r="E105" i="61"/>
  <c r="D105" i="61"/>
  <c r="E104" i="61"/>
  <c r="D104" i="61"/>
  <c r="E103" i="61"/>
  <c r="D103" i="61"/>
  <c r="E102" i="61"/>
  <c r="D102" i="61"/>
  <c r="E101" i="61"/>
  <c r="D101" i="61"/>
  <c r="E100" i="61"/>
  <c r="D100" i="61"/>
  <c r="E99" i="61"/>
  <c r="D99" i="61"/>
  <c r="E98" i="61"/>
  <c r="D98" i="61"/>
  <c r="E97" i="61"/>
  <c r="D97" i="61"/>
  <c r="E93" i="61"/>
  <c r="D93" i="61"/>
  <c r="E92" i="61"/>
  <c r="D92" i="61"/>
  <c r="E91" i="61"/>
  <c r="D91" i="61"/>
  <c r="E90" i="61"/>
  <c r="D90" i="61"/>
  <c r="E89" i="61"/>
  <c r="D89" i="61"/>
  <c r="E88" i="61"/>
  <c r="D88" i="61"/>
  <c r="E87" i="61"/>
  <c r="D87" i="61"/>
  <c r="E86" i="61"/>
  <c r="D86" i="61"/>
  <c r="E85" i="61"/>
  <c r="D85" i="61"/>
  <c r="E84" i="61"/>
  <c r="D84" i="61"/>
  <c r="E83" i="61"/>
  <c r="D83" i="61"/>
  <c r="E82" i="61"/>
  <c r="D82" i="61"/>
  <c r="E81" i="61"/>
  <c r="D81" i="61"/>
  <c r="E80" i="61"/>
  <c r="D80" i="61"/>
  <c r="E79" i="61"/>
  <c r="D79" i="61"/>
  <c r="E78" i="61"/>
  <c r="D78" i="61"/>
  <c r="E77" i="61"/>
  <c r="D77" i="61"/>
  <c r="E76" i="61"/>
  <c r="D76" i="61"/>
  <c r="E75" i="61"/>
  <c r="D75" i="61"/>
  <c r="E74" i="61"/>
  <c r="D74" i="61"/>
  <c r="E73" i="61"/>
  <c r="D73" i="61"/>
  <c r="E72" i="61"/>
  <c r="D72" i="61"/>
  <c r="E71" i="61"/>
  <c r="D71" i="61"/>
  <c r="E70" i="61"/>
  <c r="D70" i="61"/>
  <c r="E69" i="61"/>
  <c r="D69" i="61"/>
  <c r="E68" i="61"/>
  <c r="D68" i="61"/>
  <c r="E67" i="61"/>
  <c r="D67" i="61"/>
  <c r="E66" i="61"/>
  <c r="D66" i="61"/>
  <c r="E65" i="61"/>
  <c r="D65" i="61"/>
  <c r="E64" i="61"/>
  <c r="D64" i="61"/>
  <c r="E63" i="61"/>
  <c r="D63" i="61"/>
  <c r="E62" i="61"/>
  <c r="D62" i="61"/>
  <c r="E61" i="61"/>
  <c r="D61" i="61"/>
  <c r="E60" i="61"/>
  <c r="D60" i="61"/>
  <c r="E59" i="61"/>
  <c r="D59" i="61"/>
  <c r="E58" i="61"/>
  <c r="D58" i="61"/>
  <c r="E57" i="61"/>
  <c r="D57" i="61"/>
  <c r="E56" i="61"/>
  <c r="D56" i="61"/>
  <c r="E55" i="61"/>
  <c r="D55" i="61"/>
  <c r="E54" i="61"/>
  <c r="D54" i="61"/>
  <c r="E53" i="61"/>
  <c r="D53" i="61"/>
  <c r="E52" i="61"/>
  <c r="D52" i="61"/>
  <c r="E51" i="61"/>
  <c r="D51" i="61"/>
  <c r="E50" i="61"/>
  <c r="D50" i="61"/>
  <c r="E49" i="61"/>
  <c r="D49" i="61"/>
  <c r="E48" i="61"/>
  <c r="D48" i="61"/>
  <c r="E47" i="61"/>
  <c r="D47" i="61"/>
  <c r="E46" i="61"/>
  <c r="D46" i="61"/>
  <c r="E45" i="61"/>
  <c r="D45" i="61"/>
  <c r="E44" i="61"/>
  <c r="D44" i="61"/>
  <c r="E43" i="61"/>
  <c r="D43" i="61"/>
  <c r="E42" i="61"/>
  <c r="D42" i="61"/>
  <c r="E41" i="61"/>
  <c r="D41" i="61"/>
  <c r="E40" i="61"/>
  <c r="D40" i="61"/>
  <c r="E39" i="61"/>
  <c r="D39" i="61"/>
  <c r="E38" i="61"/>
  <c r="D38" i="61"/>
  <c r="E37" i="61"/>
  <c r="D37" i="61"/>
  <c r="E36" i="61"/>
  <c r="D36" i="61"/>
  <c r="E35" i="61"/>
  <c r="D35" i="61"/>
  <c r="E34" i="61"/>
  <c r="D34" i="61"/>
  <c r="E33" i="61"/>
  <c r="D33" i="61"/>
  <c r="E32" i="61"/>
  <c r="D32" i="61"/>
  <c r="E31" i="61"/>
  <c r="D31" i="61"/>
  <c r="E30" i="61"/>
  <c r="D30" i="61"/>
  <c r="E29" i="61"/>
  <c r="D29" i="61"/>
  <c r="E28" i="61"/>
  <c r="D28" i="61"/>
  <c r="E27" i="61"/>
  <c r="D27" i="61"/>
  <c r="E26" i="61"/>
  <c r="D26" i="61"/>
  <c r="E25" i="61"/>
  <c r="D25" i="61"/>
  <c r="E24" i="61"/>
  <c r="D24" i="61"/>
  <c r="E23" i="61"/>
  <c r="D23" i="61"/>
  <c r="E22" i="61"/>
  <c r="D22" i="61"/>
  <c r="E21" i="61"/>
  <c r="D21" i="61"/>
  <c r="E20" i="61"/>
  <c r="D20" i="61"/>
  <c r="E19" i="61"/>
  <c r="D19" i="61"/>
  <c r="E18" i="61"/>
  <c r="D18" i="61"/>
  <c r="E17" i="61"/>
  <c r="D17" i="61"/>
  <c r="E16" i="61"/>
  <c r="D16" i="61"/>
  <c r="E15" i="61"/>
  <c r="D15" i="61"/>
  <c r="E14" i="61"/>
  <c r="D14" i="61"/>
  <c r="E13" i="61"/>
  <c r="D13" i="61"/>
  <c r="E12" i="61"/>
  <c r="D12" i="61"/>
  <c r="E11" i="61"/>
  <c r="D11" i="61"/>
  <c r="E10" i="61"/>
  <c r="D10" i="61"/>
  <c r="E9" i="61"/>
  <c r="D9" i="61"/>
  <c r="E8" i="61"/>
  <c r="D8" i="61"/>
  <c r="E7" i="61"/>
  <c r="D7" i="61"/>
  <c r="E6" i="61"/>
  <c r="D6" i="61"/>
  <c r="E5" i="61"/>
  <c r="D5" i="61"/>
  <c r="E4" i="61"/>
  <c r="D4" i="61"/>
  <c r="E3" i="61"/>
  <c r="D3" i="61"/>
  <c r="E2" i="61"/>
  <c r="D2" i="61"/>
  <c r="H267" i="63"/>
  <c r="F267" i="63"/>
  <c r="X302" i="64" l="1"/>
  <c r="X247" i="64"/>
  <c r="Y176" i="64"/>
  <c r="AB195" i="64"/>
  <c r="AA42" i="64"/>
  <c r="AA43" i="64"/>
  <c r="X218" i="64"/>
  <c r="AA253" i="64"/>
  <c r="AA165" i="64"/>
  <c r="AA207" i="64"/>
  <c r="Y218" i="64"/>
  <c r="AB234" i="64"/>
  <c r="X48" i="64"/>
  <c r="X69" i="64"/>
  <c r="M403" i="14"/>
  <c r="AA56" i="64"/>
  <c r="AB174" i="64"/>
  <c r="AB177" i="64"/>
  <c r="AA196" i="64"/>
  <c r="X220" i="64"/>
  <c r="AA224" i="64"/>
  <c r="X235" i="64"/>
  <c r="X240" i="64"/>
  <c r="AA293" i="64"/>
  <c r="AB300" i="64"/>
  <c r="AA391" i="64"/>
  <c r="X403" i="64"/>
  <c r="AB404" i="64"/>
  <c r="AB316" i="64"/>
  <c r="AB317" i="64"/>
  <c r="AB328" i="64"/>
  <c r="AA38" i="64"/>
  <c r="AA55" i="64"/>
  <c r="X197" i="64"/>
  <c r="AA200" i="64"/>
  <c r="AA205" i="64"/>
  <c r="Y212" i="64"/>
  <c r="AB215" i="64"/>
  <c r="Y242" i="64"/>
  <c r="Y245" i="64"/>
  <c r="AB248" i="64"/>
  <c r="X251" i="64"/>
  <c r="AB252" i="64"/>
  <c r="AB264" i="64"/>
  <c r="AA74" i="64"/>
  <c r="AB296" i="64"/>
  <c r="AB56" i="64"/>
  <c r="X70" i="64"/>
  <c r="AA181" i="64"/>
  <c r="AB186" i="64"/>
  <c r="AB188" i="64"/>
  <c r="Y194" i="64"/>
  <c r="AB200" i="64"/>
  <c r="AB219" i="64"/>
  <c r="X234" i="64"/>
  <c r="AA294" i="64"/>
  <c r="X294" i="64"/>
  <c r="AB295" i="64"/>
  <c r="X311" i="64"/>
  <c r="AA314" i="64"/>
  <c r="AB336" i="64"/>
  <c r="AA341" i="64"/>
  <c r="X266" i="64"/>
  <c r="Y303" i="64"/>
  <c r="Y304" i="64"/>
  <c r="X309" i="64"/>
  <c r="Y60" i="64"/>
  <c r="AB63" i="64"/>
  <c r="X158" i="64"/>
  <c r="Y175" i="64"/>
  <c r="AA187" i="64"/>
  <c r="AB190" i="64"/>
  <c r="X202" i="64"/>
  <c r="X211" i="64"/>
  <c r="AA225" i="64"/>
  <c r="Y294" i="64"/>
  <c r="AB39" i="64"/>
  <c r="AB42" i="64"/>
  <c r="AB47" i="64"/>
  <c r="Y48" i="64"/>
  <c r="AB49" i="64"/>
  <c r="Y65" i="64"/>
  <c r="Y66" i="64"/>
  <c r="AA67" i="64"/>
  <c r="AB69" i="64"/>
  <c r="AB159" i="64"/>
  <c r="Y192" i="64"/>
  <c r="AB198" i="64"/>
  <c r="AA227" i="64"/>
  <c r="AB239" i="64"/>
  <c r="AB280" i="64"/>
  <c r="AB285" i="64"/>
  <c r="Y291" i="64"/>
  <c r="Y293" i="64"/>
  <c r="AE349" i="64"/>
  <c r="AB57" i="64"/>
  <c r="AB64" i="64"/>
  <c r="AB68" i="64"/>
  <c r="AA73" i="64"/>
  <c r="X156" i="64"/>
  <c r="Y202" i="64"/>
  <c r="AA211" i="64"/>
  <c r="AA214" i="64"/>
  <c r="X242" i="64"/>
  <c r="AA248" i="64"/>
  <c r="AA280" i="64"/>
  <c r="X280" i="64"/>
  <c r="N280" i="64"/>
  <c r="Y302" i="64"/>
  <c r="Y306" i="64"/>
  <c r="Y388" i="64"/>
  <c r="N394" i="64"/>
  <c r="AB55" i="64"/>
  <c r="AB59" i="64"/>
  <c r="Y61" i="64"/>
  <c r="AB62" i="64"/>
  <c r="Y193" i="64"/>
  <c r="AB204" i="64"/>
  <c r="Y266" i="64"/>
  <c r="AB268" i="64"/>
  <c r="AA297" i="64"/>
  <c r="AA300" i="64"/>
  <c r="AA302" i="64"/>
  <c r="X401" i="64"/>
  <c r="S230" i="14"/>
  <c r="L371" i="14"/>
  <c r="AD371" i="14" s="1"/>
  <c r="K371" i="14"/>
  <c r="AC371" i="14" s="1"/>
  <c r="AH371" i="14"/>
  <c r="Y401" i="64"/>
  <c r="AA406" i="64"/>
  <c r="AB415" i="64"/>
  <c r="AB161" i="64"/>
  <c r="AB163" i="64"/>
  <c r="Y167" i="64"/>
  <c r="AB168" i="64"/>
  <c r="X169" i="64"/>
  <c r="AB170" i="64"/>
  <c r="AA184" i="64"/>
  <c r="AA188" i="64"/>
  <c r="X209" i="64"/>
  <c r="AB223" i="64"/>
  <c r="X228" i="64"/>
  <c r="X239" i="64"/>
  <c r="X245" i="64"/>
  <c r="X252" i="64"/>
  <c r="AA260" i="64"/>
  <c r="X274" i="64"/>
  <c r="Y275" i="64"/>
  <c r="Y297" i="64"/>
  <c r="AB343" i="64"/>
  <c r="X388" i="64"/>
  <c r="X404" i="64"/>
  <c r="AA405" i="64"/>
  <c r="Y414" i="64"/>
  <c r="K448" i="14"/>
  <c r="AC448" i="14" s="1"/>
  <c r="AB184" i="64"/>
  <c r="Y184" i="64"/>
  <c r="X217" i="64"/>
  <c r="AA217" i="64"/>
  <c r="X408" i="64"/>
  <c r="AA408" i="64"/>
  <c r="X190" i="64"/>
  <c r="AA190" i="64"/>
  <c r="N45" i="64"/>
  <c r="X45" i="64"/>
  <c r="AA45" i="64"/>
  <c r="AB211" i="64"/>
  <c r="Y211" i="64"/>
  <c r="X64" i="64"/>
  <c r="AA64" i="64"/>
  <c r="X189" i="64"/>
  <c r="AA189" i="64"/>
  <c r="AA306" i="64"/>
  <c r="X306" i="64"/>
  <c r="Y198" i="64"/>
  <c r="X226" i="64"/>
  <c r="AA226" i="64"/>
  <c r="AB227" i="64"/>
  <c r="Y227" i="64"/>
  <c r="X237" i="64"/>
  <c r="X238" i="64"/>
  <c r="X244" i="64"/>
  <c r="Y295" i="64"/>
  <c r="AB310" i="64"/>
  <c r="Y310" i="64"/>
  <c r="X384" i="64"/>
  <c r="AA384" i="64"/>
  <c r="X386" i="64"/>
  <c r="AA386" i="64"/>
  <c r="AB400" i="64"/>
  <c r="Y400" i="64"/>
  <c r="AB43" i="64"/>
  <c r="Y55" i="64"/>
  <c r="Y63" i="64"/>
  <c r="AA65" i="64"/>
  <c r="Y70" i="64"/>
  <c r="AB71" i="64"/>
  <c r="Y71" i="64"/>
  <c r="X157" i="64"/>
  <c r="AA157" i="64"/>
  <c r="X164" i="64"/>
  <c r="AA164" i="64"/>
  <c r="X188" i="64"/>
  <c r="Y239" i="64"/>
  <c r="Y248" i="64"/>
  <c r="Y252" i="64"/>
  <c r="X265" i="64"/>
  <c r="X293" i="64"/>
  <c r="Y311" i="64"/>
  <c r="AB311" i="64"/>
  <c r="N317" i="64"/>
  <c r="AA317" i="64"/>
  <c r="X400" i="64"/>
  <c r="AA400" i="64"/>
  <c r="Y404" i="64"/>
  <c r="Y410" i="64"/>
  <c r="AB60" i="64"/>
  <c r="AA185" i="64"/>
  <c r="X185" i="64"/>
  <c r="Y188" i="64"/>
  <c r="X38" i="64"/>
  <c r="AB40" i="64"/>
  <c r="AB48" i="64"/>
  <c r="AB54" i="64"/>
  <c r="Y67" i="64"/>
  <c r="X67" i="64"/>
  <c r="Y68" i="64"/>
  <c r="AA180" i="64"/>
  <c r="X180" i="64"/>
  <c r="Y210" i="64"/>
  <c r="AB217" i="64"/>
  <c r="Y217" i="64"/>
  <c r="X225" i="64"/>
  <c r="Y225" i="64"/>
  <c r="N226" i="64"/>
  <c r="Y228" i="64"/>
  <c r="AB236" i="64"/>
  <c r="Y236" i="64"/>
  <c r="Y240" i="64"/>
  <c r="AB241" i="64"/>
  <c r="Y241" i="64"/>
  <c r="AB243" i="64"/>
  <c r="X260" i="64"/>
  <c r="X269" i="64"/>
  <c r="AB315" i="64"/>
  <c r="Y315" i="64"/>
  <c r="Y324" i="64"/>
  <c r="Y384" i="64"/>
  <c r="AA388" i="64"/>
  <c r="AB408" i="64"/>
  <c r="Y408" i="64"/>
  <c r="AA411" i="64"/>
  <c r="AB412" i="64"/>
  <c r="X417" i="64"/>
  <c r="Y42" i="64"/>
  <c r="Y69" i="64"/>
  <c r="AB73" i="64"/>
  <c r="AB160" i="64"/>
  <c r="AB162" i="64"/>
  <c r="Y168" i="64"/>
  <c r="AB208" i="64"/>
  <c r="AB221" i="64"/>
  <c r="Y221" i="64"/>
  <c r="Y287" i="64"/>
  <c r="X296" i="64"/>
  <c r="AA296" i="64"/>
  <c r="X297" i="64"/>
  <c r="Y313" i="64"/>
  <c r="Y156" i="64"/>
  <c r="Y160" i="64"/>
  <c r="Y162" i="64"/>
  <c r="AB164" i="64"/>
  <c r="Y164" i="64"/>
  <c r="AA174" i="64"/>
  <c r="X179" i="64"/>
  <c r="X184" i="64"/>
  <c r="Y185" i="64"/>
  <c r="X204" i="64"/>
  <c r="Y204" i="64"/>
  <c r="AB205" i="64"/>
  <c r="AB210" i="64"/>
  <c r="AA218" i="64"/>
  <c r="X222" i="64"/>
  <c r="N224" i="64"/>
  <c r="X224" i="64"/>
  <c r="AB225" i="64"/>
  <c r="AB233" i="64"/>
  <c r="Y238" i="64"/>
  <c r="Y243" i="64"/>
  <c r="AB245" i="64"/>
  <c r="X246" i="64"/>
  <c r="X255" i="64"/>
  <c r="X263" i="64"/>
  <c r="Y268" i="64"/>
  <c r="X291" i="64"/>
  <c r="Y300" i="64"/>
  <c r="Y307" i="64"/>
  <c r="N311" i="64"/>
  <c r="AB330" i="64"/>
  <c r="AB388" i="64"/>
  <c r="X395" i="64"/>
  <c r="AB409" i="64"/>
  <c r="N156" i="64"/>
  <c r="AB157" i="64"/>
  <c r="Y157" i="64"/>
  <c r="Y159" i="64"/>
  <c r="Y161" i="64"/>
  <c r="Y163" i="64"/>
  <c r="AB169" i="64"/>
  <c r="AB192" i="64"/>
  <c r="AB193" i="64"/>
  <c r="Y195" i="64"/>
  <c r="AB196" i="64"/>
  <c r="X199" i="64"/>
  <c r="X201" i="64"/>
  <c r="AA202" i="64"/>
  <c r="AA203" i="64"/>
  <c r="AB203" i="64"/>
  <c r="AB226" i="64"/>
  <c r="Y226" i="64"/>
  <c r="X227" i="64"/>
  <c r="AA228" i="64"/>
  <c r="AA232" i="64"/>
  <c r="AA242" i="64"/>
  <c r="X253" i="64"/>
  <c r="Y264" i="64"/>
  <c r="AB266" i="64"/>
  <c r="AA267" i="64"/>
  <c r="AB267" i="64"/>
  <c r="Y301" i="64"/>
  <c r="AB303" i="64"/>
  <c r="X304" i="64"/>
  <c r="Y308" i="64"/>
  <c r="AA309" i="64"/>
  <c r="AA311" i="64"/>
  <c r="AA313" i="64"/>
  <c r="X333" i="64"/>
  <c r="Y337" i="64"/>
  <c r="Y340" i="64"/>
  <c r="AA344" i="64"/>
  <c r="Y383" i="64"/>
  <c r="AB393" i="64"/>
  <c r="X396" i="64"/>
  <c r="X399" i="64"/>
  <c r="X405" i="64"/>
  <c r="X407" i="64"/>
  <c r="X413" i="64"/>
  <c r="AB416" i="64"/>
  <c r="M445" i="14"/>
  <c r="AA40" i="64"/>
  <c r="X40" i="64"/>
  <c r="AA54" i="64"/>
  <c r="X54" i="64"/>
  <c r="AA46" i="64"/>
  <c r="X46" i="64"/>
  <c r="X50" i="64"/>
  <c r="AA50" i="64"/>
  <c r="AA59" i="64"/>
  <c r="N59" i="64"/>
  <c r="X59" i="64"/>
  <c r="AA60" i="64"/>
  <c r="X60" i="64"/>
  <c r="N60" i="64"/>
  <c r="X186" i="64"/>
  <c r="AA186" i="64"/>
  <c r="Y187" i="64"/>
  <c r="AB187" i="64"/>
  <c r="Y199" i="64"/>
  <c r="AB199" i="64"/>
  <c r="AA215" i="64"/>
  <c r="X215" i="64"/>
  <c r="X221" i="64"/>
  <c r="AA221" i="64"/>
  <c r="Y235" i="64"/>
  <c r="AB235" i="64"/>
  <c r="X243" i="64"/>
  <c r="AA243" i="64"/>
  <c r="X308" i="64"/>
  <c r="AA308" i="64"/>
  <c r="X41" i="64"/>
  <c r="AA41" i="64"/>
  <c r="AB50" i="64"/>
  <c r="Y50" i="64"/>
  <c r="AA57" i="64"/>
  <c r="X57" i="64"/>
  <c r="N57" i="64"/>
  <c r="AB181" i="64"/>
  <c r="Y181" i="64"/>
  <c r="Y183" i="64"/>
  <c r="AB183" i="64"/>
  <c r="Y191" i="64"/>
  <c r="AB191" i="64"/>
  <c r="Y206" i="64"/>
  <c r="AB206" i="64"/>
  <c r="X213" i="64"/>
  <c r="AA213" i="64"/>
  <c r="X216" i="64"/>
  <c r="AA216" i="64"/>
  <c r="X219" i="64"/>
  <c r="AA219" i="64"/>
  <c r="Y220" i="64"/>
  <c r="AB220" i="64"/>
  <c r="Y237" i="64"/>
  <c r="AB237" i="64"/>
  <c r="Y244" i="64"/>
  <c r="AB244" i="64"/>
  <c r="Y269" i="64"/>
  <c r="AB269" i="64"/>
  <c r="AA287" i="64"/>
  <c r="X287" i="64"/>
  <c r="N287" i="64"/>
  <c r="X295" i="64"/>
  <c r="AA295" i="64"/>
  <c r="X44" i="64"/>
  <c r="AA44" i="64"/>
  <c r="N44" i="64"/>
  <c r="AA62" i="64"/>
  <c r="N62" i="64"/>
  <c r="X62" i="64"/>
  <c r="X63" i="64"/>
  <c r="AA63" i="64"/>
  <c r="N63" i="64"/>
  <c r="X71" i="64"/>
  <c r="AA71" i="64"/>
  <c r="Y179" i="64"/>
  <c r="AB179" i="64"/>
  <c r="AA182" i="64"/>
  <c r="X182" i="64"/>
  <c r="X195" i="64"/>
  <c r="AA195" i="64"/>
  <c r="X198" i="64"/>
  <c r="AA198" i="64"/>
  <c r="AA210" i="64"/>
  <c r="X210" i="64"/>
  <c r="Y222" i="64"/>
  <c r="AB222" i="64"/>
  <c r="Y246" i="64"/>
  <c r="AB246" i="64"/>
  <c r="AA39" i="64"/>
  <c r="N38" i="64"/>
  <c r="X39" i="64"/>
  <c r="AB45" i="64"/>
  <c r="Y45" i="64"/>
  <c r="AA51" i="64"/>
  <c r="X51" i="64"/>
  <c r="X58" i="64"/>
  <c r="AA58" i="64"/>
  <c r="N58" i="64"/>
  <c r="X66" i="64"/>
  <c r="AA66" i="64"/>
  <c r="AA68" i="64"/>
  <c r="X68" i="64"/>
  <c r="AB189" i="64"/>
  <c r="Y189" i="64"/>
  <c r="AA193" i="64"/>
  <c r="X193" i="64"/>
  <c r="N193" i="64"/>
  <c r="AA194" i="64"/>
  <c r="X194" i="64"/>
  <c r="N194" i="64"/>
  <c r="Y197" i="64"/>
  <c r="AB197" i="64"/>
  <c r="X208" i="64"/>
  <c r="AA208" i="64"/>
  <c r="Y209" i="64"/>
  <c r="AB209" i="64"/>
  <c r="X236" i="64"/>
  <c r="AA236" i="64"/>
  <c r="X241" i="64"/>
  <c r="AA241" i="64"/>
  <c r="Y265" i="64"/>
  <c r="AB265" i="64"/>
  <c r="AB46" i="64"/>
  <c r="Y47" i="64"/>
  <c r="Y49" i="64"/>
  <c r="AB51" i="64"/>
  <c r="AA52" i="64"/>
  <c r="AB172" i="64"/>
  <c r="Y172" i="64"/>
  <c r="Y174" i="64"/>
  <c r="Y180" i="64"/>
  <c r="AB180" i="64"/>
  <c r="N212" i="64"/>
  <c r="AB238" i="64"/>
  <c r="AB247" i="64"/>
  <c r="Y247" i="64"/>
  <c r="AA249" i="64"/>
  <c r="X249" i="64"/>
  <c r="AB250" i="64"/>
  <c r="Y250" i="64"/>
  <c r="X259" i="64"/>
  <c r="AA259" i="64"/>
  <c r="N259" i="64"/>
  <c r="AB263" i="64"/>
  <c r="X264" i="64"/>
  <c r="AA264" i="64"/>
  <c r="X268" i="64"/>
  <c r="AA268" i="64"/>
  <c r="AB290" i="64"/>
  <c r="Y290" i="64"/>
  <c r="Y346" i="64"/>
  <c r="AB346" i="64"/>
  <c r="X385" i="64"/>
  <c r="AA385" i="64"/>
  <c r="AB386" i="64"/>
  <c r="Y386" i="64"/>
  <c r="AA416" i="64"/>
  <c r="X416" i="64"/>
  <c r="AB417" i="64"/>
  <c r="Y39" i="64"/>
  <c r="Y40" i="64"/>
  <c r="X42" i="64"/>
  <c r="Y43" i="64"/>
  <c r="AB44" i="64"/>
  <c r="AB52" i="64"/>
  <c r="Y54" i="64"/>
  <c r="X55" i="64"/>
  <c r="Y56" i="64"/>
  <c r="Y57" i="64"/>
  <c r="AA61" i="64"/>
  <c r="AB66" i="64"/>
  <c r="X74" i="64"/>
  <c r="AB158" i="64"/>
  <c r="Y171" i="64"/>
  <c r="AB171" i="64"/>
  <c r="AA183" i="64"/>
  <c r="Y190" i="64"/>
  <c r="AA191" i="64"/>
  <c r="AA192" i="64"/>
  <c r="X192" i="64"/>
  <c r="Y200" i="64"/>
  <c r="AA206" i="64"/>
  <c r="X207" i="64"/>
  <c r="X212" i="64"/>
  <c r="X214" i="64"/>
  <c r="X223" i="64"/>
  <c r="Y223" i="64"/>
  <c r="AA234" i="64"/>
  <c r="AA238" i="64"/>
  <c r="AA244" i="64"/>
  <c r="AA246" i="64"/>
  <c r="N247" i="64"/>
  <c r="Y253" i="64"/>
  <c r="AB253" i="64"/>
  <c r="AA258" i="64"/>
  <c r="X258" i="64"/>
  <c r="AB288" i="64"/>
  <c r="Y288" i="64"/>
  <c r="Y289" i="64"/>
  <c r="AB289" i="64"/>
  <c r="AB291" i="64"/>
  <c r="AA292" i="64"/>
  <c r="X292" i="64"/>
  <c r="X298" i="64"/>
  <c r="AA298" i="64"/>
  <c r="AB299" i="64"/>
  <c r="Y299" i="64"/>
  <c r="Y309" i="64"/>
  <c r="AB309" i="64"/>
  <c r="AA316" i="64"/>
  <c r="AA397" i="64"/>
  <c r="X397" i="64"/>
  <c r="Y399" i="64"/>
  <c r="AB399" i="64"/>
  <c r="AB402" i="64"/>
  <c r="Y402" i="64"/>
  <c r="AA409" i="64"/>
  <c r="X409" i="64"/>
  <c r="Y411" i="64"/>
  <c r="AB411" i="64"/>
  <c r="X43" i="64"/>
  <c r="X56" i="64"/>
  <c r="Y58" i="64"/>
  <c r="Y64" i="64"/>
  <c r="N43" i="64"/>
  <c r="N55" i="64"/>
  <c r="AB65" i="64"/>
  <c r="AB67" i="64"/>
  <c r="AB70" i="64"/>
  <c r="AA158" i="64"/>
  <c r="AA179" i="64"/>
  <c r="AB194" i="64"/>
  <c r="AA199" i="64"/>
  <c r="Y203" i="64"/>
  <c r="X203" i="64"/>
  <c r="AA222" i="64"/>
  <c r="Y224" i="64"/>
  <c r="AB224" i="64"/>
  <c r="AA237" i="64"/>
  <c r="N238" i="64"/>
  <c r="AB240" i="64"/>
  <c r="AB242" i="64"/>
  <c r="AA245" i="64"/>
  <c r="X248" i="64"/>
  <c r="AA252" i="64"/>
  <c r="X257" i="64"/>
  <c r="AA257" i="64"/>
  <c r="AA266" i="64"/>
  <c r="Y267" i="64"/>
  <c r="X267" i="64"/>
  <c r="AB278" i="64"/>
  <c r="AB292" i="64"/>
  <c r="AB294" i="64"/>
  <c r="AB298" i="64"/>
  <c r="Y298" i="64"/>
  <c r="Y332" i="64"/>
  <c r="AB335" i="64"/>
  <c r="Y341" i="64"/>
  <c r="AB385" i="64"/>
  <c r="Y385" i="64"/>
  <c r="AA412" i="64"/>
  <c r="X412" i="64"/>
  <c r="AA415" i="64"/>
  <c r="X415" i="64"/>
  <c r="Y417" i="64"/>
  <c r="N61" i="64"/>
  <c r="X65" i="64"/>
  <c r="AA69" i="64"/>
  <c r="AA70" i="64"/>
  <c r="Y72" i="64"/>
  <c r="AA156" i="64"/>
  <c r="AB156" i="64"/>
  <c r="Y158" i="64"/>
  <c r="AA159" i="64"/>
  <c r="X159" i="64"/>
  <c r="AA160" i="64"/>
  <c r="X160" i="64"/>
  <c r="AA161" i="64"/>
  <c r="X161" i="64"/>
  <c r="AA162" i="64"/>
  <c r="X162" i="64"/>
  <c r="AA163" i="64"/>
  <c r="X163" i="64"/>
  <c r="Y166" i="64"/>
  <c r="Y173" i="64"/>
  <c r="AB173" i="64"/>
  <c r="X178" i="64"/>
  <c r="AB182" i="64"/>
  <c r="X183" i="64"/>
  <c r="AB185" i="64"/>
  <c r="Y186" i="64"/>
  <c r="X191" i="64"/>
  <c r="AA197" i="64"/>
  <c r="X200" i="64"/>
  <c r="AA204" i="64"/>
  <c r="X206" i="64"/>
  <c r="Y208" i="64"/>
  <c r="AA209" i="64"/>
  <c r="AA212" i="64"/>
  <c r="AB218" i="64"/>
  <c r="Y219" i="64"/>
  <c r="AA220" i="64"/>
  <c r="AA223" i="64"/>
  <c r="AB228" i="64"/>
  <c r="Y234" i="64"/>
  <c r="AA235" i="64"/>
  <c r="AA239" i="64"/>
  <c r="AA240" i="64"/>
  <c r="AA247" i="64"/>
  <c r="X250" i="64"/>
  <c r="AA250" i="64"/>
  <c r="Y251" i="64"/>
  <c r="AB251" i="64"/>
  <c r="Y263" i="64"/>
  <c r="Y296" i="64"/>
  <c r="N298" i="64"/>
  <c r="AB302" i="64"/>
  <c r="X303" i="64"/>
  <c r="AA303" i="64"/>
  <c r="AB307" i="64"/>
  <c r="X312" i="64"/>
  <c r="N312" i="64"/>
  <c r="AA312" i="64"/>
  <c r="AB314" i="64"/>
  <c r="Y314" i="64"/>
  <c r="X314" i="64"/>
  <c r="AA404" i="64"/>
  <c r="AA410" i="64"/>
  <c r="X410" i="64"/>
  <c r="AA171" i="64"/>
  <c r="AA173" i="64"/>
  <c r="X174" i="64"/>
  <c r="X181" i="64"/>
  <c r="Y182" i="64"/>
  <c r="X196" i="64"/>
  <c r="AA201" i="64"/>
  <c r="X205" i="64"/>
  <c r="Y229" i="64"/>
  <c r="Y249" i="64"/>
  <c r="N263" i="64"/>
  <c r="AA263" i="64"/>
  <c r="AA269" i="64"/>
  <c r="AB287" i="64"/>
  <c r="X288" i="64"/>
  <c r="AA289" i="64"/>
  <c r="X290" i="64"/>
  <c r="N291" i="64"/>
  <c r="AA291" i="64"/>
  <c r="AA301" i="64"/>
  <c r="X301" i="64"/>
  <c r="AA305" i="64"/>
  <c r="AA310" i="64"/>
  <c r="X310" i="64"/>
  <c r="X387" i="64"/>
  <c r="AA387" i="64"/>
  <c r="Y405" i="64"/>
  <c r="AB405" i="64"/>
  <c r="AB406" i="64"/>
  <c r="Y406" i="64"/>
  <c r="Y407" i="64"/>
  <c r="AB407" i="64"/>
  <c r="AB413" i="64"/>
  <c r="AA414" i="64"/>
  <c r="X414" i="64"/>
  <c r="AA166" i="64"/>
  <c r="X170" i="64"/>
  <c r="AB178" i="64"/>
  <c r="N190" i="64"/>
  <c r="Y214" i="64"/>
  <c r="AB249" i="64"/>
  <c r="AA251" i="64"/>
  <c r="X254" i="64"/>
  <c r="X256" i="64"/>
  <c r="Y260" i="64"/>
  <c r="AA265" i="64"/>
  <c r="Y280" i="64"/>
  <c r="AA288" i="64"/>
  <c r="X289" i="64"/>
  <c r="AA290" i="64"/>
  <c r="Y292" i="64"/>
  <c r="AB297" i="64"/>
  <c r="X299" i="64"/>
  <c r="AA299" i="64"/>
  <c r="AA304" i="64"/>
  <c r="AB305" i="64"/>
  <c r="Y305" i="64"/>
  <c r="X305" i="64"/>
  <c r="AB306" i="64"/>
  <c r="AA307" i="64"/>
  <c r="X307" i="64"/>
  <c r="AB312" i="64"/>
  <c r="Y312" i="64"/>
  <c r="AB313" i="64"/>
  <c r="AA315" i="64"/>
  <c r="X315" i="64"/>
  <c r="AB383" i="64"/>
  <c r="AB387" i="64"/>
  <c r="Y387" i="64"/>
  <c r="AA401" i="64"/>
  <c r="X402" i="64"/>
  <c r="AA402" i="64"/>
  <c r="Y403" i="64"/>
  <c r="AB403" i="64"/>
  <c r="X411" i="64"/>
  <c r="Y413" i="64"/>
  <c r="Y415" i="64"/>
  <c r="Y255" i="64"/>
  <c r="AB257" i="64"/>
  <c r="AB262" i="64"/>
  <c r="AA278" i="64"/>
  <c r="Y284" i="64"/>
  <c r="AB293" i="64"/>
  <c r="AB301" i="64"/>
  <c r="AB304" i="64"/>
  <c r="X313" i="64"/>
  <c r="Y325" i="64"/>
  <c r="AB327" i="64"/>
  <c r="X328" i="64"/>
  <c r="Y391" i="64"/>
  <c r="AA392" i="64"/>
  <c r="X398" i="64"/>
  <c r="AB401" i="64"/>
  <c r="AA403" i="64"/>
  <c r="AB410" i="64"/>
  <c r="Y412" i="64"/>
  <c r="AB414" i="64"/>
  <c r="Y416" i="64"/>
  <c r="Y254" i="64"/>
  <c r="Y256" i="64"/>
  <c r="Y258" i="64"/>
  <c r="Y259" i="64"/>
  <c r="X271" i="64"/>
  <c r="AB273" i="64"/>
  <c r="AB277" i="64"/>
  <c r="X300" i="64"/>
  <c r="AB308" i="64"/>
  <c r="Y329" i="64"/>
  <c r="AA383" i="64"/>
  <c r="X383" i="64"/>
  <c r="AA399" i="64"/>
  <c r="X406" i="64"/>
  <c r="AA407" i="64"/>
  <c r="Y409" i="64"/>
  <c r="AA413" i="64"/>
  <c r="AA417" i="64"/>
  <c r="Y331" i="64"/>
  <c r="AA337" i="64"/>
  <c r="AB338" i="64"/>
  <c r="AB342" i="64"/>
  <c r="AB384" i="64"/>
  <c r="AA398" i="64"/>
  <c r="N409" i="64"/>
  <c r="Y333" i="64"/>
  <c r="X335" i="64"/>
  <c r="X340" i="64"/>
  <c r="AA347" i="64"/>
  <c r="X389" i="64"/>
  <c r="Y396" i="64"/>
  <c r="AB279" i="64"/>
  <c r="Y279" i="64"/>
  <c r="AA178" i="64"/>
  <c r="N76" i="64"/>
  <c r="AB284" i="64"/>
  <c r="AA348" i="64"/>
  <c r="Y169" i="64"/>
  <c r="X73" i="64"/>
  <c r="AA328" i="64"/>
  <c r="AD348" i="64"/>
  <c r="AA49" i="64"/>
  <c r="X49" i="64"/>
  <c r="AB231" i="64"/>
  <c r="Y231" i="64"/>
  <c r="Y270" i="64"/>
  <c r="AB270" i="64"/>
  <c r="AB281" i="64"/>
  <c r="Y281" i="64"/>
  <c r="N334" i="64"/>
  <c r="X334" i="64"/>
  <c r="AA334" i="64"/>
  <c r="Y345" i="64"/>
  <c r="AB345" i="64"/>
  <c r="AB201" i="64"/>
  <c r="Y201" i="64"/>
  <c r="AB213" i="64"/>
  <c r="Y213" i="64"/>
  <c r="Y216" i="64"/>
  <c r="AB216" i="64"/>
  <c r="Y271" i="64"/>
  <c r="AB271" i="64"/>
  <c r="AB276" i="64"/>
  <c r="Y276" i="64"/>
  <c r="AB326" i="64"/>
  <c r="Y326" i="64"/>
  <c r="Y392" i="64"/>
  <c r="AB392" i="64"/>
  <c r="X393" i="64"/>
  <c r="AA393" i="64"/>
  <c r="AA230" i="64"/>
  <c r="X230" i="64"/>
  <c r="X390" i="64"/>
  <c r="AA390" i="64"/>
  <c r="AA168" i="64"/>
  <c r="X168" i="64"/>
  <c r="AA270" i="64"/>
  <c r="N269" i="64"/>
  <c r="X279" i="64"/>
  <c r="AA279" i="64"/>
  <c r="X281" i="64"/>
  <c r="AA281" i="64"/>
  <c r="AA339" i="64"/>
  <c r="X339" i="64"/>
  <c r="Y262" i="64"/>
  <c r="AB325" i="64"/>
  <c r="Y338" i="64"/>
  <c r="AA389" i="64"/>
  <c r="AB166" i="64"/>
  <c r="Y205" i="64"/>
  <c r="Y233" i="64"/>
  <c r="AB260" i="64"/>
  <c r="AB275" i="64"/>
  <c r="AA282" i="64"/>
  <c r="Y285" i="64"/>
  <c r="AA286" i="64"/>
  <c r="Y328" i="64"/>
  <c r="AB331" i="64"/>
  <c r="AB341" i="64"/>
  <c r="Y330" i="64"/>
  <c r="AB258" i="64"/>
  <c r="AB259" i="64"/>
  <c r="Y273" i="64"/>
  <c r="AB324" i="64"/>
  <c r="Y327" i="64"/>
  <c r="AB329" i="64"/>
  <c r="Y74" i="64"/>
  <c r="AB74" i="64"/>
  <c r="Y283" i="64"/>
  <c r="AB283" i="64"/>
  <c r="X285" i="64"/>
  <c r="AA285" i="64"/>
  <c r="Y339" i="64"/>
  <c r="AB339" i="64"/>
  <c r="X346" i="64"/>
  <c r="AA346" i="64"/>
  <c r="AB41" i="64"/>
  <c r="Y41" i="64"/>
  <c r="X47" i="64"/>
  <c r="N47" i="64"/>
  <c r="AA47" i="64"/>
  <c r="AA53" i="64"/>
  <c r="N50" i="64"/>
  <c r="X53" i="64"/>
  <c r="AA75" i="64"/>
  <c r="N75" i="64"/>
  <c r="X75" i="64"/>
  <c r="Y165" i="64"/>
  <c r="AB165" i="64"/>
  <c r="AA177" i="64"/>
  <c r="X177" i="64"/>
  <c r="AA229" i="64"/>
  <c r="X229" i="64"/>
  <c r="N229" i="64"/>
  <c r="Y230" i="64"/>
  <c r="AB230" i="64"/>
  <c r="Y282" i="64"/>
  <c r="AB282" i="64"/>
  <c r="AA325" i="64"/>
  <c r="X325" i="64"/>
  <c r="N325" i="64"/>
  <c r="Y389" i="64"/>
  <c r="AB389" i="64"/>
  <c r="Y53" i="64"/>
  <c r="AB53" i="64"/>
  <c r="X172" i="64"/>
  <c r="N172" i="64"/>
  <c r="AA172" i="64"/>
  <c r="AA176" i="64"/>
  <c r="X176" i="64"/>
  <c r="X284" i="64"/>
  <c r="AA284" i="64"/>
  <c r="N284" i="64"/>
  <c r="X338" i="64"/>
  <c r="AA338" i="64"/>
  <c r="AB344" i="64"/>
  <c r="Y344" i="64"/>
  <c r="Y38" i="64"/>
  <c r="AB38" i="64"/>
  <c r="AA72" i="64"/>
  <c r="N66" i="64"/>
  <c r="X72" i="64"/>
  <c r="X167" i="64"/>
  <c r="AA167" i="64"/>
  <c r="AA175" i="64"/>
  <c r="X175" i="64"/>
  <c r="N175" i="64"/>
  <c r="Y207" i="64"/>
  <c r="AB207" i="64"/>
  <c r="X231" i="64"/>
  <c r="AA231" i="64"/>
  <c r="Y232" i="64"/>
  <c r="AB232" i="64"/>
  <c r="X233" i="64"/>
  <c r="AA233" i="64"/>
  <c r="AA262" i="64"/>
  <c r="X262" i="64"/>
  <c r="N262" i="64"/>
  <c r="X276" i="64"/>
  <c r="AA276" i="64"/>
  <c r="X332" i="64"/>
  <c r="N332" i="64"/>
  <c r="AA332" i="64"/>
  <c r="AA342" i="64"/>
  <c r="X342" i="64"/>
  <c r="AB347" i="64"/>
  <c r="Y347" i="64"/>
  <c r="AB72" i="64"/>
  <c r="AA169" i="64"/>
  <c r="N173" i="64"/>
  <c r="X173" i="64"/>
  <c r="AB176" i="64"/>
  <c r="Y196" i="64"/>
  <c r="AB202" i="64"/>
  <c r="Y215" i="64"/>
  <c r="Y257" i="64"/>
  <c r="N270" i="64"/>
  <c r="N390" i="64"/>
  <c r="AB394" i="64"/>
  <c r="Y394" i="64"/>
  <c r="AA394" i="64"/>
  <c r="AB395" i="64"/>
  <c r="Y395" i="64"/>
  <c r="Y397" i="64"/>
  <c r="AB397" i="64"/>
  <c r="X166" i="64"/>
  <c r="AB167" i="64"/>
  <c r="AA170" i="64"/>
  <c r="X171" i="64"/>
  <c r="N174" i="64"/>
  <c r="AB175" i="64"/>
  <c r="Y177" i="64"/>
  <c r="Y178" i="64"/>
  <c r="AB212" i="64"/>
  <c r="AB214" i="64"/>
  <c r="AA274" i="64"/>
  <c r="N274" i="64"/>
  <c r="AA275" i="64"/>
  <c r="X275" i="64"/>
  <c r="N279" i="64"/>
  <c r="X286" i="64"/>
  <c r="AA324" i="64"/>
  <c r="X324" i="64"/>
  <c r="N324" i="64"/>
  <c r="X327" i="64"/>
  <c r="AA327" i="64"/>
  <c r="AB337" i="64"/>
  <c r="Y343" i="64"/>
  <c r="AA345" i="64"/>
  <c r="X345" i="64"/>
  <c r="N345" i="64"/>
  <c r="AA349" i="64"/>
  <c r="N349" i="64"/>
  <c r="AD349" i="64"/>
  <c r="X391" i="64"/>
  <c r="AA396" i="64"/>
  <c r="AA48" i="64"/>
  <c r="Y75" i="64"/>
  <c r="X270" i="64"/>
  <c r="X273" i="64"/>
  <c r="N273" i="64"/>
  <c r="AB286" i="64"/>
  <c r="Y286" i="64"/>
  <c r="AA326" i="64"/>
  <c r="X326" i="64"/>
  <c r="AA329" i="64"/>
  <c r="X329" i="64"/>
  <c r="X330" i="64"/>
  <c r="AA330" i="64"/>
  <c r="N330" i="64"/>
  <c r="AA331" i="64"/>
  <c r="X331" i="64"/>
  <c r="N331" i="64"/>
  <c r="Y334" i="64"/>
  <c r="AB334" i="64"/>
  <c r="AB390" i="64"/>
  <c r="Y390" i="64"/>
  <c r="AB391" i="64"/>
  <c r="X392" i="64"/>
  <c r="Y398" i="64"/>
  <c r="AB398" i="64"/>
  <c r="Y73" i="64"/>
  <c r="N165" i="64"/>
  <c r="X165" i="64"/>
  <c r="Y170" i="64"/>
  <c r="X232" i="64"/>
  <c r="AA273" i="64"/>
  <c r="AB274" i="64"/>
  <c r="Y274" i="64"/>
  <c r="Y277" i="64"/>
  <c r="X336" i="64"/>
  <c r="N336" i="64"/>
  <c r="AA336" i="64"/>
  <c r="N340" i="64"/>
  <c r="AA340" i="64"/>
  <c r="AB340" i="64"/>
  <c r="X341" i="64"/>
  <c r="X343" i="64"/>
  <c r="N343" i="64"/>
  <c r="AA343" i="64"/>
  <c r="AB348" i="64"/>
  <c r="AE348" i="64"/>
  <c r="X394" i="64"/>
  <c r="AA395" i="64"/>
  <c r="AB229" i="64"/>
  <c r="AA271" i="64"/>
  <c r="AA277" i="64"/>
  <c r="X277" i="64"/>
  <c r="N277" i="64"/>
  <c r="X283" i="64"/>
  <c r="Y336" i="64"/>
  <c r="X344" i="64"/>
  <c r="X347" i="64"/>
  <c r="N347" i="64"/>
  <c r="AB349" i="64"/>
  <c r="AB396" i="64"/>
  <c r="N271" i="64"/>
  <c r="X282" i="64"/>
  <c r="AA283" i="64"/>
  <c r="AB332" i="64"/>
  <c r="X337" i="64"/>
  <c r="Y342" i="64"/>
  <c r="Y393" i="64"/>
  <c r="Y335" i="64"/>
  <c r="AA335" i="64"/>
  <c r="AA333" i="64"/>
  <c r="N333" i="64"/>
  <c r="AB333" i="64"/>
  <c r="X278" i="64"/>
  <c r="Y278" i="64"/>
  <c r="AA256" i="64"/>
  <c r="AB255" i="64"/>
  <c r="AA255" i="64"/>
  <c r="AB256" i="64"/>
  <c r="N254" i="64"/>
  <c r="AB254" i="64"/>
  <c r="AA254" i="64"/>
  <c r="D471" i="61"/>
  <c r="AD48" i="14"/>
  <c r="E471" i="61"/>
  <c r="S307" i="14"/>
  <c r="S321" i="14"/>
  <c r="Z364" i="14"/>
  <c r="Z207" i="14"/>
  <c r="AC71" i="14"/>
  <c r="AA209" i="14"/>
  <c r="AD235" i="14"/>
  <c r="S254" i="14"/>
  <c r="S262" i="14"/>
  <c r="S72" i="14"/>
  <c r="S190" i="14"/>
  <c r="AD194" i="14"/>
  <c r="AA200" i="14"/>
  <c r="S26" i="14"/>
  <c r="S73" i="14"/>
  <c r="S80" i="14"/>
  <c r="AD99" i="14"/>
  <c r="AC104" i="14"/>
  <c r="S163" i="14"/>
  <c r="AD92" i="14"/>
  <c r="S96" i="14"/>
  <c r="AC366" i="14"/>
  <c r="AC193" i="14"/>
  <c r="S159" i="14"/>
  <c r="S37" i="14"/>
  <c r="AA242" i="14"/>
  <c r="S268" i="14"/>
  <c r="AC282" i="14"/>
  <c r="AC286" i="14"/>
  <c r="AA359" i="14"/>
  <c r="S396" i="14"/>
  <c r="S67" i="14"/>
  <c r="Z91" i="14"/>
  <c r="M107" i="14"/>
  <c r="S116" i="14"/>
  <c r="S169" i="14"/>
  <c r="S175" i="14"/>
  <c r="S359" i="14"/>
  <c r="M457" i="14"/>
  <c r="S330" i="14"/>
  <c r="S344" i="14"/>
  <c r="S346" i="14"/>
  <c r="S350" i="14"/>
  <c r="AD352" i="14"/>
  <c r="AC32" i="14"/>
  <c r="Z36" i="14"/>
  <c r="AA40" i="14"/>
  <c r="AC28" i="14"/>
  <c r="Z30" i="14"/>
  <c r="S34" i="14"/>
  <c r="S38" i="14"/>
  <c r="S236" i="14"/>
  <c r="AA251" i="14"/>
  <c r="AD253" i="14"/>
  <c r="S402" i="14"/>
  <c r="S446" i="14"/>
  <c r="S257" i="14"/>
  <c r="S272" i="14"/>
  <c r="S298" i="14"/>
  <c r="S25" i="14"/>
  <c r="AC47" i="14"/>
  <c r="AC48" i="14"/>
  <c r="AC52" i="14"/>
  <c r="AC53" i="14"/>
  <c r="S63" i="14"/>
  <c r="AD119" i="14"/>
  <c r="S154" i="14"/>
  <c r="S172" i="14"/>
  <c r="S188" i="14"/>
  <c r="S227" i="14"/>
  <c r="S241" i="14"/>
  <c r="S263" i="14"/>
  <c r="AC266" i="14"/>
  <c r="S286" i="14"/>
  <c r="AA299" i="14"/>
  <c r="S328" i="14"/>
  <c r="S337" i="14"/>
  <c r="AC374" i="14"/>
  <c r="S441" i="14"/>
  <c r="AC453" i="14"/>
  <c r="AC455" i="14"/>
  <c r="AC243" i="14"/>
  <c r="AC40" i="14"/>
  <c r="AC62" i="14"/>
  <c r="AC117" i="14"/>
  <c r="S207" i="14"/>
  <c r="AC209" i="14"/>
  <c r="S220" i="14"/>
  <c r="Z253" i="14"/>
  <c r="AA255" i="14"/>
  <c r="AD277" i="14"/>
  <c r="AD451" i="14"/>
  <c r="Z452" i="14"/>
  <c r="AA462" i="14"/>
  <c r="M249" i="14"/>
  <c r="AD143" i="14"/>
  <c r="S152" i="14"/>
  <c r="S306" i="14"/>
  <c r="AC468" i="14"/>
  <c r="S2" i="14"/>
  <c r="AC19" i="14"/>
  <c r="S22" i="14"/>
  <c r="Z41" i="14"/>
  <c r="AD56" i="14"/>
  <c r="AD88" i="14"/>
  <c r="AC99" i="14"/>
  <c r="AC106" i="14"/>
  <c r="Z142" i="14"/>
  <c r="AA146" i="14"/>
  <c r="AD147" i="14"/>
  <c r="AA153" i="14"/>
  <c r="Z181" i="14"/>
  <c r="S185" i="14"/>
  <c r="AC185" i="14"/>
  <c r="AD187" i="14"/>
  <c r="S229" i="14"/>
  <c r="S242" i="14"/>
  <c r="AC257" i="14"/>
  <c r="AD287" i="14"/>
  <c r="M298" i="14"/>
  <c r="AD320" i="14"/>
  <c r="S326" i="14"/>
  <c r="AA346" i="14"/>
  <c r="AD369" i="14"/>
  <c r="S376" i="14"/>
  <c r="AD398" i="14"/>
  <c r="S408" i="14"/>
  <c r="AA418" i="14"/>
  <c r="AA426" i="14"/>
  <c r="AA438" i="14"/>
  <c r="S440" i="14"/>
  <c r="AA442" i="14"/>
  <c r="M468" i="14"/>
  <c r="AD469" i="14"/>
  <c r="AC4" i="14"/>
  <c r="AC39" i="14"/>
  <c r="S59" i="14"/>
  <c r="AC201" i="14"/>
  <c r="S224" i="14"/>
  <c r="AC278" i="14"/>
  <c r="S88" i="14"/>
  <c r="AC112" i="14"/>
  <c r="AC118" i="14"/>
  <c r="Z157" i="14"/>
  <c r="Z205" i="14"/>
  <c r="S228" i="14"/>
  <c r="AD232" i="14"/>
  <c r="S243" i="14"/>
  <c r="AD274" i="14"/>
  <c r="Z376" i="14"/>
  <c r="M400" i="14"/>
  <c r="S418" i="14"/>
  <c r="AA428" i="14"/>
  <c r="AD447" i="14"/>
  <c r="AA465" i="14"/>
  <c r="AD468" i="14"/>
  <c r="AC470" i="14"/>
  <c r="AC45" i="14"/>
  <c r="AC122" i="14"/>
  <c r="AC264" i="14"/>
  <c r="AA4" i="14"/>
  <c r="AC6" i="14"/>
  <c r="S7" i="14"/>
  <c r="AC9" i="14"/>
  <c r="AC11" i="14"/>
  <c r="AC18" i="14"/>
  <c r="AC42" i="14"/>
  <c r="AD43" i="14"/>
  <c r="S45" i="14"/>
  <c r="S50" i="14"/>
  <c r="AA55" i="14"/>
  <c r="AD69" i="14"/>
  <c r="AC70" i="14"/>
  <c r="AC83" i="14"/>
  <c r="AC130" i="14"/>
  <c r="AC138" i="14"/>
  <c r="AC149" i="14"/>
  <c r="AC152" i="14"/>
  <c r="S156" i="14"/>
  <c r="S202" i="14"/>
  <c r="S204" i="14"/>
  <c r="AA210" i="14"/>
  <c r="AC211" i="14"/>
  <c r="AA213" i="14"/>
  <c r="S215" i="14"/>
  <c r="S221" i="14"/>
  <c r="S256" i="14"/>
  <c r="AA298" i="14"/>
  <c r="AC299" i="14"/>
  <c r="S302" i="14"/>
  <c r="S305" i="14"/>
  <c r="AA321" i="14"/>
  <c r="S329" i="14"/>
  <c r="S336" i="14"/>
  <c r="S355" i="14"/>
  <c r="S356" i="14"/>
  <c r="AA369" i="14"/>
  <c r="AD386" i="14"/>
  <c r="S388" i="14"/>
  <c r="S390" i="14"/>
  <c r="S400" i="14"/>
  <c r="S429" i="14"/>
  <c r="S433" i="14"/>
  <c r="M434" i="14"/>
  <c r="AA464" i="14"/>
  <c r="S291" i="14"/>
  <c r="AC296" i="14"/>
  <c r="AA308" i="14"/>
  <c r="S317" i="14"/>
  <c r="S322" i="14"/>
  <c r="S327" i="14"/>
  <c r="AC342" i="14"/>
  <c r="S343" i="14"/>
  <c r="S347" i="14"/>
  <c r="AC349" i="14"/>
  <c r="S351" i="14"/>
  <c r="S353" i="14"/>
  <c r="Z379" i="14"/>
  <c r="AA380" i="14"/>
  <c r="S382" i="14"/>
  <c r="S385" i="14"/>
  <c r="S387" i="14"/>
  <c r="AA389" i="14"/>
  <c r="S399" i="14"/>
  <c r="M416" i="14"/>
  <c r="AA419" i="14"/>
  <c r="M420" i="14"/>
  <c r="AC421" i="14"/>
  <c r="AD428" i="14"/>
  <c r="AA432" i="14"/>
  <c r="AD436" i="14"/>
  <c r="Z446" i="14"/>
  <c r="AD429" i="14"/>
  <c r="AC46" i="14"/>
  <c r="S57" i="14"/>
  <c r="S216" i="14"/>
  <c r="S55" i="14"/>
  <c r="AD57" i="14"/>
  <c r="AA89" i="14"/>
  <c r="AC113" i="14"/>
  <c r="AD115" i="14"/>
  <c r="AD136" i="14"/>
  <c r="AA139" i="14"/>
  <c r="S164" i="14"/>
  <c r="AD177" i="14"/>
  <c r="AC180" i="14"/>
  <c r="S201" i="14"/>
  <c r="S205" i="14"/>
  <c r="AC223" i="14"/>
  <c r="AA264" i="14"/>
  <c r="S311" i="14"/>
  <c r="S314" i="14"/>
  <c r="S358" i="14"/>
  <c r="S383" i="14"/>
  <c r="Z428" i="14"/>
  <c r="M427" i="14"/>
  <c r="AD23" i="14"/>
  <c r="AD30" i="14"/>
  <c r="AD39" i="14"/>
  <c r="AD42" i="14"/>
  <c r="AA49" i="14"/>
  <c r="Z51" i="14"/>
  <c r="AD121" i="14"/>
  <c r="AA130" i="14"/>
  <c r="AD131" i="14"/>
  <c r="Z167" i="14"/>
  <c r="S174" i="14"/>
  <c r="AC364" i="14"/>
  <c r="Z365" i="14"/>
  <c r="AC365" i="14"/>
  <c r="AD7" i="14"/>
  <c r="AC8" i="14"/>
  <c r="Z10" i="14"/>
  <c r="AC12" i="14"/>
  <c r="Z16" i="14"/>
  <c r="S21" i="14"/>
  <c r="AA24" i="14"/>
  <c r="AD26" i="14"/>
  <c r="Z33" i="14"/>
  <c r="AC59" i="14"/>
  <c r="AD61" i="14"/>
  <c r="S64" i="14"/>
  <c r="S78" i="14"/>
  <c r="S81" i="14"/>
  <c r="AD98" i="14"/>
  <c r="AA100" i="14"/>
  <c r="AD101" i="14"/>
  <c r="AC110" i="14"/>
  <c r="AA122" i="14"/>
  <c r="AD137" i="14"/>
  <c r="AA144" i="14"/>
  <c r="AC151" i="14"/>
  <c r="AD197" i="14"/>
  <c r="S200" i="14"/>
  <c r="S203" i="14"/>
  <c r="AD204" i="14"/>
  <c r="AD205" i="14"/>
  <c r="M469" i="14"/>
  <c r="AC469" i="14"/>
  <c r="Z140" i="14"/>
  <c r="AA256" i="14"/>
  <c r="AC3" i="14"/>
  <c r="AA5" i="14"/>
  <c r="S6" i="14"/>
  <c r="AD8" i="14"/>
  <c r="AD10" i="14"/>
  <c r="AD12" i="14"/>
  <c r="AA16" i="14"/>
  <c r="AC17" i="14"/>
  <c r="S49" i="14"/>
  <c r="AC57" i="14"/>
  <c r="S58" i="14"/>
  <c r="S60" i="14"/>
  <c r="S79" i="14"/>
  <c r="AD96" i="14"/>
  <c r="AA96" i="14"/>
  <c r="S115" i="14"/>
  <c r="Z144" i="14"/>
  <c r="AA180" i="14"/>
  <c r="AD180" i="14"/>
  <c r="S199" i="14"/>
  <c r="Z457" i="14"/>
  <c r="AC457" i="14"/>
  <c r="S214" i="14"/>
  <c r="Z222" i="14"/>
  <c r="S223" i="14"/>
  <c r="S235" i="14"/>
  <c r="AD237" i="14"/>
  <c r="AC244" i="14"/>
  <c r="Z252" i="14"/>
  <c r="S260" i="14"/>
  <c r="Z279" i="14"/>
  <c r="AA284" i="14"/>
  <c r="Z287" i="14"/>
  <c r="Z316" i="14"/>
  <c r="AC324" i="14"/>
  <c r="S325" i="14"/>
  <c r="Z334" i="14"/>
  <c r="S368" i="14"/>
  <c r="Z400" i="14"/>
  <c r="AD403" i="14"/>
  <c r="AA403" i="14"/>
  <c r="S409" i="14"/>
  <c r="M410" i="14"/>
  <c r="Z410" i="14"/>
  <c r="AA413" i="14"/>
  <c r="AD413" i="14"/>
  <c r="Z419" i="14"/>
  <c r="AA422" i="14"/>
  <c r="AC170" i="14"/>
  <c r="S177" i="14"/>
  <c r="S179" i="14"/>
  <c r="S182" i="14"/>
  <c r="AC184" i="14"/>
  <c r="S184" i="14"/>
  <c r="S186" i="14"/>
  <c r="S198" i="14"/>
  <c r="AC208" i="14"/>
  <c r="AC216" i="14"/>
  <c r="AD218" i="14"/>
  <c r="Z219" i="14"/>
  <c r="AC224" i="14"/>
  <c r="AC236" i="14"/>
  <c r="AD242" i="14"/>
  <c r="AD246" i="14"/>
  <c r="AC254" i="14"/>
  <c r="S284" i="14"/>
  <c r="AD333" i="14"/>
  <c r="AA333" i="14"/>
  <c r="AD364" i="14"/>
  <c r="Z377" i="14"/>
  <c r="AC389" i="14"/>
  <c r="Z389" i="14"/>
  <c r="AC397" i="14"/>
  <c r="AC410" i="14"/>
  <c r="AC412" i="14"/>
  <c r="S442" i="14"/>
  <c r="S449" i="14"/>
  <c r="Z450" i="14"/>
  <c r="AC159" i="14"/>
  <c r="AC162" i="14"/>
  <c r="AC7" i="14"/>
  <c r="AD9" i="14"/>
  <c r="AD11" i="14"/>
  <c r="AA13" i="14"/>
  <c r="AD19" i="14"/>
  <c r="AD22" i="14"/>
  <c r="S23" i="14"/>
  <c r="AA41" i="14"/>
  <c r="M45" i="14"/>
  <c r="AC50" i="14"/>
  <c r="S54" i="14"/>
  <c r="AC56" i="14"/>
  <c r="AC63" i="14"/>
  <c r="AD65" i="14"/>
  <c r="S76" i="14"/>
  <c r="S77" i="14"/>
  <c r="S83" i="14"/>
  <c r="AC108" i="14"/>
  <c r="AD110" i="14"/>
  <c r="S118" i="14"/>
  <c r="M123" i="14"/>
  <c r="S126" i="14"/>
  <c r="AC135" i="14"/>
  <c r="AC136" i="14"/>
  <c r="AC147" i="14"/>
  <c r="AD149" i="14"/>
  <c r="AA152" i="14"/>
  <c r="AD155" i="14"/>
  <c r="Z156" i="14"/>
  <c r="AC192" i="14"/>
  <c r="S194" i="14"/>
  <c r="AC196" i="14"/>
  <c r="AD201" i="14"/>
  <c r="AA206" i="14"/>
  <c r="S217" i="14"/>
  <c r="S240" i="14"/>
  <c r="M242" i="14"/>
  <c r="AD257" i="14"/>
  <c r="S261" i="14"/>
  <c r="AC283" i="14"/>
  <c r="AD297" i="14"/>
  <c r="S299" i="14"/>
  <c r="AC343" i="14"/>
  <c r="AC378" i="14"/>
  <c r="AC381" i="14"/>
  <c r="S381" i="14"/>
  <c r="Z403" i="14"/>
  <c r="S423" i="14"/>
  <c r="AA429" i="14"/>
  <c r="AA431" i="14"/>
  <c r="S435" i="14"/>
  <c r="AD450" i="14"/>
  <c r="AA450" i="14"/>
  <c r="Z464" i="14"/>
  <c r="AC251" i="14"/>
  <c r="AC255" i="14"/>
  <c r="Z261" i="14"/>
  <c r="AD278" i="14"/>
  <c r="AC281" i="14"/>
  <c r="AD288" i="14"/>
  <c r="S292" i="14"/>
  <c r="Z297" i="14"/>
  <c r="AD299" i="14"/>
  <c r="S308" i="14"/>
  <c r="S331" i="14"/>
  <c r="S333" i="14"/>
  <c r="AC341" i="14"/>
  <c r="Z342" i="14"/>
  <c r="AD343" i="14"/>
  <c r="AC344" i="14"/>
  <c r="S349" i="14"/>
  <c r="S354" i="14"/>
  <c r="S357" i="14"/>
  <c r="AD360" i="14"/>
  <c r="S366" i="14"/>
  <c r="AC369" i="14"/>
  <c r="S369" i="14"/>
  <c r="S374" i="14"/>
  <c r="AC376" i="14"/>
  <c r="S377" i="14"/>
  <c r="AD378" i="14"/>
  <c r="S391" i="14"/>
  <c r="S393" i="14"/>
  <c r="AA400" i="14"/>
  <c r="Z401" i="14"/>
  <c r="AC401" i="14"/>
  <c r="S406" i="14"/>
  <c r="AC406" i="14"/>
  <c r="AA416" i="14"/>
  <c r="S424" i="14"/>
  <c r="AA425" i="14"/>
  <c r="AC431" i="14"/>
  <c r="AD432" i="14"/>
  <c r="S434" i="14"/>
  <c r="AD435" i="14"/>
  <c r="AA452" i="14"/>
  <c r="AC456" i="14"/>
  <c r="AC460" i="14"/>
  <c r="AD466" i="14"/>
  <c r="S470" i="14"/>
  <c r="S274" i="14"/>
  <c r="AC277" i="14"/>
  <c r="S293" i="14"/>
  <c r="AC297" i="14"/>
  <c r="S303" i="14"/>
  <c r="Z311" i="14"/>
  <c r="S312" i="14"/>
  <c r="S318" i="14"/>
  <c r="AC334" i="14"/>
  <c r="AD336" i="14"/>
  <c r="S342" i="14"/>
  <c r="AD346" i="14"/>
  <c r="S348" i="14"/>
  <c r="AD359" i="14"/>
  <c r="S367" i="14"/>
  <c r="Z368" i="14"/>
  <c r="AA374" i="14"/>
  <c r="AC377" i="14"/>
  <c r="S380" i="14"/>
  <c r="Z386" i="14"/>
  <c r="AA387" i="14"/>
  <c r="S389" i="14"/>
  <c r="AD390" i="14"/>
  <c r="S392" i="14"/>
  <c r="AD393" i="14"/>
  <c r="AD401" i="14"/>
  <c r="AA405" i="14"/>
  <c r="AA409" i="14"/>
  <c r="AA411" i="14"/>
  <c r="AD431" i="14"/>
  <c r="AA433" i="14"/>
  <c r="S437" i="14"/>
  <c r="S443" i="14"/>
  <c r="AD457" i="14"/>
  <c r="AC13" i="14"/>
  <c r="Z13" i="14"/>
  <c r="AA138" i="14"/>
  <c r="AD138" i="14"/>
  <c r="AD203" i="14"/>
  <c r="AA203" i="14"/>
  <c r="AD33" i="14"/>
  <c r="AA33" i="14"/>
  <c r="AC93" i="14"/>
  <c r="Z93" i="14"/>
  <c r="M92" i="14"/>
  <c r="AD97" i="14"/>
  <c r="AA97" i="14"/>
  <c r="Z116" i="14"/>
  <c r="AC116" i="14"/>
  <c r="M232" i="14"/>
  <c r="Z232" i="14"/>
  <c r="AC232" i="14"/>
  <c r="AD2" i="14"/>
  <c r="AA2" i="14"/>
  <c r="AD108" i="14"/>
  <c r="AA108" i="14"/>
  <c r="AA192" i="14"/>
  <c r="AD192" i="14"/>
  <c r="AA196" i="14"/>
  <c r="AD196" i="14"/>
  <c r="AD86" i="14"/>
  <c r="AA86" i="14"/>
  <c r="Z105" i="14"/>
  <c r="AC105" i="14"/>
  <c r="AD202" i="14"/>
  <c r="AA202" i="14"/>
  <c r="M5" i="14"/>
  <c r="Z20" i="14"/>
  <c r="AC21" i="14"/>
  <c r="AD40" i="14"/>
  <c r="AC87" i="14"/>
  <c r="Z87" i="14"/>
  <c r="AA109" i="14"/>
  <c r="AD109" i="14"/>
  <c r="AA3" i="14"/>
  <c r="AD3" i="14"/>
  <c r="Z7" i="14"/>
  <c r="Z9" i="14"/>
  <c r="Z11" i="14"/>
  <c r="S13" i="14"/>
  <c r="AA18" i="14"/>
  <c r="AA20" i="14"/>
  <c r="AA23" i="14"/>
  <c r="AD27" i="14"/>
  <c r="AD28" i="14"/>
  <c r="AC31" i="14"/>
  <c r="AD32" i="14"/>
  <c r="S36" i="14"/>
  <c r="S41" i="14"/>
  <c r="Z43" i="14"/>
  <c r="AA46" i="14"/>
  <c r="S51" i="14"/>
  <c r="AC51" i="14"/>
  <c r="AA52" i="14"/>
  <c r="AA54" i="14"/>
  <c r="AD54" i="14"/>
  <c r="AC55" i="14"/>
  <c r="Z60" i="14"/>
  <c r="S62" i="14"/>
  <c r="S66" i="14"/>
  <c r="S68" i="14"/>
  <c r="AD89" i="14"/>
  <c r="AA94" i="14"/>
  <c r="M102" i="14"/>
  <c r="AC102" i="14"/>
  <c r="S105" i="14"/>
  <c r="S122" i="14"/>
  <c r="AC128" i="14"/>
  <c r="Z128" i="14"/>
  <c r="AA132" i="14"/>
  <c r="AC142" i="14"/>
  <c r="AA148" i="14"/>
  <c r="Z149" i="14"/>
  <c r="AA150" i="14"/>
  <c r="AC177" i="14"/>
  <c r="AD183" i="14"/>
  <c r="AD190" i="14"/>
  <c r="AA190" i="14"/>
  <c r="Z192" i="14"/>
  <c r="AA195" i="14"/>
  <c r="AD195" i="14"/>
  <c r="AC200" i="14"/>
  <c r="Z206" i="14"/>
  <c r="AA212" i="14"/>
  <c r="AD212" i="14"/>
  <c r="S219" i="14"/>
  <c r="AD231" i="14"/>
  <c r="AA231" i="14"/>
  <c r="Z245" i="14"/>
  <c r="AC245" i="14"/>
  <c r="AD252" i="14"/>
  <c r="AA252" i="14"/>
  <c r="AD255" i="14"/>
  <c r="AC256" i="14"/>
  <c r="AD261" i="14"/>
  <c r="AA261" i="14"/>
  <c r="AD262" i="14"/>
  <c r="AD263" i="14"/>
  <c r="AA263" i="14"/>
  <c r="AD264" i="14"/>
  <c r="AA294" i="14"/>
  <c r="AC313" i="14"/>
  <c r="Z313" i="14"/>
  <c r="AA329" i="14"/>
  <c r="AD329" i="14"/>
  <c r="AA383" i="14"/>
  <c r="AD383" i="14"/>
  <c r="Z42" i="14"/>
  <c r="S44" i="14"/>
  <c r="AC44" i="14"/>
  <c r="S46" i="14"/>
  <c r="Z47" i="14"/>
  <c r="S48" i="14"/>
  <c r="AA51" i="14"/>
  <c r="S53" i="14"/>
  <c r="AC54" i="14"/>
  <c r="Z54" i="14"/>
  <c r="S56" i="14"/>
  <c r="AD73" i="14"/>
  <c r="AC79" i="14"/>
  <c r="S82" i="14"/>
  <c r="AC92" i="14"/>
  <c r="Z95" i="14"/>
  <c r="AC103" i="14"/>
  <c r="AA114" i="14"/>
  <c r="AC127" i="14"/>
  <c r="AC129" i="14"/>
  <c r="AA134" i="14"/>
  <c r="Z141" i="14"/>
  <c r="M142" i="14"/>
  <c r="AD144" i="14"/>
  <c r="Z146" i="14"/>
  <c r="M149" i="14"/>
  <c r="AA151" i="14"/>
  <c r="S151" i="14"/>
  <c r="AD151" i="14"/>
  <c r="AA154" i="14"/>
  <c r="AD156" i="14"/>
  <c r="AC160" i="14"/>
  <c r="Z161" i="14"/>
  <c r="S162" i="14"/>
  <c r="AD163" i="14"/>
  <c r="S168" i="14"/>
  <c r="Z172" i="14"/>
  <c r="AA179" i="14"/>
  <c r="Z182" i="14"/>
  <c r="S206" i="14"/>
  <c r="Z211" i="14"/>
  <c r="Z220" i="14"/>
  <c r="AC231" i="14"/>
  <c r="M231" i="14"/>
  <c r="S231" i="14"/>
  <c r="Z231" i="14"/>
  <c r="S233" i="14"/>
  <c r="AA235" i="14"/>
  <c r="AD236" i="14"/>
  <c r="Z237" i="14"/>
  <c r="S238" i="14"/>
  <c r="Z243" i="14"/>
  <c r="S246" i="14"/>
  <c r="S248" i="14"/>
  <c r="AC249" i="14"/>
  <c r="AA254" i="14"/>
  <c r="AD273" i="14"/>
  <c r="Z274" i="14"/>
  <c r="AD275" i="14"/>
  <c r="AA279" i="14"/>
  <c r="AC279" i="14"/>
  <c r="Z280" i="14"/>
  <c r="AC280" i="14"/>
  <c r="S285" i="14"/>
  <c r="AD327" i="14"/>
  <c r="AA327" i="14"/>
  <c r="AD332" i="14"/>
  <c r="AA332" i="14"/>
  <c r="AD4" i="14"/>
  <c r="AD152" i="14"/>
  <c r="AD189" i="14"/>
  <c r="AA189" i="14"/>
  <c r="AD200" i="14"/>
  <c r="AD209" i="14"/>
  <c r="AA225" i="14"/>
  <c r="AD225" i="14"/>
  <c r="AA258" i="14"/>
  <c r="AD258" i="14"/>
  <c r="Z289" i="14"/>
  <c r="AC289" i="14"/>
  <c r="AD292" i="14"/>
  <c r="AA292" i="14"/>
  <c r="Z293" i="14"/>
  <c r="AC293" i="14"/>
  <c r="AD328" i="14"/>
  <c r="AA328" i="14"/>
  <c r="AA339" i="14"/>
  <c r="AD339" i="14"/>
  <c r="AC362" i="14"/>
  <c r="Z362" i="14"/>
  <c r="AA370" i="14"/>
  <c r="AD370" i="14"/>
  <c r="Z466" i="14"/>
  <c r="M466" i="14"/>
  <c r="AC466" i="14"/>
  <c r="Z6" i="14"/>
  <c r="AA17" i="14"/>
  <c r="Z19" i="14"/>
  <c r="AC23" i="14"/>
  <c r="AC25" i="14"/>
  <c r="AA6" i="14"/>
  <c r="S18" i="14"/>
  <c r="Z18" i="14"/>
  <c r="Z23" i="14"/>
  <c r="AA27" i="14"/>
  <c r="AA28" i="14"/>
  <c r="AA29" i="14"/>
  <c r="S30" i="14"/>
  <c r="AA31" i="14"/>
  <c r="Z31" i="14"/>
  <c r="Z34" i="14"/>
  <c r="S35" i="14"/>
  <c r="AC38" i="14"/>
  <c r="S42" i="14"/>
  <c r="S47" i="14"/>
  <c r="S61" i="14"/>
  <c r="S65" i="14"/>
  <c r="AC67" i="14"/>
  <c r="AC75" i="14"/>
  <c r="AD81" i="14"/>
  <c r="Z84" i="14"/>
  <c r="AC84" i="14"/>
  <c r="M86" i="14"/>
  <c r="AA87" i="14"/>
  <c r="AA90" i="14"/>
  <c r="AC94" i="14"/>
  <c r="M94" i="14"/>
  <c r="Z94" i="14"/>
  <c r="AC95" i="14"/>
  <c r="AD100" i="14"/>
  <c r="AC109" i="14"/>
  <c r="Z113" i="14"/>
  <c r="AC114" i="14"/>
  <c r="Z118" i="14"/>
  <c r="AA120" i="14"/>
  <c r="Z130" i="14"/>
  <c r="AA131" i="14"/>
  <c r="AC132" i="14"/>
  <c r="Z132" i="14"/>
  <c r="AA157" i="14"/>
  <c r="S158" i="14"/>
  <c r="AD159" i="14"/>
  <c r="AC163" i="14"/>
  <c r="S166" i="14"/>
  <c r="Z173" i="14"/>
  <c r="AC175" i="14"/>
  <c r="AC176" i="14"/>
  <c r="Z176" i="14"/>
  <c r="AD178" i="14"/>
  <c r="AA178" i="14"/>
  <c r="AD182" i="14"/>
  <c r="S187" i="14"/>
  <c r="AA188" i="14"/>
  <c r="AC189" i="14"/>
  <c r="M189" i="14"/>
  <c r="S189" i="14"/>
  <c r="Z189" i="14"/>
  <c r="AA191" i="14"/>
  <c r="AD193" i="14"/>
  <c r="AC197" i="14"/>
  <c r="AA198" i="14"/>
  <c r="Z200" i="14"/>
  <c r="Z204" i="14"/>
  <c r="AA205" i="14"/>
  <c r="AD206" i="14"/>
  <c r="AD207" i="14"/>
  <c r="AA207" i="14"/>
  <c r="AA208" i="14"/>
  <c r="S213" i="14"/>
  <c r="AD214" i="14"/>
  <c r="Z215" i="14"/>
  <c r="AA223" i="14"/>
  <c r="AD223" i="14"/>
  <c r="S225" i="14"/>
  <c r="S234" i="14"/>
  <c r="S237" i="14"/>
  <c r="S239" i="14"/>
  <c r="AA241" i="14"/>
  <c r="AA243" i="14"/>
  <c r="AD243" i="14"/>
  <c r="AA244" i="14"/>
  <c r="AD244" i="14"/>
  <c r="AD249" i="14"/>
  <c r="AA249" i="14"/>
  <c r="AD270" i="14"/>
  <c r="AC274" i="14"/>
  <c r="AD290" i="14"/>
  <c r="AD326" i="14"/>
  <c r="AA326" i="14"/>
  <c r="AA330" i="14"/>
  <c r="AD330" i="14"/>
  <c r="S324" i="14"/>
  <c r="AC330" i="14"/>
  <c r="AD340" i="14"/>
  <c r="AC363" i="14"/>
  <c r="Z363" i="14"/>
  <c r="AC394" i="14"/>
  <c r="M393" i="14"/>
  <c r="AC411" i="14"/>
  <c r="M411" i="14"/>
  <c r="M294" i="14"/>
  <c r="AC294" i="14"/>
  <c r="AC302" i="14"/>
  <c r="M302" i="14"/>
  <c r="AD304" i="14"/>
  <c r="AA304" i="14"/>
  <c r="AA313" i="14"/>
  <c r="AD313" i="14"/>
  <c r="AC317" i="14"/>
  <c r="Z325" i="14"/>
  <c r="AA338" i="14"/>
  <c r="AD338" i="14"/>
  <c r="AA355" i="14"/>
  <c r="AC379" i="14"/>
  <c r="M379" i="14"/>
  <c r="S379" i="14"/>
  <c r="Z432" i="14"/>
  <c r="AC432" i="14"/>
  <c r="AC447" i="14"/>
  <c r="M447" i="14"/>
  <c r="Z447" i="14"/>
  <c r="AA457" i="14"/>
  <c r="AA461" i="14"/>
  <c r="AD461" i="14"/>
  <c r="S69" i="14"/>
  <c r="S74" i="14"/>
  <c r="AD77" i="14"/>
  <c r="AA88" i="14"/>
  <c r="S91" i="14"/>
  <c r="AA92" i="14"/>
  <c r="AD95" i="14"/>
  <c r="S117" i="14"/>
  <c r="AC124" i="14"/>
  <c r="AC125" i="14"/>
  <c r="S125" i="14"/>
  <c r="AA126" i="14"/>
  <c r="AA128" i="14"/>
  <c r="Z139" i="14"/>
  <c r="AC140" i="14"/>
  <c r="AA143" i="14"/>
  <c r="S149" i="14"/>
  <c r="S155" i="14"/>
  <c r="AA158" i="14"/>
  <c r="S161" i="14"/>
  <c r="AC164" i="14"/>
  <c r="AC165" i="14"/>
  <c r="S165" i="14"/>
  <c r="AA166" i="14"/>
  <c r="S167" i="14"/>
  <c r="Z169" i="14"/>
  <c r="AD179" i="14"/>
  <c r="AA183" i="14"/>
  <c r="Z186" i="14"/>
  <c r="AD191" i="14"/>
  <c r="S192" i="14"/>
  <c r="S196" i="14"/>
  <c r="AD199" i="14"/>
  <c r="AC212" i="14"/>
  <c r="Z216" i="14"/>
  <c r="S218" i="14"/>
  <c r="AC220" i="14"/>
  <c r="S222" i="14"/>
  <c r="S226" i="14"/>
  <c r="S232" i="14"/>
  <c r="Z246" i="14"/>
  <c r="S247" i="14"/>
  <c r="Z249" i="14"/>
  <c r="AD256" i="14"/>
  <c r="AC261" i="14"/>
  <c r="M261" i="14"/>
  <c r="AC262" i="14"/>
  <c r="AC263" i="14"/>
  <c r="S267" i="14"/>
  <c r="AC273" i="14"/>
  <c r="Z273" i="14"/>
  <c r="Z276" i="14"/>
  <c r="AC276" i="14"/>
  <c r="AC287" i="14"/>
  <c r="M287" i="14"/>
  <c r="S287" i="14"/>
  <c r="AC288" i="14"/>
  <c r="Z303" i="14"/>
  <c r="S310" i="14"/>
  <c r="AC314" i="14"/>
  <c r="S332" i="14"/>
  <c r="AA335" i="14"/>
  <c r="AD335" i="14"/>
  <c r="AD363" i="14"/>
  <c r="M387" i="14"/>
  <c r="AC387" i="14"/>
  <c r="AC396" i="14"/>
  <c r="AA401" i="14"/>
  <c r="S411" i="14"/>
  <c r="Z411" i="14"/>
  <c r="AD421" i="14"/>
  <c r="AA439" i="14"/>
  <c r="AA443" i="14"/>
  <c r="AD446" i="14"/>
  <c r="AA446" i="14"/>
  <c r="M449" i="14"/>
  <c r="AD453" i="14"/>
  <c r="AC454" i="14"/>
  <c r="M454" i="14"/>
  <c r="AC459" i="14"/>
  <c r="AC252" i="14"/>
  <c r="S253" i="14"/>
  <c r="S266" i="14"/>
  <c r="Z268" i="14"/>
  <c r="S269" i="14"/>
  <c r="S273" i="14"/>
  <c r="Z277" i="14"/>
  <c r="S278" i="14"/>
  <c r="Z282" i="14"/>
  <c r="S283" i="14"/>
  <c r="Z286" i="14"/>
  <c r="AD295" i="14"/>
  <c r="M297" i="14"/>
  <c r="AC298" i="14"/>
  <c r="AC306" i="14"/>
  <c r="Z307" i="14"/>
  <c r="AD308" i="14"/>
  <c r="S309" i="14"/>
  <c r="S313" i="14"/>
  <c r="S315" i="14"/>
  <c r="S323" i="14"/>
  <c r="S334" i="14"/>
  <c r="Z343" i="14"/>
  <c r="AD344" i="14"/>
  <c r="M346" i="14"/>
  <c r="AC347" i="14"/>
  <c r="AC348" i="14"/>
  <c r="AA348" i="14"/>
  <c r="AC352" i="14"/>
  <c r="AA356" i="14"/>
  <c r="AD377" i="14"/>
  <c r="AA393" i="14"/>
  <c r="AA394" i="14"/>
  <c r="AD394" i="14"/>
  <c r="AC395" i="14"/>
  <c r="AD396" i="14"/>
  <c r="AA396" i="14"/>
  <c r="AD397" i="14"/>
  <c r="AD411" i="14"/>
  <c r="AC418" i="14"/>
  <c r="Z418" i="14"/>
  <c r="AD418" i="14"/>
  <c r="S419" i="14"/>
  <c r="AD427" i="14"/>
  <c r="AA427" i="14"/>
  <c r="AC435" i="14"/>
  <c r="AA435" i="14"/>
  <c r="AA441" i="14"/>
  <c r="AA286" i="14"/>
  <c r="AD298" i="14"/>
  <c r="Z298" i="14"/>
  <c r="S304" i="14"/>
  <c r="AC310" i="14"/>
  <c r="S316" i="14"/>
  <c r="AD318" i="14"/>
  <c r="S319" i="14"/>
  <c r="S320" i="14"/>
  <c r="Z323" i="14"/>
  <c r="AA334" i="14"/>
  <c r="AD334" i="14"/>
  <c r="S335" i="14"/>
  <c r="AC336" i="14"/>
  <c r="AC337" i="14"/>
  <c r="AC338" i="14"/>
  <c r="S338" i="14"/>
  <c r="S339" i="14"/>
  <c r="AC360" i="14"/>
  <c r="S362" i="14"/>
  <c r="S372" i="14"/>
  <c r="AC372" i="14"/>
  <c r="AC383" i="14"/>
  <c r="Z387" i="14"/>
  <c r="AA391" i="14"/>
  <c r="AA395" i="14"/>
  <c r="AD395" i="14"/>
  <c r="AA404" i="14"/>
  <c r="AD404" i="14"/>
  <c r="AD412" i="14"/>
  <c r="AD417" i="14"/>
  <c r="AA417" i="14"/>
  <c r="S422" i="14"/>
  <c r="AA424" i="14"/>
  <c r="AD424" i="14"/>
  <c r="M436" i="14"/>
  <c r="AC436" i="14"/>
  <c r="AA437" i="14"/>
  <c r="AC438" i="14"/>
  <c r="AA440" i="14"/>
  <c r="S450" i="14"/>
  <c r="Z454" i="14"/>
  <c r="Z460" i="14"/>
  <c r="AC467" i="14"/>
  <c r="M467" i="14"/>
  <c r="Z348" i="14"/>
  <c r="AD351" i="14"/>
  <c r="AC351" i="14"/>
  <c r="AA354" i="14"/>
  <c r="AA358" i="14"/>
  <c r="S373" i="14"/>
  <c r="AC380" i="14"/>
  <c r="Z382" i="14"/>
  <c r="AC382" i="14"/>
  <c r="S394" i="14"/>
  <c r="Z398" i="14"/>
  <c r="AC408" i="14"/>
  <c r="AD419" i="14"/>
  <c r="AC429" i="14"/>
  <c r="Z438" i="14"/>
  <c r="AA447" i="14"/>
  <c r="AC451" i="14"/>
  <c r="Z451" i="14"/>
  <c r="AA453" i="14"/>
  <c r="AD454" i="14"/>
  <c r="AA454" i="14"/>
  <c r="Z465" i="14"/>
  <c r="AC340" i="14"/>
  <c r="AD348" i="14"/>
  <c r="AD350" i="14"/>
  <c r="AC350" i="14"/>
  <c r="S352" i="14"/>
  <c r="AA357" i="14"/>
  <c r="S363" i="14"/>
  <c r="S364" i="14"/>
  <c r="AA368" i="14"/>
  <c r="Z370" i="14"/>
  <c r="AD373" i="14"/>
  <c r="Z374" i="14"/>
  <c r="Z380" i="14"/>
  <c r="AA382" i="14"/>
  <c r="AD382" i="14"/>
  <c r="AC386" i="14"/>
  <c r="AD388" i="14"/>
  <c r="S398" i="14"/>
  <c r="AC403" i="14"/>
  <c r="AC404" i="14"/>
  <c r="S404" i="14"/>
  <c r="S407" i="14"/>
  <c r="AC407" i="14"/>
  <c r="Z417" i="14"/>
  <c r="AA420" i="14"/>
  <c r="Z421" i="14"/>
  <c r="AD423" i="14"/>
  <c r="AC424" i="14"/>
  <c r="Z424" i="14"/>
  <c r="S426" i="14"/>
  <c r="Z429" i="14"/>
  <c r="AC434" i="14"/>
  <c r="Z434" i="14"/>
  <c r="S438" i="14"/>
  <c r="S439" i="14"/>
  <c r="Z440" i="14"/>
  <c r="AC440" i="14"/>
  <c r="Z441" i="14"/>
  <c r="AC441" i="14"/>
  <c r="Z442" i="14"/>
  <c r="AC442" i="14"/>
  <c r="Z443" i="14"/>
  <c r="AC443" i="14"/>
  <c r="Z444" i="14"/>
  <c r="AC444" i="14"/>
  <c r="S448" i="14"/>
  <c r="AA451" i="14"/>
  <c r="S451" i="14"/>
  <c r="S452" i="14"/>
  <c r="AD464" i="14"/>
  <c r="AD465" i="14"/>
  <c r="AC465" i="14"/>
  <c r="AD68" i="14"/>
  <c r="AA68" i="14"/>
  <c r="AD72" i="14"/>
  <c r="AA72" i="14"/>
  <c r="AD84" i="14"/>
  <c r="AA84" i="14"/>
  <c r="AD60" i="14"/>
  <c r="AA60" i="14"/>
  <c r="AD64" i="14"/>
  <c r="AA64" i="14"/>
  <c r="AD80" i="14"/>
  <c r="AA80" i="14"/>
  <c r="AD76" i="14"/>
  <c r="AA76" i="14"/>
  <c r="AA26" i="14"/>
  <c r="AA39" i="14"/>
  <c r="AD52" i="14"/>
  <c r="Z53" i="14"/>
  <c r="Z55" i="14"/>
  <c r="AA56" i="14"/>
  <c r="Z77" i="14"/>
  <c r="AC77" i="14"/>
  <c r="AC88" i="14"/>
  <c r="M88" i="14"/>
  <c r="Z88" i="14"/>
  <c r="AC89" i="14"/>
  <c r="M89" i="14"/>
  <c r="Z89" i="14"/>
  <c r="AA125" i="14"/>
  <c r="AD125" i="14"/>
  <c r="AA127" i="14"/>
  <c r="AD127" i="14"/>
  <c r="Z131" i="14"/>
  <c r="AC131" i="14"/>
  <c r="M131" i="14"/>
  <c r="AD140" i="14"/>
  <c r="AA140" i="14"/>
  <c r="AC155" i="14"/>
  <c r="Z155" i="14"/>
  <c r="AA165" i="14"/>
  <c r="AD165" i="14"/>
  <c r="AA167" i="14"/>
  <c r="AD167" i="14"/>
  <c r="AD186" i="14"/>
  <c r="AA186" i="14"/>
  <c r="AA9" i="14"/>
  <c r="AC10" i="14"/>
  <c r="AC20" i="14"/>
  <c r="AA25" i="14"/>
  <c r="AD25" i="14"/>
  <c r="AA34" i="14"/>
  <c r="AD34" i="14"/>
  <c r="M41" i="14"/>
  <c r="AC43" i="14"/>
  <c r="AA44" i="14"/>
  <c r="AD44" i="14"/>
  <c r="Z49" i="14"/>
  <c r="AA53" i="14"/>
  <c r="Z86" i="14"/>
  <c r="AC86" i="14"/>
  <c r="AA91" i="14"/>
  <c r="AD91" i="14"/>
  <c r="Z100" i="14"/>
  <c r="AC100" i="14"/>
  <c r="Z110" i="14"/>
  <c r="AA118" i="14"/>
  <c r="AD118" i="14"/>
  <c r="AA133" i="14"/>
  <c r="AD133" i="14"/>
  <c r="AD142" i="14"/>
  <c r="AA142" i="14"/>
  <c r="AD161" i="14"/>
  <c r="AA161" i="14"/>
  <c r="AA176" i="14"/>
  <c r="AD176" i="14"/>
  <c r="AA15" i="14"/>
  <c r="AD15" i="14"/>
  <c r="S5" i="14"/>
  <c r="Z5" i="14"/>
  <c r="AD6" i="14"/>
  <c r="AA8" i="14"/>
  <c r="Z8" i="14"/>
  <c r="AA10" i="14"/>
  <c r="AA12" i="14"/>
  <c r="Z12" i="14"/>
  <c r="AD13" i="14"/>
  <c r="M14" i="14"/>
  <c r="Z14" i="14"/>
  <c r="AC14" i="14"/>
  <c r="S17" i="14"/>
  <c r="Z17" i="14"/>
  <c r="AD18" i="14"/>
  <c r="S20" i="14"/>
  <c r="Z22" i="14"/>
  <c r="AC22" i="14"/>
  <c r="S24" i="14"/>
  <c r="Z24" i="14"/>
  <c r="Z26" i="14"/>
  <c r="AC26" i="14"/>
  <c r="Z27" i="14"/>
  <c r="AC27" i="14"/>
  <c r="Z28" i="14"/>
  <c r="Z29" i="14"/>
  <c r="AC29" i="14"/>
  <c r="AA30" i="14"/>
  <c r="AA35" i="14"/>
  <c r="AD35" i="14"/>
  <c r="AA37" i="14"/>
  <c r="AD37" i="14"/>
  <c r="AD38" i="14"/>
  <c r="Z39" i="14"/>
  <c r="AD41" i="14"/>
  <c r="AA43" i="14"/>
  <c r="Z45" i="14"/>
  <c r="Z46" i="14"/>
  <c r="AD46" i="14"/>
  <c r="AA48" i="14"/>
  <c r="AD49" i="14"/>
  <c r="AC49" i="14"/>
  <c r="M50" i="14"/>
  <c r="S52" i="14"/>
  <c r="Z52" i="14"/>
  <c r="AD55" i="14"/>
  <c r="Z56" i="14"/>
  <c r="AA57" i="14"/>
  <c r="AD58" i="14"/>
  <c r="AA58" i="14"/>
  <c r="AA61" i="14"/>
  <c r="AD62" i="14"/>
  <c r="AA62" i="14"/>
  <c r="Z62" i="14"/>
  <c r="AC64" i="14"/>
  <c r="AA65" i="14"/>
  <c r="AD66" i="14"/>
  <c r="AA66" i="14"/>
  <c r="AC68" i="14"/>
  <c r="AA69" i="14"/>
  <c r="AD70" i="14"/>
  <c r="AA70" i="14"/>
  <c r="AD71" i="14"/>
  <c r="AA71" i="14"/>
  <c r="AC72" i="14"/>
  <c r="AA73" i="14"/>
  <c r="AD74" i="14"/>
  <c r="AA74" i="14"/>
  <c r="AC76" i="14"/>
  <c r="AA77" i="14"/>
  <c r="AD78" i="14"/>
  <c r="AA78" i="14"/>
  <c r="AC80" i="14"/>
  <c r="AA81" i="14"/>
  <c r="AD82" i="14"/>
  <c r="AA82" i="14"/>
  <c r="AA85" i="14"/>
  <c r="S90" i="14"/>
  <c r="Z90" i="14"/>
  <c r="Z92" i="14"/>
  <c r="AC97" i="14"/>
  <c r="Z97" i="14"/>
  <c r="AA98" i="14"/>
  <c r="AA99" i="14"/>
  <c r="AC101" i="14"/>
  <c r="Z101" i="14"/>
  <c r="Z102" i="14"/>
  <c r="AA103" i="14"/>
  <c r="AD103" i="14"/>
  <c r="Z104" i="14"/>
  <c r="M104" i="14"/>
  <c r="AD105" i="14"/>
  <c r="AA105" i="14"/>
  <c r="Z106" i="14"/>
  <c r="M111" i="14"/>
  <c r="Z111" i="14"/>
  <c r="AC111" i="14"/>
  <c r="AA112" i="14"/>
  <c r="AD112" i="14"/>
  <c r="AD116" i="14"/>
  <c r="AA116" i="14"/>
  <c r="Z117" i="14"/>
  <c r="AC119" i="14"/>
  <c r="Z119" i="14"/>
  <c r="Z120" i="14"/>
  <c r="AC120" i="14"/>
  <c r="AD120" i="14"/>
  <c r="Z121" i="14"/>
  <c r="AC121" i="14"/>
  <c r="Z122" i="14"/>
  <c r="AD141" i="14"/>
  <c r="AA141" i="14"/>
  <c r="AC154" i="14"/>
  <c r="Z154" i="14"/>
  <c r="AD160" i="14"/>
  <c r="AA160" i="14"/>
  <c r="AD173" i="14"/>
  <c r="AA173" i="14"/>
  <c r="AD217" i="14"/>
  <c r="AA217" i="14"/>
  <c r="AC16" i="14"/>
  <c r="AA22" i="14"/>
  <c r="AD29" i="14"/>
  <c r="AC30" i="14"/>
  <c r="AC34" i="14"/>
  <c r="AC36" i="14"/>
  <c r="AA45" i="14"/>
  <c r="Z65" i="14"/>
  <c r="AC65" i="14"/>
  <c r="Z69" i="14"/>
  <c r="AC69" i="14"/>
  <c r="Z73" i="14"/>
  <c r="AC73" i="14"/>
  <c r="M72" i="14"/>
  <c r="Z81" i="14"/>
  <c r="AC81" i="14"/>
  <c r="AC85" i="14"/>
  <c r="M85" i="14"/>
  <c r="AA93" i="14"/>
  <c r="AD93" i="14"/>
  <c r="AA102" i="14"/>
  <c r="AD102" i="14"/>
  <c r="AD104" i="14"/>
  <c r="AA104" i="14"/>
  <c r="AD111" i="14"/>
  <c r="AA111" i="14"/>
  <c r="AD114" i="14"/>
  <c r="Z115" i="14"/>
  <c r="M115" i="14"/>
  <c r="AC115" i="14"/>
  <c r="D471" i="14"/>
  <c r="K2" i="14"/>
  <c r="Z4" i="14"/>
  <c r="AC5" i="14"/>
  <c r="AA11" i="14"/>
  <c r="Z15" i="14"/>
  <c r="AD16" i="14"/>
  <c r="AA21" i="14"/>
  <c r="AD21" i="14"/>
  <c r="AC24" i="14"/>
  <c r="M26" i="14"/>
  <c r="AD31" i="14"/>
  <c r="Z32" i="14"/>
  <c r="AA36" i="14"/>
  <c r="AD36" i="14"/>
  <c r="Z50" i="14"/>
  <c r="AC90" i="14"/>
  <c r="AA113" i="14"/>
  <c r="AD113" i="14"/>
  <c r="AC150" i="14"/>
  <c r="M150" i="14"/>
  <c r="Z150" i="14"/>
  <c r="Z3" i="14"/>
  <c r="AD5" i="14"/>
  <c r="AA7" i="14"/>
  <c r="AA14" i="14"/>
  <c r="AD14" i="14"/>
  <c r="AC15" i="14"/>
  <c r="AD17" i="14"/>
  <c r="AA19" i="14"/>
  <c r="AD20" i="14"/>
  <c r="M21" i="14"/>
  <c r="Z21" i="14"/>
  <c r="AD24" i="14"/>
  <c r="M25" i="14"/>
  <c r="Z25" i="14"/>
  <c r="AA32" i="14"/>
  <c r="AC33" i="14"/>
  <c r="Z35" i="14"/>
  <c r="AC35" i="14"/>
  <c r="Z37" i="14"/>
  <c r="AC37" i="14"/>
  <c r="Z38" i="14"/>
  <c r="Z40" i="14"/>
  <c r="AC41" i="14"/>
  <c r="AA42" i="14"/>
  <c r="M44" i="14"/>
  <c r="Z44" i="14"/>
  <c r="AA47" i="14"/>
  <c r="AD47" i="14"/>
  <c r="Z48" i="14"/>
  <c r="AD50" i="14"/>
  <c r="AA50" i="14"/>
  <c r="M54" i="14"/>
  <c r="Z57" i="14"/>
  <c r="Z58" i="14"/>
  <c r="AC58" i="14"/>
  <c r="AD59" i="14"/>
  <c r="AA59" i="14"/>
  <c r="AD63" i="14"/>
  <c r="AA63" i="14"/>
  <c r="Z66" i="14"/>
  <c r="AC66" i="14"/>
  <c r="AD67" i="14"/>
  <c r="AA67" i="14"/>
  <c r="Z70" i="14"/>
  <c r="Z74" i="14"/>
  <c r="AC74" i="14"/>
  <c r="AD75" i="14"/>
  <c r="AA75" i="14"/>
  <c r="Z78" i="14"/>
  <c r="AC78" i="14"/>
  <c r="AD79" i="14"/>
  <c r="AA79" i="14"/>
  <c r="Z82" i="14"/>
  <c r="AC82" i="14"/>
  <c r="AD83" i="14"/>
  <c r="AA83" i="14"/>
  <c r="Z85" i="14"/>
  <c r="AD90" i="14"/>
  <c r="M91" i="14"/>
  <c r="AC91" i="14"/>
  <c r="AD94" i="14"/>
  <c r="AC98" i="14"/>
  <c r="M98" i="14"/>
  <c r="Z98" i="14"/>
  <c r="Z99" i="14"/>
  <c r="AD106" i="14"/>
  <c r="AA106" i="14"/>
  <c r="AA107" i="14"/>
  <c r="AD107" i="14"/>
  <c r="AD117" i="14"/>
  <c r="AA117" i="14"/>
  <c r="Z123" i="14"/>
  <c r="AC123" i="14"/>
  <c r="AD124" i="14"/>
  <c r="AA124" i="14"/>
  <c r="AA129" i="14"/>
  <c r="AD129" i="14"/>
  <c r="AA135" i="14"/>
  <c r="AD135" i="14"/>
  <c r="AC137" i="14"/>
  <c r="Z137" i="14"/>
  <c r="Z143" i="14"/>
  <c r="AC143" i="14"/>
  <c r="M143" i="14"/>
  <c r="M145" i="14"/>
  <c r="Z145" i="14"/>
  <c r="AC145" i="14"/>
  <c r="Z158" i="14"/>
  <c r="M158" i="14"/>
  <c r="AC158" i="14"/>
  <c r="AD162" i="14"/>
  <c r="AA162" i="14"/>
  <c r="AD164" i="14"/>
  <c r="AA164" i="14"/>
  <c r="AD221" i="14"/>
  <c r="AA221" i="14"/>
  <c r="Z134" i="14"/>
  <c r="Z138" i="14"/>
  <c r="AD146" i="14"/>
  <c r="AC148" i="14"/>
  <c r="AD150" i="14"/>
  <c r="Z151" i="14"/>
  <c r="Z152" i="14"/>
  <c r="M153" i="14"/>
  <c r="AC156" i="14"/>
  <c r="M168" i="14"/>
  <c r="Z168" i="14"/>
  <c r="AA170" i="14"/>
  <c r="AD170" i="14"/>
  <c r="AD174" i="14"/>
  <c r="AA174" i="14"/>
  <c r="Z177" i="14"/>
  <c r="AC178" i="14"/>
  <c r="Z178" i="14"/>
  <c r="AC179" i="14"/>
  <c r="Z179" i="14"/>
  <c r="AC181" i="14"/>
  <c r="Z187" i="14"/>
  <c r="AC187" i="14"/>
  <c r="Z201" i="14"/>
  <c r="AC202" i="14"/>
  <c r="Z202" i="14"/>
  <c r="Z203" i="14"/>
  <c r="AC203" i="14"/>
  <c r="AD208" i="14"/>
  <c r="Z209" i="14"/>
  <c r="Z213" i="14"/>
  <c r="AC213" i="14"/>
  <c r="AA222" i="14"/>
  <c r="AD222" i="14"/>
  <c r="AC226" i="14"/>
  <c r="Z226" i="14"/>
  <c r="AC228" i="14"/>
  <c r="Z228" i="14"/>
  <c r="AD230" i="14"/>
  <c r="AA230" i="14"/>
  <c r="AC268" i="14"/>
  <c r="AC291" i="14"/>
  <c r="Z291" i="14"/>
  <c r="M291" i="14"/>
  <c r="AD303" i="14"/>
  <c r="AA303" i="14"/>
  <c r="AD305" i="14"/>
  <c r="AA305" i="14"/>
  <c r="Z314" i="14"/>
  <c r="AD315" i="14"/>
  <c r="AA315" i="14"/>
  <c r="AC316" i="14"/>
  <c r="AD317" i="14"/>
  <c r="AA317" i="14"/>
  <c r="AC331" i="14"/>
  <c r="Z331" i="14"/>
  <c r="AA336" i="14"/>
  <c r="AD384" i="14"/>
  <c r="AC384" i="14"/>
  <c r="AC301" i="14"/>
  <c r="Z301" i="14"/>
  <c r="AA314" i="14"/>
  <c r="AD366" i="14"/>
  <c r="AA366" i="14"/>
  <c r="AC370" i="14"/>
  <c r="AC373" i="14"/>
  <c r="Z373" i="14"/>
  <c r="AD374" i="14"/>
  <c r="Z375" i="14"/>
  <c r="AC375" i="14"/>
  <c r="AD379" i="14"/>
  <c r="AA379" i="14"/>
  <c r="AD381" i="14"/>
  <c r="AA381" i="14"/>
  <c r="E471" i="14"/>
  <c r="Z59" i="14"/>
  <c r="AC60" i="14"/>
  <c r="Z63" i="14"/>
  <c r="Z67" i="14"/>
  <c r="Z71" i="14"/>
  <c r="Z75" i="14"/>
  <c r="Z79" i="14"/>
  <c r="Z83" i="14"/>
  <c r="AA101" i="14"/>
  <c r="Z103" i="14"/>
  <c r="AC107" i="14"/>
  <c r="Z109" i="14"/>
  <c r="Z112" i="14"/>
  <c r="Z114" i="14"/>
  <c r="AA115" i="14"/>
  <c r="AA119" i="14"/>
  <c r="AD123" i="14"/>
  <c r="Z125" i="14"/>
  <c r="Z126" i="14"/>
  <c r="AD126" i="14"/>
  <c r="M127" i="14"/>
  <c r="Z127" i="14"/>
  <c r="AD128" i="14"/>
  <c r="M129" i="14"/>
  <c r="Z129" i="14"/>
  <c r="AD132" i="14"/>
  <c r="Z133" i="14"/>
  <c r="AD134" i="14"/>
  <c r="Z135" i="14"/>
  <c r="M136" i="14"/>
  <c r="AA137" i="14"/>
  <c r="M147" i="14"/>
  <c r="AA147" i="14"/>
  <c r="AD148" i="14"/>
  <c r="AD153" i="14"/>
  <c r="AA155" i="14"/>
  <c r="AD157" i="14"/>
  <c r="Z159" i="14"/>
  <c r="Z163" i="14"/>
  <c r="Z165" i="14"/>
  <c r="Z166" i="14"/>
  <c r="AD166" i="14"/>
  <c r="AA169" i="14"/>
  <c r="AD169" i="14"/>
  <c r="Z171" i="14"/>
  <c r="AD172" i="14"/>
  <c r="AA172" i="14"/>
  <c r="Z180" i="14"/>
  <c r="Z183" i="14"/>
  <c r="AC183" i="14"/>
  <c r="AD185" i="14"/>
  <c r="AA185" i="14"/>
  <c r="Z188" i="14"/>
  <c r="Z193" i="14"/>
  <c r="AC194" i="14"/>
  <c r="Z194" i="14"/>
  <c r="AC195" i="14"/>
  <c r="Z195" i="14"/>
  <c r="AA197" i="14"/>
  <c r="M210" i="14"/>
  <c r="Z210" i="14"/>
  <c r="AC210" i="14"/>
  <c r="AA211" i="14"/>
  <c r="AD211" i="14"/>
  <c r="AA214" i="14"/>
  <c r="AD215" i="14"/>
  <c r="AA215" i="14"/>
  <c r="AC217" i="14"/>
  <c r="AA218" i="14"/>
  <c r="AD219" i="14"/>
  <c r="AA219" i="14"/>
  <c r="AC221" i="14"/>
  <c r="AC225" i="14"/>
  <c r="Z225" i="14"/>
  <c r="AD239" i="14"/>
  <c r="AA239" i="14"/>
  <c r="AD248" i="14"/>
  <c r="AA248" i="14"/>
  <c r="AD254" i="14"/>
  <c r="Z255" i="14"/>
  <c r="Z259" i="14"/>
  <c r="AA259" i="14"/>
  <c r="AC259" i="14"/>
  <c r="M265" i="14"/>
  <c r="Z265" i="14"/>
  <c r="AC265" i="14"/>
  <c r="Z275" i="14"/>
  <c r="AC275" i="14"/>
  <c r="AA280" i="14"/>
  <c r="AD280" i="14"/>
  <c r="Z284" i="14"/>
  <c r="AC284" i="14"/>
  <c r="AD285" i="14"/>
  <c r="AA285" i="14"/>
  <c r="AA287" i="14"/>
  <c r="AC292" i="14"/>
  <c r="Z292" i="14"/>
  <c r="M292" i="14"/>
  <c r="AD294" i="14"/>
  <c r="Z295" i="14"/>
  <c r="M295" i="14"/>
  <c r="AC295" i="14"/>
  <c r="AA297" i="14"/>
  <c r="Z308" i="14"/>
  <c r="AC308" i="14"/>
  <c r="AC320" i="14"/>
  <c r="Z320" i="14"/>
  <c r="Z321" i="14"/>
  <c r="AC321" i="14"/>
  <c r="AD322" i="14"/>
  <c r="AA322" i="14"/>
  <c r="AC323" i="14"/>
  <c r="AD324" i="14"/>
  <c r="AA324" i="14"/>
  <c r="AD325" i="14"/>
  <c r="AA325" i="14"/>
  <c r="AA341" i="14"/>
  <c r="AD341" i="14"/>
  <c r="Z107" i="14"/>
  <c r="AA110" i="14"/>
  <c r="M118" i="14"/>
  <c r="AC126" i="14"/>
  <c r="AC134" i="14"/>
  <c r="Z136" i="14"/>
  <c r="AA136" i="14"/>
  <c r="AC139" i="14"/>
  <c r="AC141" i="14"/>
  <c r="M144" i="14"/>
  <c r="AC144" i="14"/>
  <c r="AA145" i="14"/>
  <c r="Z147" i="14"/>
  <c r="Z148" i="14"/>
  <c r="AA149" i="14"/>
  <c r="AC153" i="14"/>
  <c r="AC157" i="14"/>
  <c r="AD158" i="14"/>
  <c r="Z162" i="14"/>
  <c r="AC166" i="14"/>
  <c r="AC169" i="14"/>
  <c r="AC172" i="14"/>
  <c r="AA177" i="14"/>
  <c r="AD181" i="14"/>
  <c r="AA181" i="14"/>
  <c r="Z184" i="14"/>
  <c r="Z197" i="14"/>
  <c r="AC198" i="14"/>
  <c r="Z198" i="14"/>
  <c r="AC199" i="14"/>
  <c r="Z199" i="14"/>
  <c r="AA201" i="14"/>
  <c r="M213" i="14"/>
  <c r="AC215" i="14"/>
  <c r="AD216" i="14"/>
  <c r="AA216" i="14"/>
  <c r="AC219" i="14"/>
  <c r="AD220" i="14"/>
  <c r="AA220" i="14"/>
  <c r="AC235" i="14"/>
  <c r="M235" i="14"/>
  <c r="Z235" i="14"/>
  <c r="AC242" i="14"/>
  <c r="Z242" i="14"/>
  <c r="AC253" i="14"/>
  <c r="M252" i="14"/>
  <c r="AC260" i="14"/>
  <c r="Z260" i="14"/>
  <c r="M260" i="14"/>
  <c r="AD266" i="14"/>
  <c r="AA266" i="14"/>
  <c r="M266" i="14"/>
  <c r="AA281" i="14"/>
  <c r="AD281" i="14"/>
  <c r="AD293" i="14"/>
  <c r="AA293" i="14"/>
  <c r="AA295" i="14"/>
  <c r="AD296" i="14"/>
  <c r="AA296" i="14"/>
  <c r="Z304" i="14"/>
  <c r="AC304" i="14"/>
  <c r="Z61" i="14"/>
  <c r="AC61" i="14"/>
  <c r="Z64" i="14"/>
  <c r="Z68" i="14"/>
  <c r="Z72" i="14"/>
  <c r="Z76" i="14"/>
  <c r="Z80" i="14"/>
  <c r="AA95" i="14"/>
  <c r="AC96" i="14"/>
  <c r="Z96" i="14"/>
  <c r="Z108" i="14"/>
  <c r="M109" i="14"/>
  <c r="AA121" i="14"/>
  <c r="AD122" i="14"/>
  <c r="AA123" i="14"/>
  <c r="Z124" i="14"/>
  <c r="M125" i="14"/>
  <c r="AD130" i="14"/>
  <c r="AC133" i="14"/>
  <c r="AD139" i="14"/>
  <c r="AD145" i="14"/>
  <c r="AC146" i="14"/>
  <c r="M146" i="14"/>
  <c r="M148" i="14"/>
  <c r="S153" i="14"/>
  <c r="Z153" i="14"/>
  <c r="AD154" i="14"/>
  <c r="AA156" i="14"/>
  <c r="S157" i="14"/>
  <c r="AA159" i="14"/>
  <c r="Z160" i="14"/>
  <c r="AC161" i="14"/>
  <c r="AA163" i="14"/>
  <c r="Z164" i="14"/>
  <c r="M165" i="14"/>
  <c r="AC167" i="14"/>
  <c r="AA168" i="14"/>
  <c r="AD168" i="14"/>
  <c r="AC168" i="14"/>
  <c r="Z170" i="14"/>
  <c r="AA171" i="14"/>
  <c r="AD171" i="14"/>
  <c r="AC171" i="14"/>
  <c r="M174" i="14"/>
  <c r="Z174" i="14"/>
  <c r="AC174" i="14"/>
  <c r="AD175" i="14"/>
  <c r="AA175" i="14"/>
  <c r="AA182" i="14"/>
  <c r="AA184" i="14"/>
  <c r="AA187" i="14"/>
  <c r="AC188" i="14"/>
  <c r="AC190" i="14"/>
  <c r="Z190" i="14"/>
  <c r="AC191" i="14"/>
  <c r="Z191" i="14"/>
  <c r="AA193" i="14"/>
  <c r="AA194" i="14"/>
  <c r="Z196" i="14"/>
  <c r="AD198" i="14"/>
  <c r="AA199" i="14"/>
  <c r="M203" i="14"/>
  <c r="AA204" i="14"/>
  <c r="AD210" i="14"/>
  <c r="Z214" i="14"/>
  <c r="AC214" i="14"/>
  <c r="Z218" i="14"/>
  <c r="AC218" i="14"/>
  <c r="AC222" i="14"/>
  <c r="M222" i="14"/>
  <c r="Z224" i="14"/>
  <c r="AD227" i="14"/>
  <c r="AA227" i="14"/>
  <c r="AC229" i="14"/>
  <c r="Z229" i="14"/>
  <c r="Z233" i="14"/>
  <c r="M233" i="14"/>
  <c r="AC233" i="14"/>
  <c r="AC234" i="14"/>
  <c r="Z234" i="14"/>
  <c r="M234" i="14"/>
  <c r="AA236" i="14"/>
  <c r="AD245" i="14"/>
  <c r="AA245" i="14"/>
  <c r="AA265" i="14"/>
  <c r="AD265" i="14"/>
  <c r="M270" i="14"/>
  <c r="AC270" i="14"/>
  <c r="Z270" i="14"/>
  <c r="Z271" i="14"/>
  <c r="M271" i="14"/>
  <c r="AC271" i="14"/>
  <c r="AA273" i="14"/>
  <c r="Z278" i="14"/>
  <c r="AD279" i="14"/>
  <c r="AA318" i="14"/>
  <c r="AD319" i="14"/>
  <c r="AA319" i="14"/>
  <c r="M321" i="14"/>
  <c r="AC335" i="14"/>
  <c r="M334" i="14"/>
  <c r="Z335" i="14"/>
  <c r="Z336" i="14"/>
  <c r="M405" i="14"/>
  <c r="AC405" i="14"/>
  <c r="Z405" i="14"/>
  <c r="AC173" i="14"/>
  <c r="Z175" i="14"/>
  <c r="M176" i="14"/>
  <c r="AC182" i="14"/>
  <c r="Z185" i="14"/>
  <c r="AC186" i="14"/>
  <c r="AC204" i="14"/>
  <c r="AC205" i="14"/>
  <c r="AC206" i="14"/>
  <c r="AC207" i="14"/>
  <c r="S212" i="14"/>
  <c r="Z212" i="14"/>
  <c r="Z223" i="14"/>
  <c r="AD224" i="14"/>
  <c r="AA224" i="14"/>
  <c r="AC227" i="14"/>
  <c r="Z227" i="14"/>
  <c r="AD229" i="14"/>
  <c r="AA229" i="14"/>
  <c r="M237" i="14"/>
  <c r="AC237" i="14"/>
  <c r="AD240" i="14"/>
  <c r="AA240" i="14"/>
  <c r="AC241" i="14"/>
  <c r="Z241" i="14"/>
  <c r="M241" i="14"/>
  <c r="Z244" i="14"/>
  <c r="M246" i="14"/>
  <c r="AC246" i="14"/>
  <c r="AD250" i="14"/>
  <c r="AA250" i="14"/>
  <c r="AD251" i="14"/>
  <c r="AA253" i="14"/>
  <c r="Z257" i="14"/>
  <c r="Z262" i="14"/>
  <c r="Z264" i="14"/>
  <c r="Z267" i="14"/>
  <c r="AC267" i="14"/>
  <c r="Z269" i="14"/>
  <c r="AC269" i="14"/>
  <c r="S276" i="14"/>
  <c r="S277" i="14"/>
  <c r="S282" i="14"/>
  <c r="Z283" i="14"/>
  <c r="S289" i="14"/>
  <c r="S290" i="14"/>
  <c r="AA290" i="14"/>
  <c r="AD291" i="14"/>
  <c r="AA291" i="14"/>
  <c r="AA301" i="14"/>
  <c r="AD301" i="14"/>
  <c r="Z302" i="14"/>
  <c r="Z309" i="14"/>
  <c r="AC309" i="14"/>
  <c r="AD310" i="14"/>
  <c r="AA310" i="14"/>
  <c r="AD311" i="14"/>
  <c r="AA311" i="14"/>
  <c r="AD316" i="14"/>
  <c r="AA316" i="14"/>
  <c r="AC318" i="14"/>
  <c r="Z326" i="14"/>
  <c r="AC326" i="14"/>
  <c r="Z327" i="14"/>
  <c r="AC327" i="14"/>
  <c r="Z328" i="14"/>
  <c r="AC328" i="14"/>
  <c r="AC329" i="14"/>
  <c r="Z329" i="14"/>
  <c r="M329" i="14"/>
  <c r="Z330" i="14"/>
  <c r="AC339" i="14"/>
  <c r="Z339" i="14"/>
  <c r="Z340" i="14"/>
  <c r="AC357" i="14"/>
  <c r="Z357" i="14"/>
  <c r="Z361" i="14"/>
  <c r="AC361" i="14"/>
  <c r="AA365" i="14"/>
  <c r="AD365" i="14"/>
  <c r="AD184" i="14"/>
  <c r="AD188" i="14"/>
  <c r="Z208" i="14"/>
  <c r="S211" i="14"/>
  <c r="AD228" i="14"/>
  <c r="AA228" i="14"/>
  <c r="AC230" i="14"/>
  <c r="Z230" i="14"/>
  <c r="AA232" i="14"/>
  <c r="AD233" i="14"/>
  <c r="AA233" i="14"/>
  <c r="Z238" i="14"/>
  <c r="M238" i="14"/>
  <c r="AC238" i="14"/>
  <c r="Z239" i="14"/>
  <c r="AC239" i="14"/>
  <c r="AD241" i="14"/>
  <c r="Z247" i="14"/>
  <c r="M247" i="14"/>
  <c r="AC247" i="14"/>
  <c r="Z248" i="14"/>
  <c r="AC248" i="14"/>
  <c r="Z256" i="14"/>
  <c r="AA257" i="14"/>
  <c r="AA262" i="14"/>
  <c r="S265" i="14"/>
  <c r="AD267" i="14"/>
  <c r="AA267" i="14"/>
  <c r="AD269" i="14"/>
  <c r="AA269" i="14"/>
  <c r="S270" i="14"/>
  <c r="AC272" i="14"/>
  <c r="Z272" i="14"/>
  <c r="AA274" i="14"/>
  <c r="AA275" i="14"/>
  <c r="AA276" i="14"/>
  <c r="AD276" i="14"/>
  <c r="AA277" i="14"/>
  <c r="S280" i="14"/>
  <c r="AA282" i="14"/>
  <c r="AD282" i="14"/>
  <c r="Z285" i="14"/>
  <c r="AC285" i="14"/>
  <c r="M285" i="14"/>
  <c r="AA288" i="14"/>
  <c r="AA289" i="14"/>
  <c r="AD289" i="14"/>
  <c r="Z296" i="14"/>
  <c r="M300" i="14"/>
  <c r="Z300" i="14"/>
  <c r="AC300" i="14"/>
  <c r="Z305" i="14"/>
  <c r="AC305" i="14"/>
  <c r="AD306" i="14"/>
  <c r="AA306" i="14"/>
  <c r="AD307" i="14"/>
  <c r="AA307" i="14"/>
  <c r="AD309" i="14"/>
  <c r="AA309" i="14"/>
  <c r="AC312" i="14"/>
  <c r="Z312" i="14"/>
  <c r="M312" i="14"/>
  <c r="Z322" i="14"/>
  <c r="AC322" i="14"/>
  <c r="AD337" i="14"/>
  <c r="AA337" i="14"/>
  <c r="AA340" i="14"/>
  <c r="AA345" i="14"/>
  <c r="AD345" i="14"/>
  <c r="AC353" i="14"/>
  <c r="Z353" i="14"/>
  <c r="M353" i="14"/>
  <c r="AC356" i="14"/>
  <c r="Z356" i="14"/>
  <c r="AD387" i="14"/>
  <c r="Z388" i="14"/>
  <c r="M388" i="14"/>
  <c r="AC388" i="14"/>
  <c r="Z392" i="14"/>
  <c r="AC392" i="14"/>
  <c r="AD438" i="14"/>
  <c r="M439" i="14"/>
  <c r="Z439" i="14"/>
  <c r="AC439" i="14"/>
  <c r="Z449" i="14"/>
  <c r="AA449" i="14"/>
  <c r="AD458" i="14"/>
  <c r="AC458" i="14"/>
  <c r="S210" i="14"/>
  <c r="AD213" i="14"/>
  <c r="Z217" i="14"/>
  <c r="Z221" i="14"/>
  <c r="AD226" i="14"/>
  <c r="AA226" i="14"/>
  <c r="AD234" i="14"/>
  <c r="AA234" i="14"/>
  <c r="Z236" i="14"/>
  <c r="AA237" i="14"/>
  <c r="AD238" i="14"/>
  <c r="AA238" i="14"/>
  <c r="Z240" i="14"/>
  <c r="AC240" i="14"/>
  <c r="AA246" i="14"/>
  <c r="AD247" i="14"/>
  <c r="AA247" i="14"/>
  <c r="AC250" i="14"/>
  <c r="Z254" i="14"/>
  <c r="M258" i="14"/>
  <c r="AC258" i="14"/>
  <c r="Z258" i="14"/>
  <c r="AD259" i="14"/>
  <c r="AD260" i="14"/>
  <c r="AA260" i="14"/>
  <c r="Z263" i="14"/>
  <c r="Z266" i="14"/>
  <c r="AD268" i="14"/>
  <c r="AA268" i="14"/>
  <c r="AA270" i="14"/>
  <c r="AD271" i="14"/>
  <c r="AA271" i="14"/>
  <c r="AD272" i="14"/>
  <c r="AA272" i="14"/>
  <c r="M274" i="14"/>
  <c r="S275" i="14"/>
  <c r="AA278" i="14"/>
  <c r="S279" i="14"/>
  <c r="Z281" i="14"/>
  <c r="M281" i="14"/>
  <c r="AA283" i="14"/>
  <c r="AD284" i="14"/>
  <c r="M288" i="14"/>
  <c r="Z288" i="14"/>
  <c r="Z290" i="14"/>
  <c r="AC290" i="14"/>
  <c r="Z299" i="14"/>
  <c r="AA300" i="14"/>
  <c r="AD300" i="14"/>
  <c r="S301" i="14"/>
  <c r="AA302" i="14"/>
  <c r="AA312" i="14"/>
  <c r="AD312" i="14"/>
  <c r="Z315" i="14"/>
  <c r="AC315" i="14"/>
  <c r="Z319" i="14"/>
  <c r="AC319" i="14"/>
  <c r="AD323" i="14"/>
  <c r="AA323" i="14"/>
  <c r="AA331" i="14"/>
  <c r="AA342" i="14"/>
  <c r="AD342" i="14"/>
  <c r="Z344" i="14"/>
  <c r="M345" i="14"/>
  <c r="AC345" i="14"/>
  <c r="Z345" i="14"/>
  <c r="M399" i="14"/>
  <c r="Z399" i="14"/>
  <c r="AC399" i="14"/>
  <c r="AD402" i="14"/>
  <c r="AA402" i="14"/>
  <c r="AD434" i="14"/>
  <c r="AA434" i="14"/>
  <c r="Z250" i="14"/>
  <c r="Z251" i="14"/>
  <c r="S300" i="14"/>
  <c r="Z318" i="14"/>
  <c r="AD321" i="14"/>
  <c r="Z332" i="14"/>
  <c r="AC332" i="14"/>
  <c r="Z333" i="14"/>
  <c r="AC333" i="14"/>
  <c r="Z337" i="14"/>
  <c r="M341" i="14"/>
  <c r="Z341" i="14"/>
  <c r="AA344" i="14"/>
  <c r="S345" i="14"/>
  <c r="AC346" i="14"/>
  <c r="AA347" i="14"/>
  <c r="AC354" i="14"/>
  <c r="Z354" i="14"/>
  <c r="AC358" i="14"/>
  <c r="Z358" i="14"/>
  <c r="AA361" i="14"/>
  <c r="AD361" i="14"/>
  <c r="AD367" i="14"/>
  <c r="AA367" i="14"/>
  <c r="AC368" i="14"/>
  <c r="AA375" i="14"/>
  <c r="AD375" i="14"/>
  <c r="AA384" i="14"/>
  <c r="AA386" i="14"/>
  <c r="AC390" i="14"/>
  <c r="Z390" i="14"/>
  <c r="Z391" i="14"/>
  <c r="AC391" i="14"/>
  <c r="M391" i="14"/>
  <c r="Z396" i="14"/>
  <c r="AC413" i="14"/>
  <c r="Z413" i="14"/>
  <c r="S294" i="14"/>
  <c r="Z294" i="14"/>
  <c r="AD302" i="14"/>
  <c r="AC303" i="14"/>
  <c r="Z306" i="14"/>
  <c r="AC307" i="14"/>
  <c r="Z310" i="14"/>
  <c r="AC311" i="14"/>
  <c r="Z317" i="14"/>
  <c r="AA320" i="14"/>
  <c r="Z324" i="14"/>
  <c r="AC325" i="14"/>
  <c r="Z338" i="14"/>
  <c r="AA343" i="14"/>
  <c r="AC355" i="14"/>
  <c r="Z355" i="14"/>
  <c r="AC359" i="14"/>
  <c r="Z359" i="14"/>
  <c r="AA362" i="14"/>
  <c r="AD362" i="14"/>
  <c r="AA373" i="14"/>
  <c r="AA376" i="14"/>
  <c r="AD376" i="14"/>
  <c r="M378" i="14"/>
  <c r="Z378" i="14"/>
  <c r="AD392" i="14"/>
  <c r="AA392" i="14"/>
  <c r="M425" i="14"/>
  <c r="AC425" i="14"/>
  <c r="Z425" i="14"/>
  <c r="M437" i="14"/>
  <c r="Z437" i="14"/>
  <c r="AC437" i="14"/>
  <c r="M448" i="14"/>
  <c r="M452" i="14"/>
  <c r="AC452" i="14"/>
  <c r="AC462" i="14"/>
  <c r="M462" i="14"/>
  <c r="Z462" i="14"/>
  <c r="Z347" i="14"/>
  <c r="Z349" i="14"/>
  <c r="AD353" i="14"/>
  <c r="AA353" i="14"/>
  <c r="M360" i="14"/>
  <c r="Z360" i="14"/>
  <c r="AA363" i="14"/>
  <c r="Z366" i="14"/>
  <c r="M366" i="14"/>
  <c r="Z372" i="14"/>
  <c r="AA377" i="14"/>
  <c r="AD380" i="14"/>
  <c r="Z383" i="14"/>
  <c r="AC385" i="14"/>
  <c r="Z385" i="14"/>
  <c r="AC393" i="14"/>
  <c r="Z393" i="14"/>
  <c r="Z395" i="14"/>
  <c r="AA397" i="14"/>
  <c r="AD410" i="14"/>
  <c r="AA410" i="14"/>
  <c r="M414" i="14"/>
  <c r="Z414" i="14"/>
  <c r="AC414" i="14"/>
  <c r="AA423" i="14"/>
  <c r="AA466" i="14"/>
  <c r="Z346" i="14"/>
  <c r="AD347" i="14"/>
  <c r="AD349" i="14"/>
  <c r="AA349" i="14"/>
  <c r="Z350" i="14"/>
  <c r="Z351" i="14"/>
  <c r="Z352" i="14"/>
  <c r="AD354" i="14"/>
  <c r="AD355" i="14"/>
  <c r="AD356" i="14"/>
  <c r="AD357" i="14"/>
  <c r="AD358" i="14"/>
  <c r="AA360" i="14"/>
  <c r="S361" i="14"/>
  <c r="AA364" i="14"/>
  <c r="S365" i="14"/>
  <c r="Z367" i="14"/>
  <c r="AC367" i="14"/>
  <c r="AD368" i="14"/>
  <c r="S370" i="14"/>
  <c r="AD372" i="14"/>
  <c r="M374" i="14"/>
  <c r="S375" i="14"/>
  <c r="AA378" i="14"/>
  <c r="Z381" i="14"/>
  <c r="Z384" i="14"/>
  <c r="AD385" i="14"/>
  <c r="AA385" i="14"/>
  <c r="AD389" i="14"/>
  <c r="AD400" i="14"/>
  <c r="Z402" i="14"/>
  <c r="AC402" i="14"/>
  <c r="M402" i="14"/>
  <c r="S405" i="14"/>
  <c r="AA414" i="14"/>
  <c r="AD414" i="14"/>
  <c r="AA350" i="14"/>
  <c r="AA351" i="14"/>
  <c r="AA352" i="14"/>
  <c r="Z369" i="14"/>
  <c r="AA372" i="14"/>
  <c r="AD391" i="14"/>
  <c r="Z397" i="14"/>
  <c r="AA398" i="14"/>
  <c r="AC398" i="14"/>
  <c r="AA399" i="14"/>
  <c r="AD399" i="14"/>
  <c r="AC400" i="14"/>
  <c r="AD405" i="14"/>
  <c r="M406" i="14"/>
  <c r="Z406" i="14"/>
  <c r="AA407" i="14"/>
  <c r="AD407" i="14"/>
  <c r="AA408" i="14"/>
  <c r="AD408" i="14"/>
  <c r="AD409" i="14"/>
  <c r="AA412" i="14"/>
  <c r="S413" i="14"/>
  <c r="AA415" i="14"/>
  <c r="AD415" i="14"/>
  <c r="S425" i="14"/>
  <c r="Z445" i="14"/>
  <c r="AA445" i="14"/>
  <c r="Z455" i="14"/>
  <c r="AA455" i="14"/>
  <c r="AA388" i="14"/>
  <c r="AA390" i="14"/>
  <c r="Z394" i="14"/>
  <c r="Z404" i="14"/>
  <c r="AA406" i="14"/>
  <c r="AD406" i="14"/>
  <c r="Z407" i="14"/>
  <c r="Z408" i="14"/>
  <c r="Z409" i="14"/>
  <c r="M412" i="14"/>
  <c r="Z412" i="14"/>
  <c r="AC419" i="14"/>
  <c r="M418" i="14"/>
  <c r="M422" i="14"/>
  <c r="Z422" i="14"/>
  <c r="AC422" i="14"/>
  <c r="Z433" i="14"/>
  <c r="AD462" i="14"/>
  <c r="AC463" i="14"/>
  <c r="M463" i="14"/>
  <c r="Z463" i="14"/>
  <c r="AC409" i="14"/>
  <c r="M415" i="14"/>
  <c r="Z415" i="14"/>
  <c r="AC415" i="14"/>
  <c r="Z416" i="14"/>
  <c r="AC417" i="14"/>
  <c r="Z420" i="14"/>
  <c r="AC430" i="14"/>
  <c r="M430" i="14"/>
  <c r="Z430" i="14"/>
  <c r="AD433" i="14"/>
  <c r="Z436" i="14"/>
  <c r="AD437" i="14"/>
  <c r="AD439" i="14"/>
  <c r="AA444" i="14"/>
  <c r="AC445" i="14"/>
  <c r="AA448" i="14"/>
  <c r="AD448" i="14"/>
  <c r="AC449" i="14"/>
  <c r="Z456" i="14"/>
  <c r="Z458" i="14"/>
  <c r="AA459" i="14"/>
  <c r="AA460" i="14"/>
  <c r="AA463" i="14"/>
  <c r="AD463" i="14"/>
  <c r="AC464" i="14"/>
  <c r="M464" i="14"/>
  <c r="AD467" i="14"/>
  <c r="AA470" i="14"/>
  <c r="AD470" i="14"/>
  <c r="S414" i="14"/>
  <c r="AD416" i="14"/>
  <c r="AD420" i="14"/>
  <c r="AA421" i="14"/>
  <c r="Z423" i="14"/>
  <c r="AC423" i="14"/>
  <c r="AD425" i="14"/>
  <c r="M426" i="14"/>
  <c r="Z426" i="14"/>
  <c r="AC426" i="14"/>
  <c r="Z427" i="14"/>
  <c r="AC428" i="14"/>
  <c r="AA430" i="14"/>
  <c r="AD430" i="14"/>
  <c r="Z431" i="14"/>
  <c r="Z435" i="14"/>
  <c r="AA436" i="14"/>
  <c r="AD445" i="14"/>
  <c r="AD449" i="14"/>
  <c r="AD452" i="14"/>
  <c r="M453" i="14"/>
  <c r="Z453" i="14"/>
  <c r="AD455" i="14"/>
  <c r="AD456" i="14"/>
  <c r="AA456" i="14"/>
  <c r="AA458" i="14"/>
  <c r="M459" i="14"/>
  <c r="Z459" i="14"/>
  <c r="AD459" i="14"/>
  <c r="AD460" i="14"/>
  <c r="AC461" i="14"/>
  <c r="M461" i="14"/>
  <c r="Z461" i="14"/>
  <c r="M470" i="14"/>
  <c r="Z470" i="14"/>
  <c r="AC416" i="14"/>
  <c r="AC420" i="14"/>
  <c r="AD422" i="14"/>
  <c r="AD426" i="14"/>
  <c r="AC427" i="14"/>
  <c r="AC433" i="14"/>
  <c r="AD440" i="14"/>
  <c r="AD441" i="14"/>
  <c r="AD442" i="14"/>
  <c r="AD443" i="14"/>
  <c r="AD444" i="14"/>
  <c r="AC446" i="14"/>
  <c r="AC450" i="14"/>
  <c r="Z371" i="14" l="1"/>
  <c r="M368" i="14"/>
  <c r="AA371" i="14"/>
  <c r="AA471" i="14" s="1"/>
  <c r="L471" i="14"/>
  <c r="Z448" i="14"/>
  <c r="AD471" i="14"/>
  <c r="K471" i="14"/>
  <c r="AC2" i="14"/>
  <c r="AC471" i="14" s="1"/>
  <c r="M2" i="14"/>
  <c r="Z2" i="14"/>
  <c r="Z471" i="14" s="1"/>
</calcChain>
</file>

<file path=xl/comments1.xml><?xml version="1.0" encoding="utf-8"?>
<comments xmlns="http://schemas.openxmlformats.org/spreadsheetml/2006/main">
  <authors>
    <author>XP Production Release 1.0</author>
  </authors>
  <commentList>
    <comment ref="AG22" authorId="0">
      <text>
        <r>
          <rPr>
            <sz val="8"/>
            <color rgb="FF000000"/>
            <rFont val="Tahoma"/>
            <family val="2"/>
          </rPr>
          <t>Bowers-Kellerville single customer GB</t>
        </r>
      </text>
    </comment>
  </commentList>
</comments>
</file>

<file path=xl/sharedStrings.xml><?xml version="1.0" encoding="utf-8"?>
<sst xmlns="http://schemas.openxmlformats.org/spreadsheetml/2006/main" count="11051" uniqueCount="2100">
  <si>
    <t>Elec Tran-Line OH-TX-115KV-Hutchinson Co Int-Spearman Int</t>
  </si>
  <si>
    <t>Elec Tran-Line OH-TX-115KV-Lamb Co Int-Terry Co Int</t>
  </si>
  <si>
    <t>Elec Tran-Line OH-TX-115KV-Lehman Sub Tap</t>
  </si>
  <si>
    <t>Elec Tran-Line OH-NM-115KV-Curry Co Int-FEC Clovis #3 Int (V-75)</t>
  </si>
  <si>
    <t>Elec Tran-Line OH-NM-115KV-Curry Co Int-Norton Sw Sta (T-76)</t>
  </si>
  <si>
    <t>Elec Tran-Line OH-NM-115KV-Pecos Int-Seven Rivers Int (T-62)</t>
  </si>
  <si>
    <t>Elec Tran-Line OH-NM-115KV-Whitten Sub-Ochoa</t>
  </si>
  <si>
    <t>Elec Tran-Line OH-TX-115KV-Carlisle Int-Yuma Sub (T-71)</t>
  </si>
  <si>
    <t>Elec Tran-Line OH-TX-115KV-Cox-Floyd</t>
  </si>
  <si>
    <t>Elec Tran-Line OH-TX-115KV-Denver City Interchange-Seminole Interchange (W-11)</t>
  </si>
  <si>
    <t>Elec Tran-Line OH-TX-115KV-Gaines County Interchange-Seminole Interchange (W-14)</t>
  </si>
  <si>
    <t>Elec Tran-Line OH-TX-115KV-Moore Co Sta-Lasley Sub (W-24)</t>
  </si>
  <si>
    <t>Elec Tran-Line OH-TX-115KV-Seminole Interchange-Amerada Hess CO2 Sub W-16</t>
  </si>
  <si>
    <t>Elec Tran-Line OH-TX-115KV-Seminole Interchange-Doss Interchange W-12</t>
  </si>
  <si>
    <t>Elec Tran-Line OH-TX-115KV-Seminole Interchange-ROZ Substation W-13</t>
  </si>
  <si>
    <t>Elec Tran-Line OH-TX-115KV-T93-Martin Sub to Hutchinson County Sub</t>
  </si>
  <si>
    <t>Elec Tran-Line OH-TX-230KV-Hobbs Sta-Midland County Intg (K-71)</t>
  </si>
  <si>
    <t>Elec Tran-Line OH-TX-230KV-Nichols Intg-Amarillo South Int (K-62)</t>
  </si>
  <si>
    <t>Grand Total</t>
  </si>
  <si>
    <t>Elec Tran-Line OH-TX-115KV-Lubbock East Int-Crosby Co Int</t>
  </si>
  <si>
    <t>Elec Tran-Line OH-TX-115KV-Lubbock East Int-Lubbock South Int</t>
  </si>
  <si>
    <t>Elec Tran-Line OH-TX-115KV-Lubbock South Int-Lynn Co Int</t>
  </si>
  <si>
    <t>Elec Tran-Line OH-TX-115KV-Lynn Co Int-Grassland Int</t>
  </si>
  <si>
    <t>Elec Tran-Line OH-TX-115KV-Mechanics School Tap</t>
  </si>
  <si>
    <t>Elec Tran-Line OH-TX-115KV-Moore Co Sta-Dallam Co Int</t>
  </si>
  <si>
    <t>Elec Tran-Line OH-TX-115KV-Moore Co Sta-Dumas Int</t>
  </si>
  <si>
    <t>Elec Tran-Line OH-TX-115KV-Nichols Sta-Coulter Int</t>
  </si>
  <si>
    <t>z73</t>
  </si>
  <si>
    <t>yes</t>
  </si>
  <si>
    <t>invalid</t>
  </si>
  <si>
    <t>Valid ?</t>
  </si>
  <si>
    <t>Total SPS radial plant - all jurisdictions (TX and NM)</t>
  </si>
  <si>
    <t>z76</t>
  </si>
  <si>
    <t>Navajo#1</t>
  </si>
  <si>
    <t>ARTESIA TOWN</t>
  </si>
  <si>
    <t>ARTESIA COUNTRY CLUB TAP</t>
  </si>
  <si>
    <t>ARTESIA COUNTRY CLUB</t>
  </si>
  <si>
    <t>ARTESIA COUNTRY</t>
  </si>
  <si>
    <t>SWITCH 4699</t>
  </si>
  <si>
    <t>ARTESIA SOUTH TAP</t>
  </si>
  <si>
    <t>ARTESIA SOUTH</t>
  </si>
  <si>
    <t>`</t>
  </si>
  <si>
    <t>ROSWELL</t>
  </si>
  <si>
    <t>ORCHARD PARK TAP</t>
  </si>
  <si>
    <t>SWITCH 4702</t>
  </si>
  <si>
    <t xml:space="preserve">CVEC ORCHARD PARK </t>
  </si>
  <si>
    <t>DEXTER TAP</t>
  </si>
  <si>
    <t>CVEC DEXTER</t>
  </si>
  <si>
    <t>DEXTER</t>
  </si>
  <si>
    <t>YO REC TAP</t>
  </si>
  <si>
    <t>CVEC HAGERMAN</t>
  </si>
  <si>
    <t>CVEC LAKE ARTHUR</t>
  </si>
  <si>
    <t>ARTESIA SMITH TAP</t>
  </si>
  <si>
    <t xml:space="preserve">ARTESIA SMITH </t>
  </si>
  <si>
    <t>ARTESIA INTG</t>
  </si>
  <si>
    <t>PORTALES</t>
  </si>
  <si>
    <t>ZODIAC TAP</t>
  </si>
  <si>
    <t>PORTALES SOUTH</t>
  </si>
  <si>
    <t>ZODIAC</t>
  </si>
  <si>
    <t>NM POTASH TAP</t>
  </si>
  <si>
    <t>LIVINGSTONE RIDGE</t>
  </si>
  <si>
    <t>NM POTASH #2 (MISS EAST #2)</t>
  </si>
  <si>
    <t>KERMAC TAP</t>
  </si>
  <si>
    <t>NM POTASH #1 (KERMAC)</t>
  </si>
  <si>
    <t>POTASH JUNCTION</t>
  </si>
  <si>
    <t>MW</t>
  </si>
  <si>
    <t>MVAR</t>
  </si>
  <si>
    <t>MVA</t>
  </si>
  <si>
    <t>Elec Tran-Line OH-TX-115KV-Nichols Sta-CRMWA #1</t>
  </si>
  <si>
    <t>Elec Tran-Line OH-TX-115KV-Nichols Sta-Dumas Int</t>
  </si>
  <si>
    <t>Elec Tran-Line OH-TX-115KV-Nichols Sta-Kingsmill Sub</t>
  </si>
  <si>
    <t>Elec Tran-Line OH-TX-115KV-Nichols Sta-WTU</t>
  </si>
  <si>
    <t>Elec Tran-Line OH-TX-115KV-Northwest Int-Bush Sub</t>
  </si>
  <si>
    <t>Elec Tran-Line OH-TX-115KV-ODC Sub Tap</t>
  </si>
  <si>
    <t>Elec Tran-Line OH-TX-115KV-Osage Int Tap</t>
  </si>
  <si>
    <t>Elec Tran-Line OH-TX-115KV-Osage Int-Coulter Int</t>
  </si>
  <si>
    <t>Elec Tran-Line OH-TX-115KV-Osage Int-South Georgia Int</t>
  </si>
  <si>
    <t>Elec Tran-Line OH-TX-115KV-Owens-Corning Steel Pole Tap</t>
  </si>
  <si>
    <t>Elec Tran-Line OH-TX-115KV-Owens-Corning Tap</t>
  </si>
  <si>
    <t>Elec Tran-Line OH-TX-115KV-Owens-Corning-South Georgia Int</t>
  </si>
  <si>
    <t>Elec Tran-Line OH-TX-115KV-Pantex North Sub Tap</t>
  </si>
  <si>
    <t>Elec Tran-Line OH-TX-115KV-Perryton Sub-OK St Line</t>
  </si>
  <si>
    <t>Elec Tran-Line OH-TX-115KV-Pierce Sub Tap</t>
  </si>
  <si>
    <t>Elec Tran-Line OH-TX-115KV-Plant X Sta-Bailey Co Int</t>
  </si>
  <si>
    <t>Elec Tran-Line OH-TX-115KV-Plant X Sta-Hale Co Int North Ckt</t>
  </si>
  <si>
    <t>Elec Tran-Line OH-TX-115KV-Plant X Sta-Hale Co Int South Ckt</t>
  </si>
  <si>
    <t>Elec Tran-Line OH-TX-115KV-Plant X Sta-Lamb Co Int</t>
  </si>
  <si>
    <t>Elec Tran-Line OH-TX-115KV-Pringle Int Tap</t>
  </si>
  <si>
    <t>Elec Tran-Line OH-TX-115KV-Randall Co Int-East Sta</t>
  </si>
  <si>
    <t>Elec Tran-Line OH-TX-115KV-Randall Co Int-Happy Int</t>
  </si>
  <si>
    <t>Elec Tran-Line OH-TX-115KV-Randall Co Int-Osage Int</t>
  </si>
  <si>
    <t>Elec Tran-Line OH-TX-115KV-Riverview Sta Tap</t>
  </si>
  <si>
    <t>Elec Tran-Line OH-TX-115KV-Riverview Sta-Hutchinson Co Int</t>
  </si>
  <si>
    <t>Elec Tran-Line OH-TX-115KV-Riverview Sta-Moore Co Sta</t>
  </si>
  <si>
    <t>Elec Tran-Line OH-TX-115KV-Riverview Sta-OK St Line</t>
  </si>
  <si>
    <t>Elec Tran-Line OH-TX-115KV-Russell Oil Field Tap</t>
  </si>
  <si>
    <t>Elec Tran-Line OH-TX-115KV-San Andres Sub Tap</t>
  </si>
  <si>
    <t>Elec Tran-Line OH-TX-115KV-Shell Condition Plt #2 Tap</t>
  </si>
  <si>
    <t>Elec Tran-Line OH-TX-115KV-Shell Cortez Pump St Tap</t>
  </si>
  <si>
    <t>Elec Tran-Line OH-TX-115KV-Shell Western C2 Tap</t>
  </si>
  <si>
    <t>Elec Tran-Line OH-TX-115KV-Sherman Co Sub Tap</t>
  </si>
  <si>
    <t>Elec Tran-Line OH-TX-115KV-South Plains Elec Coop-Quaker Sub Tap</t>
  </si>
  <si>
    <t>Direct Assignment - Wholesale</t>
  </si>
  <si>
    <t>PECOS</t>
  </si>
  <si>
    <t>t70</t>
  </si>
  <si>
    <t>34THST</t>
  </si>
  <si>
    <t>y60</t>
  </si>
  <si>
    <t>y63</t>
  </si>
  <si>
    <t>v79</t>
  </si>
  <si>
    <t>MARTIN</t>
  </si>
  <si>
    <t>CARSON</t>
  </si>
  <si>
    <t>t71</t>
  </si>
  <si>
    <t>DOUD</t>
  </si>
  <si>
    <t>v36</t>
  </si>
  <si>
    <t>East Clovis Tap (Structure 42)</t>
  </si>
  <si>
    <t>East Clovis</t>
  </si>
  <si>
    <t>IMC #3/Strata Tap (Structure 8A)</t>
  </si>
  <si>
    <t>Strata</t>
  </si>
  <si>
    <t>IMC #3</t>
  </si>
  <si>
    <t>W59</t>
  </si>
  <si>
    <t>Lopez</t>
  </si>
  <si>
    <t>Campbell</t>
  </si>
  <si>
    <t>Elec Tran-Line OH-TX-115KV-Sundown Int Tap North Ckt</t>
  </si>
  <si>
    <t>Elec Tran-Line OH-TX-115KV-Sundown Int Tap South Ckt</t>
  </si>
  <si>
    <t>Elec Tran-Line OH-TX-115KV-Sundown Int-Cochran Co Int</t>
  </si>
  <si>
    <t>Elec Tran-Line OH-TX-115KV-Swisher Co Int-Kress Int</t>
  </si>
  <si>
    <t>Elec Tran-Line OH-TX-115KV-Tuco Int-Crosby Co Int</t>
  </si>
  <si>
    <t>Elec Tran-Line OH-TX-115KV-Tuco Int-Lubbock East Int</t>
  </si>
  <si>
    <t>Elec Tran-Line OH-TX-115KV-Tuco Int-Randall Co Int</t>
  </si>
  <si>
    <t>Elec Tran-Line OH-TX-115KV-WTU Jericho Tap</t>
  </si>
  <si>
    <t>Elec Tran-Line OH-TX-115KV-Yoakum Co Int-Seagraves Int</t>
  </si>
  <si>
    <t>HOWARD</t>
  </si>
  <si>
    <t>z80</t>
  </si>
  <si>
    <t>TENNECO</t>
  </si>
  <si>
    <t>z77</t>
  </si>
  <si>
    <t>LEGACY</t>
  </si>
  <si>
    <t>BOARDMAN</t>
  </si>
  <si>
    <t>FLANN-LYN(FLOREY)</t>
  </si>
  <si>
    <t>w1</t>
  </si>
  <si>
    <t>GRAY COUNTY</t>
  </si>
  <si>
    <t>CRMWA #23</t>
  </si>
  <si>
    <t>ADOBE CREEK</t>
  </si>
  <si>
    <t>Elec Tran-Line OH-KS-345KV-Hitchland Intg-Finney Sw Sta (J-07)</t>
  </si>
  <si>
    <t>Elec Tran-Line OH-NM- 69KV-Eagle Creek-Artesia Town (Z-76)</t>
  </si>
  <si>
    <t>Elec Tran-Line OH-NM-115KV-Artesia Intg-Eagle Creek Intg (W-20)</t>
  </si>
  <si>
    <t>Elec Tran-Line OH-NM-115KV-Cannon AFB Sub Tap</t>
  </si>
  <si>
    <t>Elec Tran-Line OH-NM-115KV-Eagle Creek Intg-Navajo 3 (W-23)</t>
  </si>
  <si>
    <t>Elec Tran-Line OH-NM-115KV-Eddy Co Int-Eagle Creek Int (W-21)</t>
  </si>
  <si>
    <t>Elec Tran-Line OH-NM-115KV-Hobbs Gen Sub-Cunningham Sta (T-96)</t>
  </si>
  <si>
    <t>Elec Tran-Line OH-NM-115KV-Oasis Intg-Perimeter Sub (W-31)</t>
  </si>
  <si>
    <t>Elec Tran-Line OH-NM-115KV-Perimeter Sub-FEC Intg (W-32)</t>
  </si>
  <si>
    <t>Elec Tran-Line OH-NM-115KV-Seven Rivers Interchange-Eagle Creek Sub (W-17)</t>
  </si>
  <si>
    <t>Elec Tran-Line OH-NM-230KV-San Juan Mesa Wind Farm Sub-Oasis Intg (K-65)</t>
  </si>
  <si>
    <t>Elec Tran-Line OH-OK-115KV-Hitchland Intg-Texas County Intg (W-07)</t>
  </si>
  <si>
    <t>Elec Tran-Line OH-OK-115KV-Hitchland Intg-Texas County Intg (W-09)</t>
  </si>
  <si>
    <t>Elec Tran-Line OH-OK-115KV-Lasley Sub-Hitchland Intg (W-08)</t>
  </si>
  <si>
    <t>Elec Tran-Line OH-TX- 69KV-Batton Tap (Y-50)</t>
  </si>
  <si>
    <t>Elec Tran-Line OH-TX- 69KV-Bowers Sub-Howard Sub (Y-62)</t>
  </si>
  <si>
    <t>Elec Tran-Line OH-TX- 69KV-East Plant Intg-Van Buren Sub (Y-93)</t>
  </si>
  <si>
    <t>Elec Tran-Line OH-TX- 69KV-Gaines Co Int-Legacy Sub (Z-80)</t>
  </si>
  <si>
    <t>Elec Tran-Line OH-TX- 69KV-Hereford Intg South-Castro Co Sub (Z-51)</t>
  </si>
  <si>
    <t>Elec Tran-Line OH-TX- 69KV-Hockley County-Lamb County Intg (Y-89)</t>
  </si>
  <si>
    <t>Elec Tran-Line OH-TX- 69KV-Ivory Tap (Y-64)</t>
  </si>
  <si>
    <t>Elec Tran-Line OH-TX- 69KV-Kingsmill Sub-Bowers Sub (Y-60)</t>
  </si>
  <si>
    <t>Elec Tran-Line OH-TX- 69KV-Lamton Intg-Springlake Sub (Z-64)</t>
  </si>
  <si>
    <t>Elec Tran-Line OH-TX- 69KV-Legacy Sub-Doss Sub (Z-78)</t>
  </si>
  <si>
    <t>Elec Tran-Line OH-TX- 69KV-Legacy Sub-Flannagan Sub (Z-77)</t>
  </si>
  <si>
    <t>Elec Tran-Line OH-TX- 69KV-Stanton East (Y-85)</t>
  </si>
  <si>
    <t>Elec Tran-Line OH-TX- 69KV-Terry County Intg-Brownfield Sw Sta (Z-52)</t>
  </si>
  <si>
    <t>Elec Tran-Line OH-TX- 69KV-Tuco Intg-Crosby Co Intg (Y-84)</t>
  </si>
  <si>
    <t>Elec Tran-Line OH-TX-115KV-Channing Sub-Northwest Int (W-03)</t>
  </si>
  <si>
    <t>Elec Tran-Line OH-TX-115KV-Dallum Co Int-Channing Sub (W-04)</t>
  </si>
  <si>
    <t>Elec Tran-Line OH-TX-115KV-Dallum Co Int-Sherman Co Sw Sta (W-05)</t>
  </si>
  <si>
    <t>Elec Tran-Line OH-TX-115KV-Etter Rural Sub-Dallam County Intg (V-64)</t>
  </si>
  <si>
    <t>Elec Tran-Line OH-TX-115KV-Hansford Switching Station-Hitchland Intg (W-10)</t>
  </si>
  <si>
    <t>Elec Tran-Line OH-TX-115KV-Hitchland Intg-Texas County Intg (W-07)</t>
  </si>
  <si>
    <t>Elec Tran-Line OH-TX-115KV-Lasley Sub-Hitchland Intg (W-08)</t>
  </si>
  <si>
    <t>Elec Tran-Line OH-TX-115KV-Legacy Sub-Doss Interchange (W-19)</t>
  </si>
  <si>
    <t>Elec Tran-Line OH-TX-115KV-Tuco Int-Floyd Co Int</t>
  </si>
  <si>
    <t>Elec Tran-Line OH-TX-115KV-Wolfforth Int-Yuma Int (T-72)</t>
  </si>
  <si>
    <t>Elec Tran-Line OH-TX-230KV-Harrington Sta-Plant X Sta (K-41)</t>
  </si>
  <si>
    <t>Elec Tran-Line OH-TX-230KV-Hitchland Int-Moore Co Int (K-75)</t>
  </si>
  <si>
    <t>Elec Tran-Line OH-TX-230KV-Hitchland-Ochiltree (K-76)</t>
  </si>
  <si>
    <t>Elec Tran-Line OH-TX-345KV-Potter County Intg-Hitchland Intg (J-06)</t>
  </si>
  <si>
    <t>Elec Tran-Line OH-TX-115KV-Yoakum Co Int-Terry Co Int</t>
  </si>
  <si>
    <t>Elec Tran-Line OH-TX-115KV-Yuma Tap</t>
  </si>
  <si>
    <t>Elec Tran-Line OH-TX-230KV-Carlisle Int-LP&amp;L</t>
  </si>
  <si>
    <t>Elec Tran-Line OH-TX-230KV-Harrington Sta-Pringle Int</t>
  </si>
  <si>
    <t>Elec Tran-Line OH-TX-230KV-Harrington Sta-Randall Co Int</t>
  </si>
  <si>
    <t>Elec Tran-Line OH-TX-230KV-Jones Sta-Lubbock East Int</t>
  </si>
  <si>
    <t>Elec Tran-Line OH-TX-230KV-Jones Sta-Tuco Int</t>
  </si>
  <si>
    <t>Elec Tran-Line OH-TX-230KV-Nichols Sta-Harrington Sta #1</t>
  </si>
  <si>
    <t>Elec Tran-Line OH-TX-230KV-Nichols Sta-Harrington Sta #2</t>
  </si>
  <si>
    <t>Elec Tran-Line OH-TX-230KV-Nichols Sta-OK St Line</t>
  </si>
  <si>
    <t>Elec Tran-Line OH-TX-230KV-Plant X Sta-Sundown Corner #1</t>
  </si>
  <si>
    <t>Elec Tran-Line OH-TX-230KV-Plant X Sta-Tolk Sta</t>
  </si>
  <si>
    <t>Elec Tran-Line OH-TX-230KV-Potter Co Sw Sta-Moore Co Sta</t>
  </si>
  <si>
    <t>Elec Tran-Line OH-TX-230KV-Sundown Corner-Lubbock South Int</t>
  </si>
  <si>
    <t>Elec Tran-Line OH-TX-230KV-Sundown Int-NM St Line</t>
  </si>
  <si>
    <t>Elec Tran-Line OH-TX-230KV-Tolk Sta-Lamb Co Int</t>
  </si>
  <si>
    <t>Elec Tran-Line OH-TX-230KV-Tolk Sta-NM St Line #1</t>
  </si>
  <si>
    <t>Elec Tran-Line OH-TX-230KV-Tolk Sta-NM St Line #2</t>
  </si>
  <si>
    <t>Elec Tran-Line OH-TX-230KV-Tolk Sta-Tuco Int</t>
  </si>
  <si>
    <t>Elec Tran-Line OH-TX-230KV-Tolk Sta-Yoakum Co Int</t>
  </si>
  <si>
    <t>Elec Tran-Line OH-TX-230KV-Tuco Int-Carlisle Int</t>
  </si>
  <si>
    <t>Elec Tran-Line OH-TX-230KV-Tuco Int-Nichols Sta</t>
  </si>
  <si>
    <t>Elec Tran-Line OH-TX-345KV-Amarillo-Frio Draw Int</t>
  </si>
  <si>
    <t>Elec Tran-Line OH-TX-345KV-SPS/PSCO Tie Amarillo-OK St Line</t>
  </si>
  <si>
    <t>Elec Tran-Line UG-TX- 69KV-Lawrence Park Sub-Soncy Sub</t>
  </si>
  <si>
    <t>Elec Tran-Line UG-TX- 69KV-South Georgia Int-Lawrence Park Sub</t>
  </si>
  <si>
    <t>kV</t>
  </si>
  <si>
    <t>Ckt #</t>
  </si>
  <si>
    <t>PowerPlant Asset Location</t>
  </si>
  <si>
    <t>DETAILS</t>
  </si>
  <si>
    <t>FBUSNAME</t>
  </si>
  <si>
    <t>T_BUS</t>
  </si>
  <si>
    <t>TBUSNAME</t>
  </si>
  <si>
    <t>Gross</t>
  </si>
  <si>
    <t>Net</t>
  </si>
  <si>
    <t>BSKV</t>
  </si>
  <si>
    <t>CKT</t>
  </si>
  <si>
    <t>Miles</t>
  </si>
  <si>
    <t>Elec Tran-Line OH-NM-230KV-Lea Co Sub-TX St Line (K-49)</t>
  </si>
  <si>
    <t>Elec Tran-Line OH-NM-115KV-Roswell Intg-Capitan (W-49)</t>
  </si>
  <si>
    <t>Elec Tran-Line OH-TX-230KV-Jones Sta-Lubbock South Int L#1 (K-08)</t>
  </si>
  <si>
    <t>Elec Tran-Line OH-TX-115KV-Cole Intg-Ochiltree County Intg (W-28)</t>
  </si>
  <si>
    <t>Elec Tran-Line OH-NM-115KV-FEC Intg-Pleasant Hill Sub (W-64)</t>
  </si>
  <si>
    <t>Elec Tran-Line OH-NM-230KV-Hobbs Sta-Lea County Intg (K-72)</t>
  </si>
  <si>
    <t>Elec Tran-Line OH-TX-115KV-Perryton Intg-Ochiltree County Intg (W-30)</t>
  </si>
  <si>
    <t>Elec Tran-Line OH-TX-115KV-Deaf Smith Intg-Castro Co Intg (T-04)</t>
  </si>
  <si>
    <t>Elec Tran-Line OH-NM-115KV-Pecos Intg-North Canal Sub (W-61)</t>
  </si>
  <si>
    <t>Elec Tran-Line OH-NM-115KV-Curry Co Int-Pleasant Hill Sub (W-65)</t>
  </si>
  <si>
    <t>Elec Tran-Line OH-TX-115KV-Spearman Interchange-Ochiltree County Interchange (W-29)</t>
  </si>
  <si>
    <t>Elec Tran-Line OH-TX-115KV-Ochiltree-Perryton South (W-44)</t>
  </si>
  <si>
    <t>Elec Tran-Line OH-TX-115KV-Hale Co Intg-Lamton Intg (T-29)</t>
  </si>
  <si>
    <t>Elec Tran-Line OH-TX-230KV-Newhart Intg-Happy-Whiteface Wind Sub (K-90)</t>
  </si>
  <si>
    <t>Elec Tran-Line OH-NM- 69KV-Ocotillo Sub Tap (Z-57)</t>
  </si>
  <si>
    <t>Elec Tran-Line OH-TX- 69KV-Crosby Co Int-Hendrick Sub</t>
  </si>
  <si>
    <t>Elec Tran-Line OH-TX-115KV-Plant X Sta-Lamton Intg (T-28)</t>
  </si>
  <si>
    <t>Elec Tran-Line OH-TX-115KV-Grapevine Interchange to Kirby Switching Station (T-50)</t>
  </si>
  <si>
    <t>Elec Tran-Line OH-NM-115KV-Pecos Sub-Hopi Sub (W-43)</t>
  </si>
  <si>
    <t>Elec Tran-Line OH-NM-230KV-Hobbs Sta-Midland County Intg (K-71)</t>
  </si>
  <si>
    <t>Elec Tran-Line OH-TX-115KV-Hobbs Generation Sub-Higg Sub (T-98)</t>
  </si>
  <si>
    <t>Elec Tran-Line OH-TX- 69KV-Denver City Intg-Seagraves Intg (Y-95)</t>
  </si>
  <si>
    <t>Elec Tran-Line OH-NM-115KV-Lopez Int-Campbell St Sub (W-59)</t>
  </si>
  <si>
    <t>Elec Tran-Line OH-NM-115KV-Cunningham Sta-Buckeye Sub (V-98)</t>
  </si>
  <si>
    <t>Elec Tran-Line OH-TX-115KV-Castro Co Intg-Deaf Smith #22</t>
  </si>
  <si>
    <t>Elec Tran-Line OH-TX-115KV-Hitchland Intg-Texas County Intg (W-09)</t>
  </si>
  <si>
    <t>Elec Tran-Line OH-TX-230KV-Plant X Sta-Harrington Sta (K-04)</t>
  </si>
  <si>
    <t>Elec Tran-Line OH-TX-115KV-Spearman Interchange-Hansford Substation (T-87)</t>
  </si>
  <si>
    <t>Elec Tran-Line OH-NM-115KV-Norton Sw Sta-Lopez Int (W-58)</t>
  </si>
  <si>
    <t>Elec Tran-Line OH-TX-115KV-Plant X Sta-Castro Co Intg (V-37)</t>
  </si>
  <si>
    <t>Elec Tran-Line OH-TX-115KV-Cherry St Intg-Hasting Sub (W-42)</t>
  </si>
  <si>
    <t>Elec Tran-Line OH-TX- 69KV-Coulter Intg-Soncy (Y-72)</t>
  </si>
  <si>
    <t>Elec Tran-Line OH-TX-230KV-Newhart Intg-Plant X Sta (K-91)</t>
  </si>
  <si>
    <t>Total Miles</t>
  </si>
  <si>
    <t>Retail</t>
  </si>
  <si>
    <t>CA_NAME</t>
  </si>
  <si>
    <t>Area1</t>
  </si>
  <si>
    <t>%Ownership</t>
  </si>
  <si>
    <t>LOCKNEY2</t>
  </si>
  <si>
    <t>LH-CDRH2</t>
  </si>
  <si>
    <t>W</t>
  </si>
  <si>
    <t>SPS</t>
  </si>
  <si>
    <t>z38</t>
  </si>
  <si>
    <t>FLOYD2</t>
  </si>
  <si>
    <t>FLYDAT2</t>
  </si>
  <si>
    <t>SFLOYD2</t>
  </si>
  <si>
    <t>Elec Tran-Line OH-NM- 69KV-Amex #2 Tap</t>
  </si>
  <si>
    <t>R</t>
  </si>
  <si>
    <t>z56</t>
  </si>
  <si>
    <t>z5</t>
  </si>
  <si>
    <t>Elec Tran-Line OH-NM- 69KV-Carlsbad Sta-White Sub</t>
  </si>
  <si>
    <t>Elec Tran-Line OH-NM- 69KV-Carlsbad Waterfield Sub Tap</t>
  </si>
  <si>
    <t>y83</t>
  </si>
  <si>
    <t>CURRY2</t>
  </si>
  <si>
    <t>y97</t>
  </si>
  <si>
    <t>z8</t>
  </si>
  <si>
    <t>Elec Tran-Line OH-NM- 69KV-Cottonwood Sub Tap</t>
  </si>
  <si>
    <t>z50</t>
  </si>
  <si>
    <t>MULECY2</t>
  </si>
  <si>
    <t>BC-BAIL2</t>
  </si>
  <si>
    <t>WMULES2</t>
  </si>
  <si>
    <t>BC-LARI2</t>
  </si>
  <si>
    <t>LARIAT2</t>
  </si>
  <si>
    <t>DS-#102</t>
  </si>
  <si>
    <t>FARWELL2</t>
  </si>
  <si>
    <t>Elec Tran-Line OH-NM- 69KV-Dexter Sub Tap</t>
  </si>
  <si>
    <t>z48</t>
  </si>
  <si>
    <t>Elec Tran-Line OH-NM- 69KV-Duval #3 Sub Tap</t>
  </si>
  <si>
    <t>v98</t>
  </si>
  <si>
    <t>Elec Tran-Line OH-NM- 69KV-Duval-IMC #4 Bore Hole</t>
  </si>
  <si>
    <t>Elec Tran-Line OH-NM- 69KV-IMC #2 Sub Tap</t>
  </si>
  <si>
    <t>Elec Tran-Line OH-NM- 69KV-IMC #3 Sub Tap</t>
  </si>
  <si>
    <t>Elec Tran-Line OH-NM- 69KV-Loving Sub Tap</t>
  </si>
  <si>
    <t>Elec Tran-Line OH-TX-230KV-Mustang (K-36)</t>
  </si>
  <si>
    <t>Elec Tran-Line OH-TX-230KV-Mustang-Wasson #5</t>
  </si>
  <si>
    <t>Elec Tran-Line OH-NM-115KV-Whitten Sub-NEF Sub</t>
  </si>
  <si>
    <t>Elec Tran-Line OH-TX-115KV-Happy Int-Kress Int</t>
  </si>
  <si>
    <t>Elec Tran-Line OH-NM-230KV-Seven Rivers-Pecos INT</t>
  </si>
  <si>
    <t xml:space="preserve">Elec Tran-Line OH-TX- 69KV-Gray Co Int-Adobe Creek </t>
  </si>
  <si>
    <t>Elec Tran-Line OH-NM-115KV-Hobbs West Sw Sta-NEF Sub</t>
  </si>
  <si>
    <t>Elec Tran-Line OH-TX-230KV-Mustang-Seminole Int (K-69)</t>
  </si>
  <si>
    <t>Elec Tran-Line OH-OK-115KV-Texas Co Int-TX St Line (T88)</t>
  </si>
  <si>
    <t>Elec Tran-Line OH-TX-115KV-Pringle-Phillips Cogen (T-49)</t>
  </si>
  <si>
    <t>Elec Tran-Line OH-TX-230KV-Hobbs Sta-Seminole Intg (K-70)</t>
  </si>
  <si>
    <t>Elec Tran-Line OH-TX-115KV-Pringle Int-Riverview Power Plant (T-7)</t>
  </si>
  <si>
    <t>Elec Tran-Line OH-TX-115KV-Spearman's Interchange-Texas County Int</t>
  </si>
  <si>
    <t>Elec Tran-Line OH-TX-115KV-Denver City Interchange-Higg Subst (T-89)</t>
  </si>
  <si>
    <t>t86</t>
  </si>
  <si>
    <t>Elec Tran-Line OH-TX-230KV-Amarillo South Intg-Swisher County Int (K-63)</t>
  </si>
  <si>
    <t>Elec Tran-Line OH-TX-115KV-Russell Pool Substation-Higg Substation (T-91)</t>
  </si>
  <si>
    <t>Elec Tran-Line OH-TX-115KV-Mid American Pipeline/Amfrac-Higg Substation (T-92)</t>
  </si>
  <si>
    <t>Elec Tran-Line OH-NM- 69KV-Mississippi Chem #2 Sub Tap</t>
  </si>
  <si>
    <t>z44</t>
  </si>
  <si>
    <t>Elec Tran-Line OH-NM- 69KV-Potash Jct Sub-Duval #1 &amp; Duval #4</t>
  </si>
  <si>
    <t>Elec Tran-Line OH-NM- 69KV-Potash Jct Sub-Duval #2</t>
  </si>
  <si>
    <t>z22</t>
  </si>
  <si>
    <t>NMPOTA2</t>
  </si>
  <si>
    <t>KERMAC2</t>
  </si>
  <si>
    <t>Elec Tran-Line OH-NM- 69KV-Potash Jct Sub-National Potash</t>
  </si>
  <si>
    <t>z24</t>
  </si>
  <si>
    <t>Elec Tran-Line OH-NM- 69KV-Roswell Int-Artesia Int</t>
  </si>
  <si>
    <t>z9</t>
  </si>
  <si>
    <t>t31</t>
  </si>
  <si>
    <t>Elec Tran-Line OH-NM-115KV-Carlsbad Sta-Fiesta Sub</t>
  </si>
  <si>
    <t>FIESTA3</t>
  </si>
  <si>
    <t>CARLSBD3</t>
  </si>
  <si>
    <t>t24</t>
  </si>
  <si>
    <t>Elec Tran-Line OH-NM-115KV-Chaves Co Int-Roswell Int</t>
  </si>
  <si>
    <t>t14</t>
  </si>
  <si>
    <t>v83</t>
  </si>
  <si>
    <t>v84</t>
  </si>
  <si>
    <t>y72</t>
  </si>
  <si>
    <t>z33</t>
  </si>
  <si>
    <t>Elec Tran-Line OH-TX- 69KV-Boardman Sub/Flanagan Sub Tap</t>
  </si>
  <si>
    <t>z53</t>
  </si>
  <si>
    <t>LYNNCO2</t>
  </si>
  <si>
    <t>BROWNFI2</t>
  </si>
  <si>
    <t>z61</t>
  </si>
  <si>
    <t>YANCY2</t>
  </si>
  <si>
    <t>BG-YNT2</t>
  </si>
  <si>
    <t>LG-DRAW2</t>
  </si>
  <si>
    <t>Elec Tran-Line OH-TX-115KV-Amarillo South to Spring Draw Substation</t>
  </si>
  <si>
    <t>Elec Tran-Line OH-TX-115KV-Spearman-Pringle (T-6)</t>
  </si>
  <si>
    <t>Elec Tran-Line OH-TX-115KV-Spearman-Pringle (T-8)</t>
  </si>
  <si>
    <t>Elec Tran-Line OH-TX-115KV-Texas County Int-Hansford Sub (T-88)</t>
  </si>
  <si>
    <t>Elec Tran-Line OH-TX-115KV-W01-Martin Sub to Carson County Sub</t>
  </si>
  <si>
    <t>GARZA2</t>
  </si>
  <si>
    <t>GRAHAM2</t>
  </si>
  <si>
    <t>YANCYT2</t>
  </si>
  <si>
    <t>Elec Tran-Line OH-TX-230KV-Plant X Sta-Happy Whiteface Wind Sub (K-81)</t>
  </si>
  <si>
    <t>Elec Tran-Line OH-TX-230KV-Harrington Sta-Potter Co Sw Sta (K-32)</t>
  </si>
  <si>
    <t>Elec Tran-Line OH-TX-115KV-Cargill Sub-Curry Co Intg (Texas Portion) (T-59)</t>
  </si>
  <si>
    <t>Elec Tran-Line OH-TX-115KV-Deaf Smith Intg-Hereford (W-41)</t>
  </si>
  <si>
    <t>Elec Tran-Line OH-NM-115KV-Taylor Sw Sta-Tx St Line (T-16)</t>
  </si>
  <si>
    <t>Elec Tran-Line OH-TX-115KV-Hale Co Intg-Cox Sub</t>
  </si>
  <si>
    <t>Elec Tran-Line OH-NM-115KV-Wipp Sub-Red Bluff Sub (W-38)</t>
  </si>
  <si>
    <t>Elec Tran-Line OH-TX-230KV-Yoakum Co Int-Amoco Wasson Sub (K-40)</t>
  </si>
  <si>
    <t>Elec Tran-Line OH-NM-115KV-Roswell-Roswell City (T-24)</t>
  </si>
  <si>
    <t>Elec Tran-Line OH-NM-115KV-Pecos Intg-Ocotillo Sub (W-25)</t>
  </si>
  <si>
    <t>Elec Tran-Line OH-NM-115KV-Whitten Sub-Red Bluff Sub (W-37)</t>
  </si>
  <si>
    <t>Elec Tran-Line OH-TX-230KV-Newhart-Swisher (K-88)</t>
  </si>
  <si>
    <t>Elec Tran-Line OH-NM-115KV-Chaves Co Int-Roswell City (T-26)</t>
  </si>
  <si>
    <t>Elec Tran-Line OH-TX-115KV-Taylor-Johnson Draw (W-36)</t>
  </si>
  <si>
    <t>Elec Tran-Line OH-TX-115KV-Higg Intg-Johnson Draw (W-33)</t>
  </si>
  <si>
    <t>Elec Tran-Line OH-NM-230KV-Chaves Co Int-San Juan Wind Farm Sub (K-66)</t>
  </si>
  <si>
    <t>Elec Tran-Line OH-TX- 69KV-Soncy-Northwest Interchange (Z-33)</t>
  </si>
  <si>
    <t>Elec Tran-Line OH-TX-115KV-Gaines County Intg-Johnson Draw (W-35)</t>
  </si>
  <si>
    <t>Elec Tran-Line OH-TX- 69KV-Seagraves Interchange Sub (Z-21)</t>
  </si>
  <si>
    <t>Elec Tran-Line OH-TX-345KV-Hitchland Intg-Finney Sw Sta (J-07)</t>
  </si>
  <si>
    <t>Elec Tran-Line OH-TX- 69KV-Hereford Intg South-Hereford NE Sub (Z-71)</t>
  </si>
  <si>
    <t>Elec Tran-Line OH-TX-115KV-Hereford Northeast Int-Deaf Smith Co Int (T-63)</t>
  </si>
  <si>
    <t>Elec Tran-Line OH-NM-115KV-Norton Sw Sta-Campbell St Sub (T-77)</t>
  </si>
  <si>
    <t>Elec Tran-Line OH-TX- 69KV-Miami NE Brk Sta-Canadian Sub (Z-47)</t>
  </si>
  <si>
    <t>Elec Tran-Line OH-TX- 69KV-Lynn Co Intg-Graham Intg (Z-61)</t>
  </si>
  <si>
    <t>Elec Tran-Line OH-TX-115KV-AMFRAC-Johnson Draw (W-34)</t>
  </si>
  <si>
    <t>Elec Tran-Line OH-NM-115KV-Red Bluff Sub-Wood Draw Sub (W-39)</t>
  </si>
  <si>
    <t>Elec Tran-Line OH-TX-115KV-Deaf Smith Intg-Canyon West (W-40)</t>
  </si>
  <si>
    <t>Elec Tran-Line OH-TX-115KV-Hereford Sub-Cargill Sub (T-58)</t>
  </si>
  <si>
    <t>Elec Tran-Line OH-TX- 69KV-Structure #465-Bailey Co Sub (TX Portion) (Z-50)</t>
  </si>
  <si>
    <t>Elec Tran-Line OH-TX-230KV-Randall-Amarillo South (K-87)</t>
  </si>
  <si>
    <t>Elec Tran-Line OH-OK-345KV-Texas State Line-Beaver Co Line (J-12)</t>
  </si>
  <si>
    <t>LG-CNTR2</t>
  </si>
  <si>
    <t>y67</t>
  </si>
  <si>
    <t>CASTRC2</t>
  </si>
  <si>
    <t>z20</t>
  </si>
  <si>
    <t>t45</t>
  </si>
  <si>
    <t>Elec Tran-Line OH-TX- 69KV-Denver City Sta Loop</t>
  </si>
  <si>
    <t>SEAGRAV2</t>
  </si>
  <si>
    <t>y99</t>
  </si>
  <si>
    <t>y98</t>
  </si>
  <si>
    <t>y89</t>
  </si>
  <si>
    <t>LC-HODG2</t>
  </si>
  <si>
    <t>LC-HDT2</t>
  </si>
  <si>
    <t>LC-WHIT2</t>
  </si>
  <si>
    <t>LC-LEVL2</t>
  </si>
  <si>
    <t>ELWOOD2</t>
  </si>
  <si>
    <t>MIDAMR2</t>
  </si>
  <si>
    <t>WHITHAR2</t>
  </si>
  <si>
    <t>PUMP/YH2</t>
  </si>
  <si>
    <t>HOBGOOD2</t>
  </si>
  <si>
    <t>LC-LUMS2</t>
  </si>
  <si>
    <t>LAMBCO2</t>
  </si>
  <si>
    <t>y95</t>
  </si>
  <si>
    <t>z25</t>
  </si>
  <si>
    <t>HOCKLEY2</t>
  </si>
  <si>
    <t>TERRYC2</t>
  </si>
  <si>
    <t>z46</t>
  </si>
  <si>
    <t>SULPHUR2</t>
  </si>
  <si>
    <t>z52</t>
  </si>
  <si>
    <t>LG-BRWN2</t>
  </si>
  <si>
    <t>y92</t>
  </si>
  <si>
    <t>y93</t>
  </si>
  <si>
    <t>Elec Tran-Line OH-TX- 69KV-Floydada Sub Tap</t>
  </si>
  <si>
    <t>Elec Tran-Line OH-TX- 69KV-Goodpasture Sub #2 Tap</t>
  </si>
  <si>
    <t>DS-#32</t>
  </si>
  <si>
    <t>z65</t>
  </si>
  <si>
    <t>z63</t>
  </si>
  <si>
    <t>Elec Tran-Line OH-TX- 69KV-Hale Co Int Tap Underbuild #1</t>
  </si>
  <si>
    <t>SP-HALF2</t>
  </si>
  <si>
    <t>CORNER2</t>
  </si>
  <si>
    <t>y91</t>
  </si>
  <si>
    <t>z71</t>
  </si>
  <si>
    <t>HEREFD2</t>
  </si>
  <si>
    <t>y58</t>
  </si>
  <si>
    <t>y62</t>
  </si>
  <si>
    <t>GB-WHEE2</t>
  </si>
  <si>
    <t>MAGICC2</t>
  </si>
  <si>
    <t>GB-KELR2</t>
  </si>
  <si>
    <t>BOWERS2</t>
  </si>
  <si>
    <t>NP-BRIS2</t>
  </si>
  <si>
    <t>z47</t>
  </si>
  <si>
    <t>z69</t>
  </si>
  <si>
    <t>z70</t>
  </si>
  <si>
    <t>y65</t>
  </si>
  <si>
    <t>INDUSTR2</t>
  </si>
  <si>
    <t>HUBRCO 2</t>
  </si>
  <si>
    <t>Elec Tran-Line OH-TX- 69KV-Industrial Sub-Huber Co-Gen Plt</t>
  </si>
  <si>
    <t>SIDRCH 2</t>
  </si>
  <si>
    <t>Elec Tran-Line OH-TX- 69KV-Kingsmill Sub-Celanese Sta</t>
  </si>
  <si>
    <t>z60</t>
  </si>
  <si>
    <t>LG-TWD2</t>
  </si>
  <si>
    <t>DIEKEMP2</t>
  </si>
  <si>
    <t>LG-HCKB2</t>
  </si>
  <si>
    <t>LUBE2</t>
  </si>
  <si>
    <t>SP-SLAT2</t>
  </si>
  <si>
    <t>SOUTHLN2</t>
  </si>
  <si>
    <t>y50</t>
  </si>
  <si>
    <t>y64</t>
  </si>
  <si>
    <t>y85</t>
  </si>
  <si>
    <t>SW67462</t>
  </si>
  <si>
    <t>PLANTRS2</t>
  </si>
  <si>
    <t>z66</t>
  </si>
  <si>
    <t>Elec Tran-Line OH-TX- 69KV-Muleshoe Sub Tap</t>
  </si>
  <si>
    <t>MULE-V2</t>
  </si>
  <si>
    <t>Elec Tran-Line OH-NM-115KV-Cunningham Sta-Oil Center Sub (W-26)</t>
  </si>
  <si>
    <t>Elec Tran-Line OH-NM-115KV-Hobbs Gen Sub-Taylor Sw Sta (T-97)</t>
  </si>
  <si>
    <t>Elec Tran-Line OH-NM-115KV-Whitten Sub-Oil Center Sub (W-27)</t>
  </si>
  <si>
    <t>Elec Tran-Line OH-TX-115KV-Gaines County Sub-Legacy Sub (W-18)</t>
  </si>
  <si>
    <t>Elec Tran-Line OH-TX-115KV-Spearman-Perryton (V-92)</t>
  </si>
  <si>
    <t>Elec Tran-Line OH-TX-115KV-Wheeler Co Int-New Grave Sub (W-06)</t>
  </si>
  <si>
    <t>Elec Tran-Line OH-TX-230KV-Grapevine Int-Wheeler Co Int (K-73)</t>
  </si>
  <si>
    <t>z64</t>
  </si>
  <si>
    <t>Elec Tran-Line OH-TX- 69KV-Olton Sub Tap</t>
  </si>
  <si>
    <t>LC-OLTN2</t>
  </si>
  <si>
    <t>LAMTON2</t>
  </si>
  <si>
    <t>OLTON2</t>
  </si>
  <si>
    <t>y75</t>
  </si>
  <si>
    <t>KRESS2</t>
  </si>
  <si>
    <t>SW-KRES2</t>
  </si>
  <si>
    <t>LH-PL&amp;M2</t>
  </si>
  <si>
    <t>NPLNV2</t>
  </si>
  <si>
    <t>KRESRU2</t>
  </si>
  <si>
    <t>y59</t>
  </si>
  <si>
    <t>Elec Tran-Line OH-TX- 69KV-Springlake Sub Tap</t>
  </si>
  <si>
    <t>NO6754</t>
  </si>
  <si>
    <t>t58</t>
  </si>
  <si>
    <t>v38</t>
  </si>
  <si>
    <t>t37</t>
  </si>
  <si>
    <t>Tri County</t>
  </si>
  <si>
    <t>t53</t>
  </si>
  <si>
    <t>t54</t>
  </si>
  <si>
    <t>CONWAY</t>
  </si>
  <si>
    <t>t47</t>
  </si>
  <si>
    <t>ELPASO</t>
  </si>
  <si>
    <t>RILEY</t>
  </si>
  <si>
    <t>PACIFIC</t>
  </si>
  <si>
    <t>SP-NDE2</t>
  </si>
  <si>
    <t>SP-BECT2</t>
  </si>
  <si>
    <t>ALLMON2</t>
  </si>
  <si>
    <t>LH-PTRS2</t>
  </si>
  <si>
    <t>y84</t>
  </si>
  <si>
    <t>SP-IDAL2</t>
  </si>
  <si>
    <t>VICKER2</t>
  </si>
  <si>
    <t>WHTE&amp;MN2</t>
  </si>
  <si>
    <t>SP-SHLW2</t>
  </si>
  <si>
    <t>SW67872</t>
  </si>
  <si>
    <t>SP-ACUF2</t>
  </si>
  <si>
    <t>SP-HETL2</t>
  </si>
  <si>
    <t>v46</t>
  </si>
  <si>
    <t>v49</t>
  </si>
  <si>
    <t>v80</t>
  </si>
  <si>
    <t>v43</t>
  </si>
  <si>
    <t>v44</t>
  </si>
  <si>
    <t>Elec Tran-Line OH-TX-115KV-Herring Sub Tap</t>
  </si>
  <si>
    <t>v55</t>
  </si>
  <si>
    <t>t27</t>
  </si>
  <si>
    <t>Elec Tran-Line OH-TX-115KV-Nichols Sta-Hutchinson Co Int</t>
  </si>
  <si>
    <t>v50</t>
  </si>
  <si>
    <t>t64</t>
  </si>
  <si>
    <t>Elec Tran-Line OH-TX-115KV-Randall Co Int-Southeast Sub</t>
  </si>
  <si>
    <t>z40</t>
  </si>
  <si>
    <t>SONCY2</t>
  </si>
  <si>
    <t>LAWPK22</t>
  </si>
  <si>
    <t>z23</t>
  </si>
  <si>
    <t>LAWPK12</t>
  </si>
  <si>
    <t>GEORGIA2</t>
  </si>
  <si>
    <t>WS Gross Plant $</t>
  </si>
  <si>
    <t>WS Net Plant $</t>
  </si>
  <si>
    <t>Rt Gross Plant $</t>
  </si>
  <si>
    <t>Rt Net Plant $</t>
  </si>
  <si>
    <t>WS/Rt</t>
  </si>
  <si>
    <t>WS</t>
  </si>
  <si>
    <t>WS = Wholesale</t>
  </si>
  <si>
    <t>Rt = Retail</t>
  </si>
  <si>
    <t>Abbreviations:</t>
  </si>
  <si>
    <t>TX = Texas</t>
  </si>
  <si>
    <t>NM = New Mexico</t>
  </si>
  <si>
    <t>z49</t>
  </si>
  <si>
    <t>check</t>
  </si>
  <si>
    <t>Elec Tran-Line OH-KS-345KV-SPS/PSCO Tie Holcomb-CO St Line</t>
  </si>
  <si>
    <t>Elec Tran-Line OH-KS-345KV-SPS/PSCO Tie Holcomb-OK St Line</t>
  </si>
  <si>
    <t>Elec Tran-Line OH-NM- 69KV-Artesia Country Club Sub Tap</t>
  </si>
  <si>
    <t>Elec Tran-Line OH-NM- 69KV-Artesia Int-Artesia City Sub</t>
  </si>
  <si>
    <t>Elec Tran-Line OH-NM- 69KV-Artesia Int-Carlsbad Sta</t>
  </si>
  <si>
    <t>Elec Tran-Line OH-NM- 69KV-Artesia South Rural Sub Tap</t>
  </si>
  <si>
    <t>Elec Tran-Line OH-NM- 69KV-Cannon AFB Sub Tap</t>
  </si>
  <si>
    <t>Elec Tran-Line OH-NM- 69KV-Cherry Sub Tap</t>
  </si>
  <si>
    <t>Elec Tran-Line OH-NM- 69KV-Clovis East Sub Tap</t>
  </si>
  <si>
    <t>Elec Tran-Line OH-NM- 69KV-Clovis Loop</t>
  </si>
  <si>
    <t>Elec Tran-Line OH-NM- 69KV-Curry Co Int-Roosevelt Co Int</t>
  </si>
  <si>
    <t>Elec Tran-Line OH-NM- 69KV-Curry Co Int-TX St Line</t>
  </si>
  <si>
    <t>Elec Tran-Line OH-NM- 69KV-FEC Tap</t>
  </si>
  <si>
    <t>Elec Tran-Line OH-NM- 69KV-Industrial Sub-Ethanol Plant Sub</t>
  </si>
  <si>
    <t>Elec Tran-Line OH-NM- 69KV-Navajo #4 Sub Tap</t>
  </si>
  <si>
    <t>Elec Tran-Line OH-NM- 69KV-Navajo Ref #2 &amp; #3 Sub Tap</t>
  </si>
  <si>
    <t>Elec Tran-Line OH-NM- 69KV-New Mexico Potash #1 Sub Tap</t>
  </si>
  <si>
    <t>Elec Tran-Line OH-NM- 69KV-North Clovis Sub Tap</t>
  </si>
  <si>
    <t>Elec Tran-Line OH-NM- 69KV-Portales Grain Alcohol</t>
  </si>
  <si>
    <t>Elec Tran-Line OH-NM- 69KV-Portales Sw Sta-Portales South Sub</t>
  </si>
  <si>
    <t>Elec Tran-Line OH-NM- 69KV-Potash Jct Sub-Kermac</t>
  </si>
  <si>
    <t>Elec Tran-Line OH-NM- 69KV-REC Sub Tap</t>
  </si>
  <si>
    <t>Elec Tran-Line OH-NM- 69KV-Roosevelt Co Int-Portales City Sub</t>
  </si>
  <si>
    <t>Elec Tran-Line OH-NM- 69KV-Roosevelt Co Int-Portales Sw Sta</t>
  </si>
  <si>
    <t>Elec Tran-Line OH-NM- 69KV-Roswell Int-Chaves Co Int</t>
  </si>
  <si>
    <t>Elec Tran-Line OH-NM- 69KV-Roswell Int-Roswell Sta</t>
  </si>
  <si>
    <t>Elec Tran-Line OH-NM- 69KV-Roswell/Chaves-Walker AFB West Sub</t>
  </si>
  <si>
    <t>Elec Tran-Line OH-NM- 69KV-Walker AFB East Sub Tap</t>
  </si>
  <si>
    <t>Elec Tran-Line OH-NM- 69KV-WIPP Sub Tap</t>
  </si>
  <si>
    <t>Elec Tran-Line OH-NM- 69KV-Zodiac Sub Tap</t>
  </si>
  <si>
    <t>Elec Tran-Line OH-NM-115KV-Atoka Sub-Seven Rivers Sub</t>
  </si>
  <si>
    <t>Elec Tran-Line OH-NM-115KV-Brasher Sub Tap</t>
  </si>
  <si>
    <t>Elec Tran-Line OH-NM-115KV-Carlsbad Sta-Cunningham Sta #2</t>
  </si>
  <si>
    <t>Elec Tran-Line OH-NM-115KV-Carlsbad Sta-Potash Jct Sub</t>
  </si>
  <si>
    <t>Elec Tran-Line OH-NM-115KV-Carlsbad Sta-Roswell Int</t>
  </si>
  <si>
    <t>Elec Tran-Line OH-NM-115KV-Cochran Sw Sta-Monument Sub</t>
  </si>
  <si>
    <t>Elec Tran-Line OH-NM-115KV-Cunningham Sta-Maddox Sta</t>
  </si>
  <si>
    <t>Elec Tran-Line OH-NM-115KV-Cunningham Sta-Taylor Sw Sta</t>
  </si>
  <si>
    <t>Elec Tran-Line OH-NM-115KV-Cunningham Sta-TX St Line</t>
  </si>
  <si>
    <t>Elec Tran-Line OH-NM-115KV-Curry Co Int-Oasis Int</t>
  </si>
  <si>
    <t>Elec Tran-Line OH-NM-115KV-Curry Co Int-Roosevelt Co Int #1</t>
  </si>
  <si>
    <t>Elec Tran-Line OH-NM-115KV-Curry Co Int-Roosevelt Co Int #2</t>
  </si>
  <si>
    <t>Elec Tran-Line OH-NM-115KV-Curry Co Int-Tucumcari</t>
  </si>
  <si>
    <t>Elec Tran-Line OH-NM-115KV-Drinkard Sub Tap</t>
  </si>
  <si>
    <t>T26</t>
  </si>
  <si>
    <t>URTON</t>
  </si>
  <si>
    <t>CROSBY</t>
  </si>
  <si>
    <t>SP-PLEASNT</t>
  </si>
  <si>
    <t>z39</t>
  </si>
  <si>
    <t>v62</t>
  </si>
  <si>
    <t>Elec Tran-Line OH-NM-115KV-Eddy Co Int-Artesia Int</t>
  </si>
  <si>
    <t>Elec Tran-Line OH-NM-115KV-Hobbs Loop</t>
  </si>
  <si>
    <t>Elec Tran-Line OH-NM-115KV-Hobbs North Sub Tap</t>
  </si>
  <si>
    <t>Elec Tran-Line OH-NM-115KV-Jal-Hobbs Loop</t>
  </si>
  <si>
    <t>Elec Tran-Line OH-NM-115KV-Maddox Sta-Buckeye Sub</t>
  </si>
  <si>
    <t>Elec Tran-Line OH-NM-115KV-Maddox Sta-Hobbs Loop</t>
  </si>
  <si>
    <t>Elec Tran-Line OH-NM-115KV-Maddox Sta-Jal</t>
  </si>
  <si>
    <t xml:space="preserve">Elec Tran-Line OH-NM-115KV-Maddox Sta-Lea Co REC </t>
  </si>
  <si>
    <t>Elec Tran-Line OH-NM-115KV-Maddox Sta-Maljamar Sub</t>
  </si>
  <si>
    <t>Elec Tran-Line OH-NM-115KV-Navajo Ref #3 Sub Tap</t>
  </si>
  <si>
    <t xml:space="preserve">Elec Tran-Line OH-NM-115KV-Norris St Tap </t>
  </si>
  <si>
    <t>Elec Tran-Line OH-NM-115KV-Ochoa Int-Sand Dunes Sub</t>
  </si>
  <si>
    <t>Elec Tran-Line OH-NM-115KV-Potash Jct Sub-PCA Sub</t>
  </si>
  <si>
    <t>Elec Tran-Line OH-NM-115KV-Potash Jct Sub-WIPP Sub</t>
  </si>
  <si>
    <t>Elec Tran-Line OH-NM-230KV-Chaves Co Int-Eddy Co Int</t>
  </si>
  <si>
    <t>Elec Tran-Line OH-NM-230KV-Cunningham Sta-Eddy Co Int</t>
  </si>
  <si>
    <t>Elec Tran-Line OH-NM-230KV-Cunningham Sta-Potash Jct Sub</t>
  </si>
  <si>
    <t>Elec Tran-Line OH-NM-230KV-Cunningham Sta-TX St Line</t>
  </si>
  <si>
    <t>Valid</t>
  </si>
  <si>
    <t>Customer</t>
  </si>
  <si>
    <t>CVEC</t>
  </si>
  <si>
    <t>Deaf Smith</t>
  </si>
  <si>
    <t>Bailey County</t>
  </si>
  <si>
    <t>Lyntegar</t>
  </si>
  <si>
    <t>Big Country</t>
  </si>
  <si>
    <t>South Plains</t>
  </si>
  <si>
    <t>Lamb County</t>
  </si>
  <si>
    <t>Swisher</t>
  </si>
  <si>
    <t>Green Belt</t>
  </si>
  <si>
    <t>North Plains</t>
  </si>
  <si>
    <t>Lighthouse</t>
  </si>
  <si>
    <t>Elec Tran-Line OH-NM-230KV-Eddy Co to Seven Rivers</t>
  </si>
  <si>
    <t>Reclass</t>
  </si>
  <si>
    <t>Elec Tran-Line OH-NM-230KV-Pecos Int-Potash Jct Int</t>
  </si>
  <si>
    <t>Elec Tran-Line OH-NM-230KV-Roosevelt Co Int-Chaves Co Int</t>
  </si>
  <si>
    <t>Elec Tran-Line OH-OK-115KV-Perryton Tap</t>
  </si>
  <si>
    <t>Elec Tran-Line OH-OK-115KV-Texas Co Int-Beaver Co Int</t>
  </si>
  <si>
    <t>Elec Tran-Line OH-OK-115KV-Texas Co Int-KS St Line</t>
  </si>
  <si>
    <t>Elec Tran-Line OH-OK-115KV-Texas Co Int-TX St Line #2</t>
  </si>
  <si>
    <t>Elec Tran-Line OH-OK-345KV-SPS/PSCO Tie TX St Line-KS St Line</t>
  </si>
  <si>
    <t>Elec Tran-Line OH-TX- 69KV-34th Street Sub Tap</t>
  </si>
  <si>
    <t>Elec Tran-Line OH-TX- 69KV-Adair Sub Tap</t>
  </si>
  <si>
    <t>Elec Tran-Line OH-TX- 69KV-Amarillo Loop</t>
  </si>
  <si>
    <t>Elec Tran-Line OH-TX- 69KV-Am-Frac Sub Tap</t>
  </si>
  <si>
    <t>Elec Tran-Line OH-TX- 69KV-Amherst Sub Tap</t>
  </si>
  <si>
    <t>Elec Tran-Line OH-TX- 69KV-Amoco Co Line Sub Tap</t>
  </si>
  <si>
    <t>Elec Tran-Line OH-TX- 69KV-Amoco Garza Co Tap</t>
  </si>
  <si>
    <t>Elec Tran-Line OH-TX- 69KV-Anton Sub Tap</t>
  </si>
  <si>
    <t>Elec Tran-Line OH-TX- 69KV-Borger Loop</t>
  </si>
  <si>
    <t>Elec Tran-Line OH-TX- 69KV-Bowers Sub Tap</t>
  </si>
  <si>
    <t>Elec Tran-Line OH-TX- 69KV-Brownfield Sub-Garza Co</t>
  </si>
  <si>
    <t>NO 3718</t>
  </si>
  <si>
    <t>NO 6854</t>
  </si>
  <si>
    <t>NO 3724</t>
  </si>
  <si>
    <t>v75</t>
  </si>
  <si>
    <t>z74</t>
  </si>
  <si>
    <t>LAMTON</t>
  </si>
  <si>
    <t>CORNER</t>
  </si>
  <si>
    <t>t91</t>
  </si>
  <si>
    <t>HIGG</t>
  </si>
  <si>
    <t>SPRINGL2</t>
  </si>
  <si>
    <t>z41</t>
  </si>
  <si>
    <t>CROSBY2</t>
  </si>
  <si>
    <t>LH-CROS2</t>
  </si>
  <si>
    <t>HENDRIC2</t>
  </si>
  <si>
    <t>Elec Tran-Line OH-TX- 69KV-Sulfur Spgs-Adair Sub</t>
  </si>
  <si>
    <t>z21</t>
  </si>
  <si>
    <t>y74</t>
  </si>
  <si>
    <t>z18</t>
  </si>
  <si>
    <t>HALECN2</t>
  </si>
  <si>
    <t>TUCO2</t>
  </si>
  <si>
    <t>PLNVCO2</t>
  </si>
  <si>
    <t>WESTRID2</t>
  </si>
  <si>
    <t>PLNVWT2</t>
  </si>
  <si>
    <t>LH-HALC2</t>
  </si>
  <si>
    <t>WPLNV2</t>
  </si>
  <si>
    <t>z51</t>
  </si>
  <si>
    <t>DS-#42</t>
  </si>
  <si>
    <t>DS-#82</t>
  </si>
  <si>
    <t>DIM CS 2</t>
  </si>
  <si>
    <t>z62</t>
  </si>
  <si>
    <t>LC-HART2</t>
  </si>
  <si>
    <t>HART2</t>
  </si>
  <si>
    <t>Elec Tran-Line OH-TX- 69KV-Tuco Int-Hereford Int</t>
  </si>
  <si>
    <t>y78</t>
  </si>
  <si>
    <t>y79</t>
  </si>
  <si>
    <t>WANTNTP2</t>
  </si>
  <si>
    <t>LC-SP&amp;H2</t>
  </si>
  <si>
    <t>SP-ABRN2</t>
  </si>
  <si>
    <t>COUNTL2</t>
  </si>
  <si>
    <t>BAINER2</t>
  </si>
  <si>
    <t>LC-LTTL2</t>
  </si>
  <si>
    <t>WANTON2</t>
  </si>
  <si>
    <t>y80</t>
  </si>
  <si>
    <t>LC-SNDH2</t>
  </si>
  <si>
    <t>AMHERST2</t>
  </si>
  <si>
    <t>SUDNRU2</t>
  </si>
  <si>
    <t>WLTTLF2</t>
  </si>
  <si>
    <t>BAILYP2</t>
  </si>
  <si>
    <t>LC-BECK2</t>
  </si>
  <si>
    <t>COX2</t>
  </si>
  <si>
    <t>y77</t>
  </si>
  <si>
    <t>IRICK2</t>
  </si>
  <si>
    <t>BARWISE2</t>
  </si>
  <si>
    <t>LH-AIKN2</t>
  </si>
  <si>
    <t>AIKENT2</t>
  </si>
  <si>
    <t>y96</t>
  </si>
  <si>
    <t>LH-LST2</t>
  </si>
  <si>
    <t>LH-SPL2</t>
  </si>
  <si>
    <t>LH-SLVR2</t>
  </si>
  <si>
    <t>BRISCOE2</t>
  </si>
  <si>
    <t>z36</t>
  </si>
  <si>
    <t>LH-HARM2</t>
  </si>
  <si>
    <t>NO6888</t>
  </si>
  <si>
    <t>NO3890</t>
  </si>
  <si>
    <t>NO8861</t>
  </si>
  <si>
    <t>NO3736</t>
  </si>
  <si>
    <t>t04</t>
  </si>
  <si>
    <t>t75</t>
  </si>
  <si>
    <t>Elec Tran-Line OH-TX- 69KV-Canadian Sub Tap</t>
  </si>
  <si>
    <t xml:space="preserve">Elec Tran-Line OH-TX- 69KV-Castro Co Int Tap  </t>
  </si>
  <si>
    <t>Elec Tran-Line OH-TX- 69KV-Castro Co Int Tap Underbuild</t>
  </si>
  <si>
    <t xml:space="preserve">Elec Tran-Line OH-TX- 69KV-Castro Co REC Sub Tap </t>
  </si>
  <si>
    <t>w34</t>
  </si>
  <si>
    <t>w25</t>
  </si>
  <si>
    <t>OCOTILLO</t>
  </si>
  <si>
    <t>w39</t>
  </si>
  <si>
    <t>RED BLUFF</t>
  </si>
  <si>
    <t>WOOD DRAW</t>
  </si>
  <si>
    <t>JOHNSON DRAW</t>
  </si>
  <si>
    <t>Elec Tran-Line OH-TX- 69KV-Cedar Lake Sub Tap</t>
  </si>
  <si>
    <t>Elec Tran-Line OH-TX- 69KV-Cochran Co Int-Sundown REC</t>
  </si>
  <si>
    <t>Elec Tran-Line OH-TX- 69KV-Cochran Co Int-Whiteface Sub</t>
  </si>
  <si>
    <t>Farmers</t>
  </si>
  <si>
    <t>Rita Blanca</t>
  </si>
  <si>
    <t>t38</t>
  </si>
  <si>
    <t>IMC#1</t>
  </si>
  <si>
    <t>Elec Tran-Line OH-TX- 69KV-Crosby Co Int-Pleasant Hill Tap</t>
  </si>
  <si>
    <t>Elec Tran-Line OH-TX- 69KV-Dallam Co Int-Rita Blanca REC</t>
  </si>
  <si>
    <t>Elec Tran-Line OH-TX- 69KV-Deaf Smith Co Co-op Sub #4 Tap</t>
  </si>
  <si>
    <t>Elec Tran-Line OH-TX- 69KV-Denver City Sta-Doss Sub</t>
  </si>
  <si>
    <t>Elec Tran-Line OH-TX- 69KV-Denver City Sta-Lamb Co Int</t>
  </si>
  <si>
    <t>Elec Tran-Line OH-TX- 69KV-Dimmitt South Sub Tap</t>
  </si>
  <si>
    <t>Elec Tran-Line OH-TX- 69KV-East Sta-Van Buren Sub</t>
  </si>
  <si>
    <t>Elec Tran-Line OH-TX- 69KV-Farwell Sub Tap</t>
  </si>
  <si>
    <t>Elec Tran-Line OH-TX- 69KV-Floyd Co REC Tap</t>
  </si>
  <si>
    <t>REPEATS</t>
  </si>
  <si>
    <t>Elec Tran-Line OH-TX- 69KV-Gaines Co Int Tap</t>
  </si>
  <si>
    <t>Elec Tran-Line OH-TX- 69KV-Gaines Co Int-Doss Sub</t>
  </si>
  <si>
    <t>Elec Tran-Line OH-TX- 69KV-Graham-Justiceburg</t>
  </si>
  <si>
    <t>Elec Tran-Line OH-TX- 69KV-Grave Sub Tap</t>
  </si>
  <si>
    <t>Elec Tran-Line OH-TX- 69KV-Hale Co Int Tap Underbuild #2</t>
  </si>
  <si>
    <t>Elec Tran-Line OH-TX- 69KV-Hale Co Int-Plainview South Sub</t>
  </si>
  <si>
    <t>Elec Tran-Line OH-TX- 69KV-Happy Int-Shamrock Pumping Sta</t>
  </si>
  <si>
    <t>Elec Tran-Line OH-TX- 69KV-Happy Sub Tap</t>
  </si>
  <si>
    <t>Elec Tran-Line OH-TX- 69KV-Hereford Loop</t>
  </si>
  <si>
    <t>Elec Tran-Line OH-TX- 69KV-Hodge Sub-Elwood Sub</t>
  </si>
  <si>
    <t>Elec Tran-Line OH-TX- 69KV-Hutchinson Co Int-OK St Line</t>
  </si>
  <si>
    <t>Elec Tran-Line OH-TX- 69KV-Kinney Sub Tap</t>
  </si>
  <si>
    <t>Elec Tran-Line OH-TX- 69KV-Kress Int-Kress Rural Sub</t>
  </si>
  <si>
    <t>Elec Tran-Line OH-TX- 69KV-Lamb Co Int-Littlefield Sub</t>
  </si>
  <si>
    <t>Elec Tran-Line OH-TX- 69KV-Lambton-7 Mile Corner</t>
  </si>
  <si>
    <t>Elec Tran-Line OH-TX- 69KV-Levelland East Sub Tap</t>
  </si>
  <si>
    <t>Elec Tran-Line OH-TX- 69KV-Levelland Sub Tap</t>
  </si>
  <si>
    <t>Elec Tran-Line OH-TX- 69KV-Littlefield Sub Tap</t>
  </si>
  <si>
    <t>Elec Tran-Line OH-TX- 69KV-Littlefield West Sub Tap</t>
  </si>
  <si>
    <t>Elec Tran-Line OH-TX- 69KV-Lockney Sub Tap</t>
  </si>
  <si>
    <t>Elec Tran-Line OH-TX- 69KV-Lone Star REC Sub Tap</t>
  </si>
  <si>
    <t>Elec Tran-Line OH-TX- 69KV-Lubbock East Int-Garza Post</t>
  </si>
  <si>
    <t>Elec Tran-Line OH-TX- 69KV-Lubbock Loop</t>
  </si>
  <si>
    <t>Elec Tran-Line OH-TX- 69KV-Lyons Sub Tap</t>
  </si>
  <si>
    <t>Elec Tran-Line OH-TX- 69KV-Mallet Sub-East Tap</t>
  </si>
  <si>
    <t>Elec Tran-Line OH-TX- 69KV-McCullough Sub Tap</t>
  </si>
  <si>
    <t>Elec Tran-Line OH-TX- 69KV-Mid-American #1 Tap</t>
  </si>
  <si>
    <t>Elec Tran-Line OH-TX- 69KV-Mid-American #4 Tap</t>
  </si>
  <si>
    <t>Elec Tran-Line OH-TX- 69KV-Middleton Sub-Cochran Co Int</t>
  </si>
  <si>
    <t>Elec Tran-Line OH-TX- 69KV-Moore Co Sta-Dalhart Sub</t>
  </si>
  <si>
    <t>Elec Tran-Line OH-TX- 69KV-Moore Co Sta-Shamrock-McKee Loop</t>
  </si>
  <si>
    <t>Elec Tran-Line OH-TX- 69KV-Morton Sub Tap</t>
  </si>
  <si>
    <t>Elec Tran-Line OH-TX- 69KV-Muleshoe East Sub Tap</t>
  </si>
  <si>
    <t>Elec Tran-Line OH-TX- 69KV-N Amarillo Sw Sta-Channing Sub</t>
  </si>
  <si>
    <t>Elec Tran-Line OH-TX- 69KV-North Plains REC Tap</t>
  </si>
  <si>
    <t>Elec Tran-Line OH-TX- 69KV-Ozark-Mahoning #1 Sub Tap</t>
  </si>
  <si>
    <t>Elec Tran-Line OH-TX- 69KV-Ozark-Mahoning #2 Sub Tap</t>
  </si>
  <si>
    <t>Elec Tran-Line OH-TX- 69KV-Perryton Sub-Booker Sub</t>
  </si>
  <si>
    <t>Elec Tran-Line OH-TX- 69KV-Phillips Pump St #1 Tap</t>
  </si>
  <si>
    <t>Elec Tran-Line OH-TX- 69KV-Phillips Pump St #2 Tap</t>
  </si>
  <si>
    <t>WEST RIAC</t>
  </si>
  <si>
    <t>TMC</t>
  </si>
  <si>
    <t>Elec Tran-Line OH-TX- 69KV-Plainview City-Kiser Sub (Z-84)</t>
  </si>
  <si>
    <t>Elec Tran-Line OH-TX-115KV-Rolling Hills Sub-Northwest Sub (W-46)</t>
  </si>
  <si>
    <t>Elec Tran-Line OH-NM-115KV-Pleasant Hill Sub-Norton Sw Sta (W-63)</t>
  </si>
  <si>
    <t>Elec Tran-Line OH-TX-345KV-Hitchland Intg-Texas State Line (J-12)</t>
  </si>
  <si>
    <t>Elec Tran-Line OH-TX-230KV-Rolling Hills Sub-Harrington Sta (K-86)</t>
  </si>
  <si>
    <t>Elec Tran-Line OH-TX-345KV-Hitchland Intg-Texas State Line (J-13)</t>
  </si>
  <si>
    <t>Elec Tran-Line OH-TX-115KV-Hale Co Intg-Kress Intg (V-72)</t>
  </si>
  <si>
    <t>Elec Tran-Line OH-NM-115KV-Hobbs Gen Sub-Maddox Sta (T-94)</t>
  </si>
  <si>
    <t>Elec Tran-Line OH-OK-345KV-Texas State Line-Beaver Co Line (J-13)</t>
  </si>
  <si>
    <t>Elec Tran-Line OH-TX-115KV-Nichols Sta-Rolling Hills Sub</t>
  </si>
  <si>
    <t>Elec Tran-Line OH-TX-115KV-Deaf Smith Co Intg-Hereford Intg (V-51)</t>
  </si>
  <si>
    <t>Elec Tran-Line OH-TX-115KV-Hereford Northeast Int-Hereford Sub #2 East Loop (W-57)</t>
  </si>
  <si>
    <t>Elec Tran-Line OH-TX-115KV-Newhart-Kress (W-52)</t>
  </si>
  <si>
    <t>Elec Tran-Line OH-TX-115KV-Rita Blanca REC-Houge Sub Tap</t>
  </si>
  <si>
    <t>Elec Tran-Line OH-TX- 69KV-Kiser Sub-Cox Intg (Z-83)</t>
  </si>
  <si>
    <t>Elec Tran-Line OH-TX- 69KV-Kiser Sub-Kress Intg (Z-82)</t>
  </si>
  <si>
    <t>Elec Tran-Line OH-TX-115KV-Rolling Hills Sub-Cherry Street Sub (W-47)</t>
  </si>
  <si>
    <t>Elec Tran-Line OH-TX-115KV-Kiser-Cox (W-55)</t>
  </si>
  <si>
    <t>Elec Tran-Line OH-TX-115KV-Indiana Tap (V-15/V-62)</t>
  </si>
  <si>
    <t>Elec Tran-Line OH-TX-115KV-Amarillo South Intg-Spring Draw Sub (T-86)</t>
  </si>
  <si>
    <t>Elec Tran-Line OH-NM-115KV-Eagle Creek Intg-Navajo 4&amp;5 (W-22)</t>
  </si>
  <si>
    <t>Elec Tran-Line OH-TX-115KV-Newhart-Castro (W-51)</t>
  </si>
  <si>
    <t>Elec Tran-Line OH-NM-115KV-Taylor Sw Sta-Tx St Line (W-36)</t>
  </si>
  <si>
    <t>Elec Tran-Line OH-NM-230KV-Hobbs Sta-Yoakum (K-93)</t>
  </si>
  <si>
    <t>Elec Tran-Line OH-TX- 69KV-Lamb Co Intg-Bailey Co Intg (Y-80)</t>
  </si>
  <si>
    <t>Elec Tran-Line OH-NM-230KV-Cunningham Sta-Hobb Sta (K-92)</t>
  </si>
  <si>
    <t>Elec Tran-Line OH-TX-230KV-Potter Co Sw Sta-Rolling Hills Sub (K-85)</t>
  </si>
  <si>
    <t>Elec Tran-Line OH-TX-115KV-Rolling Hills Sub-Hastings Sub (W-42)</t>
  </si>
  <si>
    <t>Elec Tran-Line OH-TX-230KV-Jones Sta-Lubbock South Int L#2 (K-14)</t>
  </si>
  <si>
    <t>Elec Tran-Line OH-TX-115KV-Amerada-Hess CO2 Plant to ROZ Substation (W-15)</t>
  </si>
  <si>
    <t>WHERRY HOUSING</t>
  </si>
  <si>
    <t>EAST RIAC</t>
  </si>
  <si>
    <t>Elec Tran-Line OH-TX- 69KV-Plainview Sub-Kress Int</t>
  </si>
  <si>
    <t>Elec Tran-Line OH-TX- 69KV-Plainview Tap</t>
  </si>
  <si>
    <t>Elec Tran-Line OH-TX- 69KV-Prentice Sub Tap</t>
  </si>
  <si>
    <t>Elec Tran-Line OH-TX- 69KV-REC Lariat Tap</t>
  </si>
  <si>
    <t>Elec Tran-Line OH-TX- 69KV-REC Lighthouse Sub-Briscoe Co Sub</t>
  </si>
  <si>
    <t>Elec Tran-Line OH-TX- 69KV-REC McConal Tap</t>
  </si>
  <si>
    <t xml:space="preserve">Elec Tran-Line OH-TX- 69KV-Riverview Sta-Kingsmill Sub </t>
  </si>
  <si>
    <t xml:space="preserve">Elec Tran-Line OH-TX- 69KV-Roberts Co Sub Tap </t>
  </si>
  <si>
    <t>Elec Tran-Line OH-TX- 69KV-Russell Oil Field Tap #1</t>
  </si>
  <si>
    <t>Elec Tran-Line OH-TX- 69KV-South Plains REC Shallowater Tap</t>
  </si>
  <si>
    <t>Elec Tran-Line OH-TX- 69KV-Stanton Sub-Hendrick Sub</t>
  </si>
  <si>
    <t>Elec Tran-Line OH-TX- 69KV-Sulfur Spgs-Union Petroleum</t>
  </si>
  <si>
    <t>Elec Tran-Line OH-TX- 69KV-Tenneco Sub Tap</t>
  </si>
  <si>
    <t>Elec Tran-Line OH-TX- 69KV-Transpecto Tap</t>
  </si>
  <si>
    <t xml:space="preserve">Elec Tran-Line OH-TX- 69KV-Tuco Int-NM St Line </t>
  </si>
  <si>
    <t>Elec Tran-Line OH-TX- 69KV-Tuco Int-Plainview</t>
  </si>
  <si>
    <t>Elec Tran-Line OH-TX- 69KV-Tuco Int-Stanton Sub</t>
  </si>
  <si>
    <t>Elec Tran-Line OH-TX- 69KV-Union Texas Tap</t>
  </si>
  <si>
    <t>Elec Tran-Line OH-TX- 69KV-Vega Sub Tap</t>
  </si>
  <si>
    <t>Elec Tran-Line OH-TX- 69KV-Waterfield Sub Tap</t>
  </si>
  <si>
    <t>Elec Tran-Line OH-TX- 69KV-Waterfield/Wildorado Tap</t>
  </si>
  <si>
    <t>Elec Tran-Line OH-TX- 69KV-West Texas Utility Magic City Tap</t>
  </si>
  <si>
    <t>Elec Tran-Line OH-TX- 69KV-Westridge Sub Tap</t>
  </si>
  <si>
    <t>Elec Tran-Line OH-TX- 69KV-Whitehead Sub Tap</t>
  </si>
  <si>
    <t>Elec Tran-Line OH-TX- 69KV-Whitharral Sub Tap</t>
  </si>
  <si>
    <t>Elec Tran-Line OH-TX- 69KV-Wildorado Sub Tap</t>
  </si>
  <si>
    <t>Elec Tran-Line OH-TX-115KV-Allen Sub Tap</t>
  </si>
  <si>
    <t>Elec Tran-Line OH-TX-115KV-Allen Sub-Wheelock Sub</t>
  </si>
  <si>
    <t>Elec Tran-Line OH-TX-115KV-Allred Sub Tap</t>
  </si>
  <si>
    <t>Elec Tran-Line OH-TX-115KV-Amerada-Hess #1 Tap</t>
  </si>
  <si>
    <t>Elec Tran-Line OH-TX-115KV-Amerada-Hess #2 Tap</t>
  </si>
  <si>
    <t>Elec Tran-Line OH-TX-115KV-Amerada-Hess CO2 Plant to Doss</t>
  </si>
  <si>
    <t>KITE</t>
  </si>
  <si>
    <t>Normal Open Changes</t>
  </si>
  <si>
    <t>Elec Tran-Line OH-TX-115KV-Amoco Cryogenics Plant Tap</t>
  </si>
  <si>
    <t>Elec Tran-Line OH-TX-115KV-Arco Sub Tap</t>
  </si>
  <si>
    <t>Elec Tran-Line OH-TX-115KV-Arrowhead Sub Tap</t>
  </si>
  <si>
    <t>Elec Tran-Line OH-TX-115KV-Borger West Tap</t>
  </si>
  <si>
    <t>Elec Tran-Line OH-TX-115KV-Bushland Int-Coulter Int</t>
  </si>
  <si>
    <t>Elec Tran-Line OH-TX-115KV-Canyon East Sub Tap</t>
  </si>
  <si>
    <t>Elec Tran-Line OH-TX-115KV-Canyon Sub-Rockwell Sub</t>
  </si>
  <si>
    <t>Elec Tran-Line OH-TX-115KV-Carlisle Int-Lubbock South Int</t>
  </si>
  <si>
    <t>Elec Tran-Line OH-TX-115KV-Carson Co Pump Sta Tap</t>
  </si>
  <si>
    <t>Elec Tran-Line OH-TX-115KV-Denver City Sta-Cochran Co Int</t>
  </si>
  <si>
    <t>Elec Tran-Line OH-TX-115KV-Denver City Sta-NM St Line #1</t>
  </si>
  <si>
    <t>Elec Tran-Line OH-TX-115KV-Denver City Sta-NM St Line #2</t>
  </si>
  <si>
    <t>Elec Tran-Line OH-TX-115KV-Denver City Sta-Tuco Int</t>
  </si>
  <si>
    <t>Elec Tran-Line OH-TX-115KV-Denver City Sta-Waits Sub</t>
  </si>
  <si>
    <t>Elec Tran-Line OH-TX-115KV-Doud Sub Tap</t>
  </si>
  <si>
    <t>Elec Tran-Line OH-TX-115KV-El Paso Shell Tap</t>
  </si>
  <si>
    <t>Elec Tran-Line OH-TX-115KV-Estacado Sub Tap</t>
  </si>
  <si>
    <t>Elec Tran-Line OH-TX-115KV-Etter Sub-Pringle Int</t>
  </si>
  <si>
    <t>Elec Tran-Line OH-TX-115KV-Exell Tap</t>
  </si>
  <si>
    <t>Elec Tran-Line OH-TX-115KV-Farmers Sub Tap</t>
  </si>
  <si>
    <t>Elec Tran-Line OH-TX-115KV-Farmers Sub-Crouse-Hinds</t>
  </si>
  <si>
    <t>Elec Tran-Line OH-TX-115KV-Floyd Co Int Tap</t>
  </si>
  <si>
    <t>Elec Tran-Line OH-TX-115KV-Floyd Co Int-Crosby Co Int</t>
  </si>
  <si>
    <t>Elec Tran-Line OH-TX-115KV-Grapevine Sub-Jericho Int</t>
  </si>
  <si>
    <t>Elec Tran-Line OH-TX-115KV-Grassland Int-Graham Int</t>
  </si>
  <si>
    <t>Elec Tran-Line OH-TX-115KV-Highland Park Sub Tap</t>
  </si>
  <si>
    <t>Elec Tran-Line OH-TX-115KV-Hockley Co Int Tap</t>
  </si>
  <si>
    <t>Elec Tran-Line OH-TX-115KV-Hutchinson Co Int-Gray Co Int</t>
  </si>
  <si>
    <t>Elec Tran-Line OH-TX-115KV-Hutchinson Co Int-Phillips Cogen</t>
  </si>
  <si>
    <t>Elec Tran-Line OH-TX-115KV-Hutchinson Co Int-Riverview Sta</t>
  </si>
  <si>
    <t>Eagle Creek</t>
  </si>
  <si>
    <t>1st Street Tap (Structure 17)</t>
  </si>
  <si>
    <t>Elec Tran-Line OH-NM- 69KV-Atoka Intg-Artesia Intg (Z-56)</t>
  </si>
  <si>
    <t>Carlsbad Waterfield tap (Structure 127)</t>
  </si>
  <si>
    <t>White City</t>
  </si>
  <si>
    <t>Loving South/Navajo-Malaga Tap Struc 52A</t>
  </si>
  <si>
    <t>Loving South Substation</t>
  </si>
  <si>
    <t>Navajo-Malaga Substation</t>
  </si>
  <si>
    <t>Carlsbad Waterfield</t>
  </si>
  <si>
    <t>Urton Sub Tap (Structure 75)</t>
  </si>
  <si>
    <t>Curry County</t>
  </si>
  <si>
    <t>West Clovis</t>
  </si>
  <si>
    <t>TX/NM State Line</t>
  </si>
  <si>
    <t>Buckeye Tap (Structure 111A)</t>
  </si>
  <si>
    <t>Buckeye</t>
  </si>
  <si>
    <t>Portales South Tap (Structure 75)</t>
  </si>
  <si>
    <t>Zodiac Tap (Structure 31)</t>
  </si>
  <si>
    <t>PCA Substation</t>
  </si>
  <si>
    <t>Central Valley REC Lusk Substation</t>
  </si>
  <si>
    <t>HAGERMAN TAP (Structure 135)</t>
  </si>
  <si>
    <t>LAKE ARTHUR TAP (Structure 208)</t>
  </si>
  <si>
    <t>COTTONWOOD TAP (Structure 252)</t>
  </si>
  <si>
    <t>Switch 4743 (to CVEC Y-O)</t>
  </si>
  <si>
    <t>Switch 4788 (to CVEC Cottonwood)</t>
  </si>
  <si>
    <t>CVEC Pinelodge</t>
  </si>
  <si>
    <t>Roswell Interchange</t>
  </si>
  <si>
    <t>RIAC/Price Tap Structure 8</t>
  </si>
  <si>
    <t>RIAC East/West Tap Structure 5</t>
  </si>
  <si>
    <t>TMC TAP (Structure 11 Z09.3)</t>
  </si>
  <si>
    <t>RIAC East/Wherry Housing Tap Struc 4</t>
  </si>
  <si>
    <t>Wherry Housing Tap (Structure 11 Z09.4)</t>
  </si>
  <si>
    <t>TMC Tap Structure 11</t>
  </si>
  <si>
    <t>North Clovis Tap (Structure 143)</t>
  </si>
  <si>
    <t>North Clovis Substation</t>
  </si>
  <si>
    <t>v77</t>
  </si>
  <si>
    <t>w23</t>
  </si>
  <si>
    <t>Navajo No. 2&amp;3 Tap (Structure 89)</t>
  </si>
  <si>
    <t>Navajo No. 2</t>
  </si>
  <si>
    <t>Navajo No. 3</t>
  </si>
  <si>
    <t>t84</t>
  </si>
  <si>
    <t>t85</t>
  </si>
  <si>
    <t>Drinkard/NEF Tap (Structure 19)</t>
  </si>
  <si>
    <t>Drinkard/Eunice Tap (Structure 182)</t>
  </si>
  <si>
    <t>Targa Tap (Structure 24)</t>
  </si>
  <si>
    <t>Structure 1 @ Jal</t>
  </si>
  <si>
    <t>Drinkard</t>
  </si>
  <si>
    <t>Eunice</t>
  </si>
  <si>
    <t>Clark Sub (Targa)</t>
  </si>
  <si>
    <t>Teague</t>
  </si>
  <si>
    <t>Dollarhide</t>
  </si>
  <si>
    <t>Enron Tap (Structure 296)</t>
  </si>
  <si>
    <t>Pearl Substation</t>
  </si>
  <si>
    <t>Lea National Substation</t>
  </si>
  <si>
    <t>w32</t>
  </si>
  <si>
    <t>Canon AFB Tap (Structure 89)</t>
  </si>
  <si>
    <t>West Clovis Tap (Structure 143)</t>
  </si>
  <si>
    <t>Canon AFB</t>
  </si>
  <si>
    <t>IMC #1 Tap (Structure 50)</t>
  </si>
  <si>
    <t>Intrepid West Tap Structure 14</t>
  </si>
  <si>
    <t>Intrepid West Substation (customer)</t>
  </si>
  <si>
    <t>W38</t>
  </si>
  <si>
    <t>Ochoa Tap (Structure 299A)</t>
  </si>
  <si>
    <t>Agave Tap (Structure 213)</t>
  </si>
  <si>
    <t>Sand Dunes Tap (Structure 131)</t>
  </si>
  <si>
    <t>Ochoa</t>
  </si>
  <si>
    <t>Agave Red Hills Substation (customer)</t>
  </si>
  <si>
    <t>Sand Dunes</t>
  </si>
  <si>
    <t>Elec Tran-Line OH-TX-115KV-Coulter Intg-South Georgia Intg (T-70)</t>
  </si>
  <si>
    <t>34th Street Tap (Structure 13)</t>
  </si>
  <si>
    <t>Waterfield Tap Structure 71</t>
  </si>
  <si>
    <t>Waterfield Substation</t>
  </si>
  <si>
    <t>Wildorado/Vega Tap (Structure 153)</t>
  </si>
  <si>
    <t>Vega</t>
  </si>
  <si>
    <t>Wildorado</t>
  </si>
  <si>
    <t>Lynn County Substation</t>
  </si>
  <si>
    <t>Switch 6855 Lyntegar New Home Tap</t>
  </si>
  <si>
    <t>Switch 6833 Lyntegar New Moore Tap</t>
  </si>
  <si>
    <t>flying tap</t>
  </si>
  <si>
    <t>Lakeview Switching Station</t>
  </si>
  <si>
    <t>Z53 Structure 250</t>
  </si>
  <si>
    <t>Switch 6847 Lyntegar Lakeview Tap</t>
  </si>
  <si>
    <t>Lyntegar Dixon Substation</t>
  </si>
  <si>
    <t>Castro County Interchange</t>
  </si>
  <si>
    <t>Cochran Substation</t>
  </si>
  <si>
    <t>Structure # 53 - ownership change</t>
  </si>
  <si>
    <t>Lyntegar REC Sundown Substation</t>
  </si>
  <si>
    <t>Oxy Tap Structure 114</t>
  </si>
  <si>
    <t>Denver City East Tap Structure 170</t>
  </si>
  <si>
    <t>Denver City East</t>
  </si>
  <si>
    <t>Denver City Substation</t>
  </si>
  <si>
    <t>Wasson</t>
  </si>
  <si>
    <t>Phillips Pump #1</t>
  </si>
  <si>
    <t>KCM Tap Structure 40A</t>
  </si>
  <si>
    <t>Gaines County Substation</t>
  </si>
  <si>
    <t>Farwell</t>
  </si>
  <si>
    <t>Hockley County Substation</t>
  </si>
  <si>
    <t>Levelland City Substation</t>
  </si>
  <si>
    <t>Levelland East Tap Structure 193</t>
  </si>
  <si>
    <t>Levelland East Substation</t>
  </si>
  <si>
    <t>Middleton Tap Structure 48</t>
  </si>
  <si>
    <t>Middleton Substation</t>
  </si>
  <si>
    <t>Mallet Tap Structure 23</t>
  </si>
  <si>
    <t>Mallet Substation</t>
  </si>
  <si>
    <t>Texaco Tap Structure 43</t>
  </si>
  <si>
    <t>Texaco Substation</t>
  </si>
  <si>
    <t>Zavalla Tap Structure 98</t>
  </si>
  <si>
    <t>Zavalla Substation</t>
  </si>
  <si>
    <t>Slaughter Tap</t>
  </si>
  <si>
    <t>Slaughter Substation</t>
  </si>
  <si>
    <t>LY-Clauene Tap Structure 116</t>
  </si>
  <si>
    <t>LY-Meadow Tap Structure 54</t>
  </si>
  <si>
    <t>LY-Doc Webber Tap Structure 25</t>
  </si>
  <si>
    <t>Lyntegar REC Clauene Substation</t>
  </si>
  <si>
    <t>Lyntegar REC Meadow Substation</t>
  </si>
  <si>
    <t>Lyntegar REC Doc Webber Substation</t>
  </si>
  <si>
    <t>Brownfield City Tap Structure 214</t>
  </si>
  <si>
    <t>Brownfield City Substation</t>
  </si>
  <si>
    <t xml:space="preserve">Goodpasture Tap Structure </t>
  </si>
  <si>
    <t>LY-Jess Smith Tap Structure 151</t>
  </si>
  <si>
    <t>Wellman Tap Structure 69</t>
  </si>
  <si>
    <t>LY-Wellman Tap Structure 58</t>
  </si>
  <si>
    <t>Union Tx Tap Structure 44</t>
  </si>
  <si>
    <t>LY-Foster Tap Structure 32</t>
  </si>
  <si>
    <t>Goodpasture</t>
  </si>
  <si>
    <t>Lyntegar REC Jess Smith</t>
  </si>
  <si>
    <t>Wellman Substation</t>
  </si>
  <si>
    <t>Lyntegar REC Wellman</t>
  </si>
  <si>
    <t>Union Texas</t>
  </si>
  <si>
    <t>Lyntegar REC Foster</t>
  </si>
  <si>
    <t>LY-Brownfield Tap Structure 115</t>
  </si>
  <si>
    <t>Lyntegar REC Brownfield</t>
  </si>
  <si>
    <t>Hobgood Tap Structure 144</t>
  </si>
  <si>
    <t>Mid-America #2 Tap Structure 106A</t>
  </si>
  <si>
    <t>Whitharral Tap Structure 96</t>
  </si>
  <si>
    <t>Ellwood Tap Structure 59</t>
  </si>
  <si>
    <t>LC-Whitharral Tap Structure 70</t>
  </si>
  <si>
    <t>LC-Levelland #2 Tap Structure 14</t>
  </si>
  <si>
    <t>Lamb County REC Lums Chapel</t>
  </si>
  <si>
    <t>Hobgood</t>
  </si>
  <si>
    <t>Yellowhouse</t>
  </si>
  <si>
    <t>Phillips Pump #2</t>
  </si>
  <si>
    <t>Mid-America #2</t>
  </si>
  <si>
    <t>Whitharral</t>
  </si>
  <si>
    <t>Elwood</t>
  </si>
  <si>
    <t>Lamb County REC Whitharral</t>
  </si>
  <si>
    <t>Lamb County REC Levelland #2</t>
  </si>
  <si>
    <t>JayBee Tap Structure 51</t>
  </si>
  <si>
    <t>LY-Seagraves Tap Structure 67</t>
  </si>
  <si>
    <t>Tokio Tap Structure 174</t>
  </si>
  <si>
    <t>JayBee Substation</t>
  </si>
  <si>
    <t>Lyntegar REC Seagraves</t>
  </si>
  <si>
    <t>Tokio Substation</t>
  </si>
  <si>
    <t>Lyntegar REC Tokio</t>
  </si>
  <si>
    <t>Kinney Tap Structure 68</t>
  </si>
  <si>
    <t>Kinney Substation</t>
  </si>
  <si>
    <t>East Plant</t>
  </si>
  <si>
    <t>Van Buren North</t>
  </si>
  <si>
    <t>Van Buren South</t>
  </si>
  <si>
    <t>Graham Substation</t>
  </si>
  <si>
    <t>Justiceburg Corner</t>
  </si>
  <si>
    <t>Happy City Tap Structure 14</t>
  </si>
  <si>
    <t>Happy City Substation</t>
  </si>
  <si>
    <t>Shamrock Pump Substation</t>
  </si>
  <si>
    <t>Northeast Hereford</t>
  </si>
  <si>
    <t>Centre Street Substation</t>
  </si>
  <si>
    <t>Hereford Interchange</t>
  </si>
  <si>
    <t>Deaf Smith #9&amp;13 Tap Structure 41</t>
  </si>
  <si>
    <t>Deaf Smith #5&amp;11 Tap Structure 78</t>
  </si>
  <si>
    <t>Switch 5783 to DS-#11</t>
  </si>
  <si>
    <t>Deaf Smith REC #5 Substation</t>
  </si>
  <si>
    <t>Elec Tran-Line OH-TX- 69KV-Hereford NE Sub-Deaf Smith Rec Meter Sta (Z-73)</t>
  </si>
  <si>
    <t>Deaf Smith REC Metering Station</t>
  </si>
  <si>
    <t>Damron Tap Structure 244</t>
  </si>
  <si>
    <t>CRMWA #22 Tap Structure 7</t>
  </si>
  <si>
    <t>Damron Substation</t>
  </si>
  <si>
    <t>Roxana Substation</t>
  </si>
  <si>
    <t>CRMWA #22 Substation</t>
  </si>
  <si>
    <t>Burnett Substation</t>
  </si>
  <si>
    <t>Gray County</t>
  </si>
  <si>
    <t>Bowers</t>
  </si>
  <si>
    <t>Lyons</t>
  </si>
  <si>
    <t>Bowers Substation</t>
  </si>
  <si>
    <t>Green Belt REC Kellerman Tap Struc 334</t>
  </si>
  <si>
    <t>Howard Substation</t>
  </si>
  <si>
    <t>Buffalo Substation</t>
  </si>
  <si>
    <t>NE Miami Breaker Station</t>
  </si>
  <si>
    <t>Canadian Substation</t>
  </si>
  <si>
    <t>McCullough Substation</t>
  </si>
  <si>
    <t>Elec Tran-Line OH-TX- 69KV-Hutchinson Co Intg-Industrial Sub (Y-63)</t>
  </si>
  <si>
    <t>Camex Transpetco Substation</t>
  </si>
  <si>
    <t>y61</t>
  </si>
  <si>
    <t>Weatherly Substation</t>
  </si>
  <si>
    <t>Lubbock East</t>
  </si>
  <si>
    <t>Slaton Substation</t>
  </si>
  <si>
    <t>Ivory/Batton Tap Structure 145</t>
  </si>
  <si>
    <t>Ivory Substation</t>
  </si>
  <si>
    <t>Batton Substation-South</t>
  </si>
  <si>
    <t>Carlisle Substation</t>
  </si>
  <si>
    <t>Batton Substation-North</t>
  </si>
  <si>
    <t>Lubbock South</t>
  </si>
  <si>
    <t>Acco</t>
  </si>
  <si>
    <t>Clutter</t>
  </si>
  <si>
    <t>Wade Tap Structure 11/3A</t>
  </si>
  <si>
    <t>Booker Substation</t>
  </si>
  <si>
    <t>Wade Substation</t>
  </si>
  <si>
    <t>Riverview</t>
  </si>
  <si>
    <t>Rocky Point Substation</t>
  </si>
  <si>
    <t>Springcreek Substation</t>
  </si>
  <si>
    <t>Kingsmill</t>
  </si>
  <si>
    <t>Kiser Substation</t>
  </si>
  <si>
    <t>West Plainview</t>
  </si>
  <si>
    <t>Hale County Substation</t>
  </si>
  <si>
    <t>Westridge</t>
  </si>
  <si>
    <t>Deaf Smith REC #4 Tap Structure 83</t>
  </si>
  <si>
    <t>Deaf Smith REC #4 Substation</t>
  </si>
  <si>
    <t>Deaf Smith REC #8 Substation</t>
  </si>
  <si>
    <t>Deaf Smith 12 15 19 Tap Structure 75</t>
  </si>
  <si>
    <t>Switch 8720 to DS 15 &amp; 19</t>
  </si>
  <si>
    <t>Deaf Smith REC #12 Substation</t>
  </si>
  <si>
    <t>Hale County Interchange</t>
  </si>
  <si>
    <t>Switch 8811 to SP-Halfway</t>
  </si>
  <si>
    <t>South Plainview Substation</t>
  </si>
  <si>
    <t>South Littlefield Substation</t>
  </si>
  <si>
    <t>Littlefield City Substation</t>
  </si>
  <si>
    <t>Elec Tran-Line OH-TX- 69KV-Floyd Co Intg-Cox Intg (Y-77)</t>
  </si>
  <si>
    <t>Elec Tran-Line OH-TX- 69KV-Tuco Intg-Floyd Co Intg (Z-36)</t>
  </si>
  <si>
    <t>Lighthouse REC Wilson Tap Structure 96</t>
  </si>
  <si>
    <t>SP REC Becton Tap Structure 116</t>
  </si>
  <si>
    <t>Lighthouse REC Wilson Substation</t>
  </si>
  <si>
    <t>Switch 8857</t>
  </si>
  <si>
    <t>Allen</t>
  </si>
  <si>
    <t>Amarillo South</t>
  </si>
  <si>
    <t>Wheelock Substation</t>
  </si>
  <si>
    <t>Spring Draw</t>
  </si>
  <si>
    <t>v95</t>
  </si>
  <si>
    <t>El Paso Tap Structure 34</t>
  </si>
  <si>
    <t>Pierce Street Tap Structure 13</t>
  </si>
  <si>
    <t>Pierce Street Substation</t>
  </si>
  <si>
    <t>Canyon East Tap Structure 201</t>
  </si>
  <si>
    <t>Canyon East Substation</t>
  </si>
  <si>
    <t>Friona Tap Structures 244/246 flying tap</t>
  </si>
  <si>
    <t>Estacado Tap Structure 25</t>
  </si>
  <si>
    <t>Friona Rural Substation</t>
  </si>
  <si>
    <t>Estacado Substation</t>
  </si>
  <si>
    <t>Lamb County REC Tap Structure 179</t>
  </si>
  <si>
    <t>Lamb County REC Opdyke Substation</t>
  </si>
  <si>
    <t>Borger West Tap Structure 44</t>
  </si>
  <si>
    <t>Borger West Substation</t>
  </si>
  <si>
    <t>Doud Tap Structure 26</t>
  </si>
  <si>
    <t>Erskine Tap structure 43</t>
  </si>
  <si>
    <t>South Plains REC Erskine Substation</t>
  </si>
  <si>
    <t>Exell Tap Structure 233</t>
  </si>
  <si>
    <t>Fain Tap Structure 171</t>
  </si>
  <si>
    <t>Exell Substation</t>
  </si>
  <si>
    <t>Fain Substation</t>
  </si>
  <si>
    <t>Russell Pool</t>
  </si>
  <si>
    <t>Arrowhead Tap Structure 109</t>
  </si>
  <si>
    <t>Arrowhead Substation</t>
  </si>
  <si>
    <t>v56</t>
  </si>
  <si>
    <t>Pacific Tap Structure 19A</t>
  </si>
  <si>
    <t>t28</t>
  </si>
  <si>
    <t>Lamb County REC Tap Structure 124</t>
  </si>
  <si>
    <t>Lamb County REC South Olton Substation</t>
  </si>
  <si>
    <t>Tri-Co McMurry Tap Structure 39</t>
  </si>
  <si>
    <t>Tri-Co REC McMurry Substation</t>
  </si>
  <si>
    <t>Puckett West Substation</t>
  </si>
  <si>
    <t>Deaf Smith REC Substation #21</t>
  </si>
  <si>
    <t>Conway Tap Structure 216</t>
  </si>
  <si>
    <t>McClellan Pump Tap Structure 450A</t>
  </si>
  <si>
    <t>McLean Rural Tap Structure 654</t>
  </si>
  <si>
    <t>McClellan Pump Substation</t>
  </si>
  <si>
    <t>McLean Rural Substation</t>
  </si>
  <si>
    <t>t66</t>
  </si>
  <si>
    <t>Palo Duro Tap Structure 198</t>
  </si>
  <si>
    <t>Palo Duro Substation</t>
  </si>
  <si>
    <t>Rita Blanca REC Houge Tap Structure 334</t>
  </si>
  <si>
    <t>Rita Blanca Houge Substation</t>
  </si>
  <si>
    <t>CRMWA #4 Tap Structure 80</t>
  </si>
  <si>
    <t>CRMWA #3 Tap Structure 51</t>
  </si>
  <si>
    <t>Fritch Tap Structure 104A</t>
  </si>
  <si>
    <t>CRMWA #2 Tap Structure 125</t>
  </si>
  <si>
    <t>CRMWA #1 Tap Structure 128</t>
  </si>
  <si>
    <t>CRMWA #4 Substation</t>
  </si>
  <si>
    <t>CRMWA #3 Substation</t>
  </si>
  <si>
    <t>Fritch Rural Substation</t>
  </si>
  <si>
    <t>CRMWA #2 Substation</t>
  </si>
  <si>
    <t>CRMWA #1 Substation</t>
  </si>
  <si>
    <t>Lake Meredith Tap Structure 125</t>
  </si>
  <si>
    <t>Lake Meredith Substation</t>
  </si>
  <si>
    <t>Highland Park Tap Structure 1</t>
  </si>
  <si>
    <t>Highland Park Substation</t>
  </si>
  <si>
    <t>Northwest Interchange</t>
  </si>
  <si>
    <t>Bush Substation</t>
  </si>
  <si>
    <t>Southeast Amarillo</t>
  </si>
  <si>
    <t>Randall County Interchange</t>
  </si>
  <si>
    <t>Pullman</t>
  </si>
  <si>
    <t>Southeast</t>
  </si>
  <si>
    <t>CRMWA #23 Tap Structure 119 A</t>
  </si>
  <si>
    <t>AMFRAC &amp; Mid-America #1</t>
  </si>
  <si>
    <t>v35</t>
  </si>
  <si>
    <t>w22</t>
  </si>
  <si>
    <t>Hutchinson County</t>
  </si>
  <si>
    <t>Pecos Interchange</t>
  </si>
  <si>
    <t>Navajo 4 &amp; 5</t>
  </si>
  <si>
    <t>w42</t>
  </si>
  <si>
    <t>w43</t>
  </si>
  <si>
    <t>w47</t>
  </si>
  <si>
    <t>w49</t>
  </si>
  <si>
    <t>Rolling Hills Substation</t>
  </si>
  <si>
    <t>Hastings Substation</t>
  </si>
  <si>
    <t>Hopi Substation</t>
  </si>
  <si>
    <t>Cherry Street Substation</t>
  </si>
  <si>
    <t>Capitan Substation</t>
  </si>
  <si>
    <t>w61</t>
  </si>
  <si>
    <t>North Canal</t>
  </si>
  <si>
    <t>Elec Tran-Line OH-NM- 69KV-Artesia South-Artesia Town (Z-12)</t>
  </si>
  <si>
    <t>Elec Tran-Line OH-NM-115KV-Cunningham Sta-Quahada Sub (W-75)</t>
  </si>
  <si>
    <t>Elec Tran-Line OH-NM-230KV-Pleasant Hill Intg-Oasis Intg (K-83)</t>
  </si>
  <si>
    <t>Elec Tran-Line OH-NM-230KV-Pleasant Hill Intg-Roosevelt Co Intg (K-84)</t>
  </si>
  <si>
    <t>Elec Tran-Line OH-OK-345KV-Oklahoma State Line-Border (J-11)</t>
  </si>
  <si>
    <t>Elec Tran-Line OH-TX-115KV-East Sta-Nichols Sta</t>
  </si>
  <si>
    <t>Elec Tran-Line OH-TX-115KV-Frankford Sub-Murphy Sub (T-82)</t>
  </si>
  <si>
    <t>Elec Tran-Line OH-TX-115KV-Grapevine Interchange to Bowers Interchange (T-51)</t>
  </si>
  <si>
    <t>Elec Tran-Line OH-TX-115KV-Kiser-Kress (W-54)</t>
  </si>
  <si>
    <t>Elec Tran-Line OH-TX-115KV-Newhart-Lamton (W-53)</t>
  </si>
  <si>
    <t>Elec Tran-Line OH-TX-230KV-Deaf Smith Sub-Bushland Intg (K-11)</t>
  </si>
  <si>
    <t>BOPCO TAP Structure 81</t>
  </si>
  <si>
    <t>Total SPS radial plant - all jurisdictions (OK, TX and NM)</t>
  </si>
  <si>
    <t>OK=Oklahoma</t>
  </si>
  <si>
    <t>v52</t>
  </si>
  <si>
    <t>Hillside Tap (Structure 69A)</t>
  </si>
  <si>
    <t>Hillside Substation</t>
  </si>
  <si>
    <t>Carlsbad Interchange</t>
  </si>
  <si>
    <t>Loving S./Crlsbd Water tap (Structure 103)</t>
  </si>
  <si>
    <t>Potash Junction</t>
  </si>
  <si>
    <t>Mississippi Chem #2 Tap (Structure 17)</t>
  </si>
  <si>
    <t>Mississippi Chem #2 Substation</t>
  </si>
  <si>
    <t>IMC #2 Tap (Structure 55)</t>
  </si>
  <si>
    <t>IMC #2 Substation</t>
  </si>
  <si>
    <t>United Salt Flying Tap (Structures 60-61 &amp; 60A)</t>
  </si>
  <si>
    <t>United Salt Substation</t>
  </si>
  <si>
    <t>IMC #3/Strata/Duval/Borehole Tap (Structure 98)</t>
  </si>
  <si>
    <t>Duval #3/IMC #4/Borehole Tap (Structure 122A)</t>
  </si>
  <si>
    <t>Borehole Substation</t>
  </si>
  <si>
    <t>IMC #4 Substation</t>
  </si>
  <si>
    <t>Duval #3 Substation</t>
  </si>
  <si>
    <t>Portales Interchange</t>
  </si>
  <si>
    <t>Portales #1</t>
  </si>
  <si>
    <t>Portales #2</t>
  </si>
  <si>
    <t xml:space="preserve">Market Street </t>
  </si>
  <si>
    <t>Market Street</t>
  </si>
  <si>
    <t>Portales EFDC</t>
  </si>
  <si>
    <t>Oxy Permian Tap (Structure 63)</t>
  </si>
  <si>
    <t>Oxy Permian Substation</t>
  </si>
  <si>
    <t>West Bender Flying Tap</t>
  </si>
  <si>
    <t>West Bender Substation</t>
  </si>
  <si>
    <t>North Hobbs Substation</t>
  </si>
  <si>
    <t>Denver City East Tap Structure 171</t>
  </si>
  <si>
    <t>Happy Interchange</t>
  </si>
  <si>
    <t>Phillips #2 Substation</t>
  </si>
  <si>
    <t>LPL</t>
  </si>
  <si>
    <t>Perryton Interchange</t>
  </si>
  <si>
    <t>t13</t>
  </si>
  <si>
    <t>flying tap structures 128 &amp; 130 Hobbs South</t>
  </si>
  <si>
    <t>Hobbs South Substation</t>
  </si>
  <si>
    <t>flying tap structures 232 &amp; 121 East Sanger</t>
  </si>
  <si>
    <t>East Sanger Substation</t>
  </si>
  <si>
    <t>t97</t>
  </si>
  <si>
    <t>Millen Substation</t>
  </si>
  <si>
    <t>Northeast Hobbs Substation</t>
  </si>
  <si>
    <t>Bennett Tap Structure 50A</t>
  </si>
  <si>
    <t>Bennett Substation</t>
  </si>
  <si>
    <t>ODC Tap Structure 50</t>
  </si>
  <si>
    <t>ODC Substation</t>
  </si>
  <si>
    <t>Arco Willard &amp; OXY Membrane Substations</t>
  </si>
  <si>
    <t xml:space="preserve">Arco Willard Tap Structure 51A </t>
  </si>
  <si>
    <t>Allred Tap Structure 8</t>
  </si>
  <si>
    <t>Allred Substation</t>
  </si>
  <si>
    <t>Shell C3 Tap Structure 59</t>
  </si>
  <si>
    <t>Shell C3 Substation</t>
  </si>
  <si>
    <t>Cortez/Apache Roberts Tap Structure 9</t>
  </si>
  <si>
    <t>Cortez Substation</t>
  </si>
  <si>
    <t>Apache Roberts Substation</t>
  </si>
  <si>
    <t>w05</t>
  </si>
  <si>
    <t>Sherman Tap Structure 304</t>
  </si>
  <si>
    <t>Sherman County Substation</t>
  </si>
  <si>
    <t>t73</t>
  </si>
  <si>
    <t>Farmers Substation</t>
  </si>
  <si>
    <t>Crouse Hind's Tap Structure</t>
  </si>
  <si>
    <t>Crouse Hinds Substation</t>
  </si>
  <si>
    <t>ETRAN-OH-TX-115KV-AMARILLO SOUTH INTG-SOUTH GEORGIA SUB (T-73)</t>
  </si>
  <si>
    <t>Farmer's Tap Structure 16</t>
  </si>
  <si>
    <t>w29</t>
  </si>
  <si>
    <t>Spearman City Tap Structure 82</t>
  </si>
  <si>
    <t>Spearman City Substation</t>
  </si>
  <si>
    <t>Texas Farms Tap Structure 248</t>
  </si>
  <si>
    <t>Texas Farms Substation</t>
  </si>
  <si>
    <t>w11</t>
  </si>
  <si>
    <t>San Andres Tap Structure 157</t>
  </si>
  <si>
    <t>San Andres Substation</t>
  </si>
  <si>
    <t>w58</t>
  </si>
  <si>
    <t>FEC Tucumcari Tap Structure 639A</t>
  </si>
  <si>
    <t>FEC Tucumcari Substation</t>
  </si>
  <si>
    <t>w27</t>
  </si>
  <si>
    <t>Ward Flying Tap Structures 70 &amp; 71</t>
  </si>
  <si>
    <t>Ward Substation</t>
  </si>
  <si>
    <t>Lea Road Flying Tap Structures 210A &amp; 1</t>
  </si>
  <si>
    <t>Lea Road Substation</t>
  </si>
  <si>
    <t>Jal Flying Tap Structures 1, 370 &amp; 1</t>
  </si>
  <si>
    <t>Jal Substation</t>
  </si>
  <si>
    <t>Teague Flying Tap Structures 84 &amp; 85</t>
  </si>
  <si>
    <t>Switch 4626</t>
  </si>
  <si>
    <t>Samson Substation</t>
  </si>
  <si>
    <t>Samson Flying Tap Structure 338</t>
  </si>
  <si>
    <t>Brasher Tap Structure 2</t>
  </si>
  <si>
    <t>Brasher Substation</t>
  </si>
  <si>
    <t>v26</t>
  </si>
  <si>
    <t>Tweedy Tap Structure 447</t>
  </si>
  <si>
    <t>Tweedy Substation</t>
  </si>
  <si>
    <t>Northeast Hobbs Flying Tap Structures 36 &amp; 37</t>
  </si>
  <si>
    <t>Millen Taps Structures 139 &amp; 1</t>
  </si>
  <si>
    <t>Enron Substation</t>
  </si>
  <si>
    <t>Maljamar #2</t>
  </si>
  <si>
    <t xml:space="preserve">Maljamar </t>
  </si>
  <si>
    <t>FEC Cheese Tap Structure 77</t>
  </si>
  <si>
    <t>FEC Cheese Substation</t>
  </si>
  <si>
    <t>Norris Tap Structure 3</t>
  </si>
  <si>
    <t>Norris Substation</t>
  </si>
  <si>
    <t>Rita Blanca REC Sneed Tap Strcuture 180</t>
  </si>
  <si>
    <t>RIta Blanca Sneed Substation</t>
  </si>
  <si>
    <t>Herring Tap Structure 118</t>
  </si>
  <si>
    <t>Herring Substation</t>
  </si>
  <si>
    <t>Amoco-Cryogenics Substation</t>
  </si>
  <si>
    <t>Amoco-Cryogenics Tap Structure 10</t>
  </si>
  <si>
    <t>Lyntegar REC Levelland Tap Structure 28A</t>
  </si>
  <si>
    <t>Lyntegar REC Levelland Substation</t>
  </si>
  <si>
    <t>Lyntegar REC Clauene Tap Structure 116</t>
  </si>
  <si>
    <t>t67</t>
  </si>
  <si>
    <t>Tulia City Tap Structure 90</t>
  </si>
  <si>
    <t>City of Tulia Substation</t>
  </si>
  <si>
    <t>Tulia</t>
  </si>
  <si>
    <t>w40</t>
  </si>
  <si>
    <t>Panda Tap Structure 482</t>
  </si>
  <si>
    <t>Panda Substation</t>
  </si>
  <si>
    <t>Dawn Substation</t>
  </si>
  <si>
    <t>Deaf Smith REC #6 Tap Structure 76</t>
  </si>
  <si>
    <t>Deaf Smith REC #6 Substation</t>
  </si>
  <si>
    <t>Dawn Flying Tap</t>
  </si>
  <si>
    <t>Manhattan Tap(s) Structures 27 &amp; 28</t>
  </si>
  <si>
    <t>Manhattan Substation</t>
  </si>
  <si>
    <t>Whitaker Tap(s) Structures 27 &amp; 28</t>
  </si>
  <si>
    <t>Whitaker Substation</t>
  </si>
  <si>
    <t>v64</t>
  </si>
  <si>
    <t>Rita Blanca Exum Tap Structure 222A</t>
  </si>
  <si>
    <t>Rita Blanca REC Exum Substation</t>
  </si>
  <si>
    <t>Hilmar Cheese Tap Structure 412</t>
  </si>
  <si>
    <t>Hilmar Cheese Substation</t>
  </si>
  <si>
    <t>w24</t>
  </si>
  <si>
    <t>Rita Blanca REC Spurlock Tap Structure 108</t>
  </si>
  <si>
    <t>Rita Blanca REC Spurlock Substation</t>
  </si>
  <si>
    <t>t59</t>
  </si>
  <si>
    <t>Deaf Smith REC #24 Tap Structure 332</t>
  </si>
  <si>
    <t>Deaf Smith REC Substation #24</t>
  </si>
  <si>
    <t>Parmer County Flying Tap</t>
  </si>
  <si>
    <t>Parmer County Substation</t>
  </si>
  <si>
    <t xml:space="preserve">Deaf Smith REC #20 Tap Structure(s) 5H47 &amp; 5H48 </t>
  </si>
  <si>
    <t>Deaf Smith REC #20 Substation</t>
  </si>
  <si>
    <t>t49</t>
  </si>
  <si>
    <t>Ryton/Quench Tap Structure 102A</t>
  </si>
  <si>
    <t>Ryton/Quench Substation</t>
  </si>
  <si>
    <t>FEC Clovis #2 Tap (Structure 7A)</t>
  </si>
  <si>
    <t>FEC Clovis #2 Substation</t>
  </si>
  <si>
    <t>FEC Holland Tap (Structure 57A)</t>
  </si>
  <si>
    <t>FEC Holland Substation</t>
  </si>
  <si>
    <t>t43</t>
  </si>
  <si>
    <t>CVEC Dayton Tap Structure 104</t>
  </si>
  <si>
    <t>CVEC Dayton Substation</t>
  </si>
  <si>
    <t>CVEC Irish Hills Tap Structure 152</t>
  </si>
  <si>
    <t>CVEC Irish Hills Substation</t>
  </si>
  <si>
    <t>CVEC Lake Wood Tap Structure 61</t>
  </si>
  <si>
    <t>Structure # 61A - ownership change</t>
  </si>
  <si>
    <t>t42</t>
  </si>
  <si>
    <t>Monument Flying Tap Structures 29 &amp; 30</t>
  </si>
  <si>
    <t>Monument Substation</t>
  </si>
  <si>
    <t>w26</t>
  </si>
  <si>
    <t>Byrd Tap Structure 126</t>
  </si>
  <si>
    <t>Byrd Substation</t>
  </si>
  <si>
    <t>Cooper Ranch Substation</t>
  </si>
  <si>
    <t>Cooper Ranch Tap Structure 169A</t>
  </si>
  <si>
    <t>Elec Tran-Sub-TX Gray County Sub-Tran-TX</t>
  </si>
  <si>
    <t>Gray County Substation</t>
  </si>
  <si>
    <t>5/2014 New Line</t>
  </si>
  <si>
    <t>Total In Service Prior to October 1, 2005</t>
  </si>
  <si>
    <t>Total In Service October 1, 2005 and Later</t>
  </si>
  <si>
    <t>In-Service Date</t>
  </si>
  <si>
    <t>Comments</t>
  </si>
  <si>
    <t>Direct Assignments (Set status to "yes")</t>
  </si>
  <si>
    <t>NAVAJR2</t>
  </si>
  <si>
    <t>ARTTOW2</t>
  </si>
  <si>
    <t>New asset location. No class change. NM7</t>
  </si>
  <si>
    <t>Eagle Crk</t>
  </si>
  <si>
    <t>Added tap detail. New line NM11</t>
  </si>
  <si>
    <t>New: Added tap detail</t>
  </si>
  <si>
    <t>COTTONWOOD TAP</t>
  </si>
  <si>
    <t>TAP STATION 1.5</t>
  </si>
  <si>
    <t>TMC TAP</t>
  </si>
  <si>
    <t>NM5-6 Added tap detail. Revised total mileage. No classification change.</t>
  </si>
  <si>
    <t>TAP STATION 1.6</t>
  </si>
  <si>
    <t>NCLOVIS</t>
  </si>
  <si>
    <t>New: NM2 Added N. Clovis 115kV radial costs</t>
  </si>
  <si>
    <t>v20</t>
  </si>
  <si>
    <t>EAGLE CREEK</t>
  </si>
  <si>
    <t>NAVAJO 2&amp;3</t>
  </si>
  <si>
    <t>NM7 New radial line assigned to SPS retail sb yes</t>
  </si>
  <si>
    <t>TENNECO TAP</t>
  </si>
  <si>
    <t xml:space="preserve">New class change. NO2827 now open resulting in yes. </t>
  </si>
  <si>
    <t>DENVRC2</t>
  </si>
  <si>
    <t>LE_KCM2</t>
  </si>
  <si>
    <t>Lea County</t>
  </si>
  <si>
    <t>LE_TIE</t>
  </si>
  <si>
    <t>NO 7795</t>
  </si>
  <si>
    <t>Configuration change.  No class Change.  Legacy 115kV conversion</t>
  </si>
  <si>
    <t>NM 8 New radial line assigned to SPS retail ISD 3/12</t>
  </si>
  <si>
    <t>NM 11 New radial line assigned to SPS retail ISD 9/12</t>
  </si>
  <si>
    <t>AMFRAC/MAPCO</t>
  </si>
  <si>
    <t>TXS 16 New radial line assigned to SPS retail ISD 9/12</t>
  </si>
  <si>
    <t>June 2013 Change - Reflected in 2013 True Up</t>
  </si>
  <si>
    <t>December 2013 Change - Reflected in 2013 True Up</t>
  </si>
  <si>
    <t>v74</t>
  </si>
  <si>
    <t>TUC-FEC</t>
  </si>
  <si>
    <t>LOPEZ</t>
  </si>
  <si>
    <t>New Retail Assignment (line reconfigured after Howard Sub was built)  - Reflected in 2013 True Up</t>
  </si>
  <si>
    <t>Revisions</t>
  </si>
  <si>
    <t>Mileage change NM7</t>
  </si>
  <si>
    <t xml:space="preserve">Elec Tran-Line OH-NM-115KV-Chaves Co Int-Urton Sub </t>
  </si>
  <si>
    <t>CHAVES</t>
  </si>
  <si>
    <t>Corrected tap mileage NM5</t>
  </si>
  <si>
    <t>WCLOVI2</t>
  </si>
  <si>
    <t>Corrected tap mileage NM2</t>
  </si>
  <si>
    <t>ECLOVI2</t>
  </si>
  <si>
    <t>NCLOVI2</t>
  </si>
  <si>
    <t>BUCKEYT</t>
  </si>
  <si>
    <t>BUCKEYE3</t>
  </si>
  <si>
    <t>Corrected mileage NM10</t>
  </si>
  <si>
    <t>NAVAJO-MALAGA TAP</t>
  </si>
  <si>
    <t>NAVAJO-MALAGA</t>
  </si>
  <si>
    <t>Added detail mileage NM8</t>
  </si>
  <si>
    <t>SOUTH LOVING SUB</t>
  </si>
  <si>
    <t>No class change. Revised Mileage NM4</t>
  </si>
  <si>
    <t>No class change. Revised busname description NM4</t>
  </si>
  <si>
    <t>z01</t>
  </si>
  <si>
    <t>POTJCT2</t>
  </si>
  <si>
    <t>DUVAL12</t>
  </si>
  <si>
    <t>No class change. Corrected circuit id.</t>
  </si>
  <si>
    <t>No class change. Revised mileage and description.NM11</t>
  </si>
  <si>
    <t>No class change. Revised description.NM11</t>
  </si>
  <si>
    <t>Mileage change</t>
  </si>
  <si>
    <t>Revised busname</t>
  </si>
  <si>
    <t>ECLOVIS</t>
  </si>
  <si>
    <t>NM2 Added tap mileage detail</t>
  </si>
  <si>
    <t>NM2 N. Clovis converted to 115kV. Keep 69kV asset location until CAA ocnverts</t>
  </si>
  <si>
    <t>t34</t>
  </si>
  <si>
    <t>WCLOVIS</t>
  </si>
  <si>
    <t>CANONAFB</t>
  </si>
  <si>
    <t>New asset location. No class change. NM2</t>
  </si>
  <si>
    <t>New asset location. No class change. TS11,14</t>
  </si>
  <si>
    <t>New asset location. No class change. TXS5,8</t>
  </si>
  <si>
    <t>EASTPL2</t>
  </si>
  <si>
    <t>VNBRN22</t>
  </si>
  <si>
    <t xml:space="preserve">New asset location. No class change. </t>
  </si>
  <si>
    <t>Configuration change. No class change. TXS16</t>
  </si>
  <si>
    <t>MCCULL</t>
  </si>
  <si>
    <t>New asset locaiton. Noclass change TXN15</t>
  </si>
  <si>
    <t>Added new asset location. One class chang to invalid due to a NO move TXS6,9</t>
  </si>
  <si>
    <t>Added new asset location. No class change TXS6,9</t>
  </si>
  <si>
    <t>No classificaion change. New asset location for Z51. TXN1,10</t>
  </si>
  <si>
    <t>Added new asset location. No class change.</t>
  </si>
  <si>
    <t>t93</t>
  </si>
  <si>
    <t>HUTCHINSON CTY</t>
  </si>
  <si>
    <t>PALOT</t>
  </si>
  <si>
    <t>PALO</t>
  </si>
  <si>
    <t>Line was rebuiult in 2012 with a revised total mileage.</t>
  </si>
  <si>
    <t>t92</t>
  </si>
  <si>
    <t>M-AMR&amp;A2</t>
  </si>
  <si>
    <t>No class change.  Revised busname and circuit id.  Mid America-AmFrac 69 to 115kV conversion</t>
  </si>
  <si>
    <t>NO 3702 closed and 3701 changed to NO in January 2011</t>
  </si>
  <si>
    <t>2011 NO Changes (Included in the Direct Assignment Section)</t>
  </si>
  <si>
    <t>BUFFALO2</t>
  </si>
  <si>
    <t>New class change. NO2827 now open resulting in yes. TXN15</t>
  </si>
  <si>
    <t>IVORY  2</t>
  </si>
  <si>
    <t>BATTNS2</t>
  </si>
  <si>
    <t>New asset location. No class change. TXS11</t>
  </si>
  <si>
    <t>LUBS2</t>
  </si>
  <si>
    <t>New asset location. No class change. TXS12</t>
  </si>
  <si>
    <t>New asset location. No class change. TXS9</t>
  </si>
  <si>
    <t>Elec Tran-Line OH-TX-115KV-Clutter Tap (Y-64)</t>
  </si>
  <si>
    <t>CLUTTER2</t>
  </si>
  <si>
    <t>New asset location. No class change.</t>
  </si>
  <si>
    <t>Deletions</t>
  </si>
  <si>
    <t>Elec Tran-Line OH-NM- 69KV-Urton Sub Tap</t>
  </si>
  <si>
    <t>YARNELLT</t>
  </si>
  <si>
    <t>YARNELL</t>
  </si>
  <si>
    <t>Yarnell sub was removed from service 6/30/2011</t>
  </si>
  <si>
    <t>MIDAT2</t>
  </si>
  <si>
    <t>Delete. Wrecked out June 2009 as part of Mid America - AmFrac 69KV to 115kV conversion</t>
  </si>
  <si>
    <t>y66</t>
  </si>
  <si>
    <t>NAMSW2</t>
  </si>
  <si>
    <t>CHN/CFS2</t>
  </si>
  <si>
    <t>Delete. Removed 9/6/2011</t>
  </si>
  <si>
    <t>CLIFFSD2</t>
  </si>
  <si>
    <t>TASCOSA2</t>
  </si>
  <si>
    <t>CHANING2</t>
  </si>
  <si>
    <t>Delete. Removed 9/2012</t>
  </si>
  <si>
    <t>Delete Sold Effective 7/1/2014</t>
  </si>
  <si>
    <t>Delete.  Wind Farm Began Commercial Op June 2014</t>
  </si>
  <si>
    <t>May 2014 Change - new line - Reflected in 2014 True Up</t>
  </si>
  <si>
    <t>March 2014 Change - Set to Invalid- Reflected in 2014 True Up</t>
  </si>
  <si>
    <t>z85</t>
  </si>
  <si>
    <t>Sulphur Springs Substation</t>
  </si>
  <si>
    <t>Adair Substation</t>
  </si>
  <si>
    <t>Diamondback Substation</t>
  </si>
  <si>
    <t>Lyntegar REC Ashmore Substation</t>
  </si>
  <si>
    <t>completion of Diamondback Substation caused Z21 to be replaced by three lines Z85, Z86, Z87 NO switch 7886 seperates Z85</t>
  </si>
  <si>
    <t>z86</t>
  </si>
  <si>
    <t>Cedar Lake Substation</t>
  </si>
  <si>
    <t>completion of Diamondback Substation caused Z21 to be replaced by three lines Z85, Z86, Z87  ISD = Aug 2015</t>
  </si>
  <si>
    <t>z87</t>
  </si>
  <si>
    <t>Seagraves Substation</t>
  </si>
  <si>
    <t>Lyntegar REC McConnal Tap structure 68</t>
  </si>
  <si>
    <t>corner structure number 118</t>
  </si>
  <si>
    <t>Lyntegar REC McConnal Tap structure number 68</t>
  </si>
  <si>
    <t>completion of Diamondback Substation caused Z21 to be replaced by three lines Z85, Z86, Z87  ISD = Aug 2015 Lyntegar's line to LY-Seminole starts here</t>
  </si>
  <si>
    <t>Lyntegar REC McConnal Substation</t>
  </si>
  <si>
    <t>Ozark Mahoning#2 Tap struture number 107</t>
  </si>
  <si>
    <t xml:space="preserve">Ozark Mahoning#2 Substation </t>
  </si>
  <si>
    <t>Lyntegar REC Sawyer Flat Tap structure 69A</t>
  </si>
  <si>
    <t>completion of Diamondback Substation caused Z21 to be replaced by three lines Z85, Z86, Z87  ISD = Aug 2015 NO switch 7778 seperates Z87</t>
  </si>
  <si>
    <t>w73</t>
  </si>
  <si>
    <t>Pearl Tap structure 132A</t>
  </si>
  <si>
    <t>completion of Quahada Substation changed V83 to W73</t>
  </si>
  <si>
    <t>Lea National Tap structure 299</t>
  </si>
  <si>
    <t>w74</t>
  </si>
  <si>
    <t>Quahada Substation</t>
  </si>
  <si>
    <t>Zia Substation #2</t>
  </si>
  <si>
    <t>Zia Substation #1</t>
  </si>
  <si>
    <t>Zia Substation #2 Tap structure number 1</t>
  </si>
  <si>
    <t>completion of Quahada Substation changed V84 to W74</t>
  </si>
  <si>
    <t>completion of Quahada Substation changed V83 to W73  ISD = July 2015</t>
  </si>
  <si>
    <t>completion of Quahada Substation changed V84 to W74  ISD = July 2015</t>
  </si>
  <si>
    <t>w70</t>
  </si>
  <si>
    <t>North Loving Substation</t>
  </si>
  <si>
    <t>w72</t>
  </si>
  <si>
    <t>China Draw Substation</t>
  </si>
  <si>
    <t>new to list; North Loving ISD = June 2015</t>
  </si>
  <si>
    <t>new to list; China Draw ISD = June 2015</t>
  </si>
  <si>
    <t>w79</t>
  </si>
  <si>
    <t>Roadrunner Substation</t>
  </si>
  <si>
    <t>Battle Axe Substation</t>
  </si>
  <si>
    <t>new to list; Battle Axe ISD = October 2015</t>
  </si>
  <si>
    <t>w94</t>
  </si>
  <si>
    <t>W37 became W93 &amp; W94 when Roadrunner Substation was built; ISD = October 2015</t>
  </si>
  <si>
    <t>W37 became W93 &amp; W94 when Roadrunner Substation was built; ISD = October 2016</t>
  </si>
  <si>
    <t>ENTERPRISE Tap structure 72</t>
  </si>
  <si>
    <t>Enterprise Tap to customer owned substation ISD = November 2015</t>
  </si>
  <si>
    <t>Rita Blanca REC River Breaks ELK Tap structure 234</t>
  </si>
  <si>
    <t>Rita Blanca REC River Breaks ELK Substation</t>
  </si>
  <si>
    <t>Rita Blanca Tap to Rita Blanca REC Elks Substation installed March 2015</t>
  </si>
  <si>
    <t>w66</t>
  </si>
  <si>
    <t>Kilgore Substation</t>
  </si>
  <si>
    <t>new to list; Kilgore ISD = October 2015</t>
  </si>
  <si>
    <t>t89</t>
  </si>
  <si>
    <t>Higg East Tap structure 264</t>
  </si>
  <si>
    <t>Higg East Substation</t>
  </si>
  <si>
    <t>new to list: Higg East ISD = September 2015</t>
  </si>
  <si>
    <t>Atoka</t>
  </si>
  <si>
    <t>Artesia South Tap structure 60</t>
  </si>
  <si>
    <t>Artesia South Substation</t>
  </si>
  <si>
    <t>Artesia Country Club Tap structure 45</t>
  </si>
  <si>
    <t>Artesia Country Club substation</t>
  </si>
  <si>
    <t>Artesia Country Club Substation</t>
  </si>
  <si>
    <t>Switch 4699 (feeds CV-West Artesia)</t>
  </si>
  <si>
    <t>Artesia 13th Street</t>
  </si>
  <si>
    <t>Artesia REC Tap structure 302</t>
  </si>
  <si>
    <t>CV-Artesia</t>
  </si>
  <si>
    <t>Artesia Interchnage</t>
  </si>
  <si>
    <t>clarified "To/From" description and corrected segment mileage</t>
  </si>
  <si>
    <t>corrected total mileage to match asset location codes</t>
  </si>
  <si>
    <t>Duval #3/IMC corner structure 123</t>
  </si>
  <si>
    <t>Zodiac substation was removed from service when Kilgore was constructed</t>
  </si>
  <si>
    <t>Potash Junction Interchange</t>
  </si>
  <si>
    <t>Kermac Tap structure 89</t>
  </si>
  <si>
    <t>New Mexico Potash Tap structure 21</t>
  </si>
  <si>
    <t>LIVINGSTONE RIDGE SUBSTATION</t>
  </si>
  <si>
    <t>Orchard Park Tap structure 68</t>
  </si>
  <si>
    <t>Dexter Tap structure 27</t>
  </si>
  <si>
    <t>YO REC Tap structure 123</t>
  </si>
  <si>
    <t>CVEC Dexter</t>
  </si>
  <si>
    <t>Dexter Substation</t>
  </si>
  <si>
    <t>CVEC Hagerman</t>
  </si>
  <si>
    <t>Cottonwood Substation</t>
  </si>
  <si>
    <t>Artesia Smith Tap structure 309</t>
  </si>
  <si>
    <t>Artesia Smith Substation</t>
  </si>
  <si>
    <t>Artesia Interchange</t>
  </si>
  <si>
    <t>Switch 4702</t>
  </si>
  <si>
    <t>Chaves County Interchange</t>
  </si>
  <si>
    <t>Price Substation</t>
  </si>
  <si>
    <t>w62</t>
  </si>
  <si>
    <t>w64</t>
  </si>
  <si>
    <t>w65</t>
  </si>
  <si>
    <t xml:space="preserve">W </t>
  </si>
  <si>
    <t>V75 replaced by W64 and W65 when Pleasant Hill was built ISD = February 2015</t>
  </si>
  <si>
    <t>Magic City structure 395</t>
  </si>
  <si>
    <t>structure 82 (ownership change to WTU Shamrock)</t>
  </si>
  <si>
    <t>delete row; incorrect asset locations and repeated segment</t>
  </si>
  <si>
    <t>z82</t>
  </si>
  <si>
    <t>Kress Interchnage</t>
  </si>
  <si>
    <t xml:space="preserve">Lighthouse REC MBPXL tap </t>
  </si>
  <si>
    <t>Lighthouse REC MBPXL tap</t>
  </si>
  <si>
    <t>Lighthouse REC Plainview Substation</t>
  </si>
  <si>
    <t>Z82 ISD = December 2014, when Kiser Substation was constructed</t>
  </si>
  <si>
    <t>delete rows; Y75 replaced by Z82 and Z84 when Kiser Substation went in service</t>
  </si>
  <si>
    <t>z84</t>
  </si>
  <si>
    <t>Plainview City</t>
  </si>
  <si>
    <t>Z84 ISD = December 2014, when Kiser Substation was constructed</t>
  </si>
  <si>
    <t>Dimmitt East &amp; South</t>
  </si>
  <si>
    <t>Deaf Smith REC #3 Substation</t>
  </si>
  <si>
    <t>BC-Sunnyside</t>
  </si>
  <si>
    <t>Hart #1</t>
  </si>
  <si>
    <t>LC-Hart</t>
  </si>
  <si>
    <t>LC-North Olton</t>
  </si>
  <si>
    <t>added row; provides more detail of line</t>
  </si>
  <si>
    <t>z83</t>
  </si>
  <si>
    <t>Cox Substation</t>
  </si>
  <si>
    <t>East Plainview</t>
  </si>
  <si>
    <t>Lyntegar REC Plains Tap Structure 568A</t>
  </si>
  <si>
    <t>Lehman Tap Structure 321</t>
  </si>
  <si>
    <t>Lyntegar REC Plains Substation</t>
  </si>
  <si>
    <t>Lehman Substation</t>
  </si>
  <si>
    <t>Shell C2 Tap Structure 37A</t>
  </si>
  <si>
    <t>Shell C2 Substation</t>
  </si>
  <si>
    <t>South Plains REC Wolfforth Tap Structure 42</t>
  </si>
  <si>
    <t>Elec Tran-Line OH-TX-115KV-Kirby Switch Station-WTU Shamrock Str 691 (W-54)</t>
  </si>
  <si>
    <t>new asset location code</t>
  </si>
  <si>
    <t>ASARCO Tap structure 2</t>
  </si>
  <si>
    <t>ASARCO substation</t>
  </si>
  <si>
    <t>w53</t>
  </si>
  <si>
    <t>Hart Industrial Tap Structure 71</t>
  </si>
  <si>
    <t>Hart Industrial Substation</t>
  </si>
  <si>
    <t>w54</t>
  </si>
  <si>
    <t>North Plainview Tap Structure 17</t>
  </si>
  <si>
    <t>Kress Rural Tap Structure 116</t>
  </si>
  <si>
    <t>North Plainview Substation</t>
  </si>
  <si>
    <t>Kress Rural Substation</t>
  </si>
  <si>
    <t>Sum of act_cost</t>
  </si>
  <si>
    <t>Sum of allo_res</t>
  </si>
  <si>
    <t>Sum of NBV</t>
  </si>
  <si>
    <t>Elec Tran-Line OH-KS-345KV-SPS Tie Holcomb CO-Finney Sw Sta (J-04)</t>
  </si>
  <si>
    <t>Elec Tran-Line OH-NM-115KV-Battle Axe Sub-Roadrunner Sub (W-79)</t>
  </si>
  <si>
    <t>Elec Tran-Line OH-NM-115KV-Chaves Co Int-Capitan Sub (W-99)</t>
  </si>
  <si>
    <t>Elec Tran-Line OH-NM-115KV-Curry Co Int-NM State Line (W-69)</t>
  </si>
  <si>
    <t>Elec Tran-Line OH-NM-115KV-Curry Co Int-Pleasant Hill Sub (W-62)</t>
  </si>
  <si>
    <t>Elec Tran-Line OH-NM-115KV-Eagle Creek Sub-Atoka Sub (W-92)</t>
  </si>
  <si>
    <t>Elec Tran-Line OH-NM-115KV-Eddy Co Int-Atoka Sub (01524)</t>
  </si>
  <si>
    <t>Elec Tran-Line OH-NM-115KV-Hopi Sub-North Loving Sub (W-70)</t>
  </si>
  <si>
    <t>Elec Tran-Line OH-NM-115KV-Lea National Potash Sub-Quahada Sub (W-73)</t>
  </si>
  <si>
    <t>Elec Tran-Line OH-NM-115KV-Maddox Sta-Lea National Potash Sub (V-83)</t>
  </si>
  <si>
    <t>Elec Tran-Line OH-NM-115KV-New Mexico St Line-NEF Sub (W-83)</t>
  </si>
  <si>
    <t>Elec Tran-Line OH-NM-115KV-North Loving Sub-China Draw Sub (W-72)</t>
  </si>
  <si>
    <t>Elec Tran-Line OH-NM-115KV-Ponderosa Sub-Custer Mt Sw Sta (W-81)</t>
  </si>
  <si>
    <t>Elec Tran-Line OH-NM-115KV-Portales Intg-Kilgore Sub (W-66)</t>
  </si>
  <si>
    <t>Elec Tran-Line OH-NM-115KV-Quahada Sub-Maljamar Sub (W-74)</t>
  </si>
  <si>
    <t>Elec Tran-Line OH-NM-115KV-Quahada Sub-PCA Sub (W-76)</t>
  </si>
  <si>
    <t>Elec Tran-Line OH-NM-115KV-Red Bluff Sub-Roadrunner Sub (W-93)</t>
  </si>
  <si>
    <t>Elec Tran-Line OH-NM-115KV-Roadrunner Sub-Whitten Sub (W-94)</t>
  </si>
  <si>
    <t>Elec Tran-Line OH-NM-230KV-TX St Line-Roosevelt Co Int #1 (K-18)</t>
  </si>
  <si>
    <t>Elec Tran-Line OH-NM-230KV-TX St Line-Roosevelt Co Int #2 (K-30)</t>
  </si>
  <si>
    <t>Elec Tran-Line OH-NM-345KV-Crossroads Sub-NM St Line (J-15)</t>
  </si>
  <si>
    <t>Elec Tran-Line OH-NM-345KV-NM St Line-Hobbs Sta (J-18)</t>
  </si>
  <si>
    <t>Elec Tran-Line OH-NM-345KV-Potash Junction Sub-Roadrunner Sub (J-16)</t>
  </si>
  <si>
    <t>Elec Tran-Line OH-OK-115KV-Cole Intg-Ochiltree County Intg (W-28)</t>
  </si>
  <si>
    <t>Elec Tran-Line OH-TX- 69KV-Diamondback Sub-Cedar Lake Sub (Z-86)</t>
  </si>
  <si>
    <t>Elec Tran-Line OH-TX- 69KV-Diamondback Sub-Seagraves Sub (Z-87)</t>
  </si>
  <si>
    <t>Elec Tran-Line OH-TX- 69KV-Diamondback Sub-Sulphur Springs Sub (Z-85)</t>
  </si>
  <si>
    <t>Elec Tran-Line OH-TX- 69KV-Northwest Intg-Hastings (Z-34)</t>
  </si>
  <si>
    <t>Elec Tran-Line OH-TX-115KV-Amarillo South Intg-Osage Sub (T-75)</t>
  </si>
  <si>
    <t>Elec Tran-Line OH-TX-115KV-Andrews Co Sub-Texas St Line (W-83)</t>
  </si>
  <si>
    <t>Elec Tran-Line OH-TX-115KV-Bowers Sub-Howard Sub (W-67)</t>
  </si>
  <si>
    <t>Elec Tran-Line OH-TX-115KV-Cochran County-Lea County Plains (V-36)</t>
  </si>
  <si>
    <t>Elec Tran-Line OH-TX-115KV-Hastings Sub-East Plant Sub (W-48)</t>
  </si>
  <si>
    <t>Elec Tran-Line OH-TX-115KV-Kirby Switching Station to Jericho WTU (T-52)</t>
  </si>
  <si>
    <t>Elec Tran-Line OH-TX-115KV-Littlefield West Sub Tap (V-13)</t>
  </si>
  <si>
    <t>Elec Tran-Line OH-TX-115KV-Martin Sub-Carson County Sub (W-01)</t>
  </si>
  <si>
    <t>Elec Tran-Line OH-TX-115KV-Nichols Sta-Kirby Sw Sta (T-53)</t>
  </si>
  <si>
    <t>Elec Tran-Line OH-TX-115KV-Nichols Sta-Pantex South Sub (V-02)</t>
  </si>
  <si>
    <t>Elec Tran-Line OH-TX-115KV-Ochiltree-Lipscomb (W-50)</t>
  </si>
  <si>
    <t>Elec Tran-Line OH-TX-115KV-Sulphur Springs Sub-Diamondback Sub (W-68)</t>
  </si>
  <si>
    <t>Elec Tran-Line OH-TX-115KV-Texas State Line-Bailey Co Sub (W-69)</t>
  </si>
  <si>
    <t>Elec Tran-Line OH-TX-115KV-Tuco Int-Indiana Sub (V-15)</t>
  </si>
  <si>
    <t>Elec Tran-Line OH-TX-115KV-Wheeler Co Int-Coburn Creek Sub (W-78)</t>
  </si>
  <si>
    <t>Elec Tran-Line OH-TX-115KV-Yoakum Co Int-Shell CO2 GCP (V-49)</t>
  </si>
  <si>
    <t>Elec Tran-Line OH-TX-230KV-Channing Sub-XIT Sub (K-98)</t>
  </si>
  <si>
    <t>Elec Tran-Line OH-TX-230KV-Mustang Intg-Amoco Wasson Oxy CO2 Switching Station (K-55)</t>
  </si>
  <si>
    <t>Elec Tran-Line OH-TX-230KV-Plant X Sta-Deaf Smith Sub (K-21)</t>
  </si>
  <si>
    <t>Elec Tran-Line OH-TX-230KV-Potter County Intg-Channing Sub (K-97)</t>
  </si>
  <si>
    <t>Elec Tran-Line OH-TX-230KV-Sundown Int-Wolfforth Int (K-02)</t>
  </si>
  <si>
    <t>Elec Tran-Line OH-TX-230KV-Wolfforth Int-Lubbock South Int (K-10)</t>
  </si>
  <si>
    <t>Elec Tran-Line OH-TX-345KV-Pre Construction</t>
  </si>
  <si>
    <t>t26</t>
  </si>
  <si>
    <t>completion of East Plant-Hastings segment increases total mileage and makes Hastings a tapped substation  ISD March 2015</t>
  </si>
  <si>
    <t>w38</t>
  </si>
  <si>
    <t>delete; repeated row</t>
  </si>
  <si>
    <t xml:space="preserve">delete row; the mileage one this row is included in the Howard-Buffalo segment </t>
  </si>
  <si>
    <t>w59</t>
  </si>
  <si>
    <t>V75 replaced by W62 and W63 when Pleasant Hill was built ISD = February 2015 new retail assignment</t>
  </si>
  <si>
    <t xml:space="preserve">Gross Plant </t>
  </si>
  <si>
    <t xml:space="preserve">Net Plant </t>
  </si>
  <si>
    <t>z05</t>
  </si>
  <si>
    <t>z03</t>
  </si>
  <si>
    <t>z08</t>
  </si>
  <si>
    <t>z09</t>
  </si>
  <si>
    <t>t05</t>
  </si>
  <si>
    <t>v05</t>
  </si>
  <si>
    <t>v01</t>
  </si>
  <si>
    <t>w01</t>
  </si>
  <si>
    <t>v02</t>
  </si>
  <si>
    <t>v03</t>
  </si>
  <si>
    <t>v04</t>
  </si>
  <si>
    <t>t01</t>
  </si>
  <si>
    <t>v12</t>
  </si>
  <si>
    <t>Muleshoe Valley substation</t>
  </si>
  <si>
    <t xml:space="preserve">new row, Muleshoe Valley converted to 115kV ISD Dec 2015 </t>
  </si>
  <si>
    <t>Muleshoe Valley Tap structure 86</t>
  </si>
  <si>
    <t>NO Changes (Set to Invalid)</t>
  </si>
  <si>
    <t>ADAIR2</t>
  </si>
  <si>
    <t>LG-ASHM2</t>
  </si>
  <si>
    <t>CEDARLK2</t>
  </si>
  <si>
    <t>LG-SAWY2</t>
  </si>
  <si>
    <t>OZMAH22</t>
  </si>
  <si>
    <t>LG-MC&amp;S2</t>
  </si>
  <si>
    <t>Maddox Substation</t>
  </si>
  <si>
    <t>Enron</t>
  </si>
  <si>
    <t>Zia Substation</t>
  </si>
  <si>
    <t>Zia Tap (Structure 62A)</t>
  </si>
  <si>
    <t xml:space="preserve">Maljamar 1 </t>
  </si>
  <si>
    <t>Roberts County Tap Structure 77</t>
  </si>
  <si>
    <t xml:space="preserve">Roberts County </t>
  </si>
  <si>
    <t>Roberts County Tap Structure 78</t>
  </si>
  <si>
    <t>NP-REC Tap (SW-Miami) Structure 137</t>
  </si>
  <si>
    <t>added new row; provides more clarity to actual line description</t>
  </si>
  <si>
    <t>delete row, repeated row; incorrect asset location</t>
  </si>
  <si>
    <t>clarified "To/From" description and corrected total mileage to match asset location codes</t>
  </si>
  <si>
    <t>clarified "To/From" description and corrected total mileage to match asset location codes; new row, provides more detailed description of line</t>
  </si>
  <si>
    <t>inserted new row; provides more detailed description of entire line; corrected total mileage to match asset location codes</t>
  </si>
  <si>
    <t>ETRAN-OH-NM-115KV-MADDOX STA-TAYLOR SW STA (T-14)</t>
  </si>
  <si>
    <t>ETRAN-OH-NM-115KV-HOBBS WEST SW STA-TAYLOR SW STA (T-13)</t>
  </si>
  <si>
    <t>asset location changed November 2015</t>
  </si>
  <si>
    <t>added new row; changed to "yes" when Lopez Substation went in-service June 2013</t>
  </si>
  <si>
    <t>WASSON2</t>
  </si>
  <si>
    <t>SW78142</t>
  </si>
  <si>
    <t>corrected tap mileage</t>
  </si>
  <si>
    <t xml:space="preserve">Lamb County </t>
  </si>
  <si>
    <t>Yellowhouse Tap Structure 132</t>
  </si>
  <si>
    <t>Lamb County REC Hodge Tap structure 71</t>
  </si>
  <si>
    <t>Switch 6776</t>
  </si>
  <si>
    <t>new row; provides more detail of line</t>
  </si>
  <si>
    <t>LY-Seagraves Tap Structure 68</t>
  </si>
  <si>
    <t>3-WAY Switch Tap Structure 90</t>
  </si>
  <si>
    <t>Kinney Tap Structure 69</t>
  </si>
  <si>
    <t>Seagraves Tap structure 132</t>
  </si>
  <si>
    <t>Seagraves Tap Structure 132</t>
  </si>
  <si>
    <t>Moss Substation</t>
  </si>
  <si>
    <t>Seagraves Tap Structure 133</t>
  </si>
  <si>
    <t>corrected segment mileage</t>
  </si>
  <si>
    <t xml:space="preserve">corrected total mileage </t>
  </si>
  <si>
    <t>McCullough Tap Structure 41</t>
  </si>
  <si>
    <t>clarified "To/From" description; invalid because of normally open switch 2827</t>
  </si>
  <si>
    <t>clarified "To/From" description and corrected segment mileage; invalid because of normally open switch 2789</t>
  </si>
  <si>
    <t xml:space="preserve">Lighthouse REC MBPXL Tap Structure 60 </t>
  </si>
  <si>
    <t xml:space="preserve">moved row; all of y84 grouped together; delete row, repeated row </t>
  </si>
  <si>
    <t>corrected milegae; total and segment</t>
  </si>
  <si>
    <t>corrected oversight; changed from SPS retail to LPL wholesale</t>
  </si>
  <si>
    <t>Deaf Smith REC #21 Tap Structure 216A</t>
  </si>
  <si>
    <t>new asset location code; clarified "To/From" description and corrected segment mileage</t>
  </si>
  <si>
    <t>Sun Edison 4 solar farm connected at Monument  ISD Nov 2011</t>
  </si>
  <si>
    <t xml:space="preserve">Sun Edison 2 solar farm  ISD Sept 2011 </t>
  </si>
  <si>
    <t xml:space="preserve">Sun Edison 1 solar farm  ISD Aug 2011 </t>
  </si>
  <si>
    <t>Sun Edison 3 solar farm connected to Lea Road  ISD Nov 2011</t>
  </si>
  <si>
    <t>Sun Edison 5 solar farm connected to Hopi  ISD Aug 2011</t>
  </si>
  <si>
    <t>WTAMU wind power  ISD Nov 2013</t>
  </si>
  <si>
    <t>PFI solar farm connected through distribution bus  ISD Nov 2010</t>
  </si>
  <si>
    <t>New Line</t>
  </si>
  <si>
    <t>NTC Direct Assigned</t>
  </si>
  <si>
    <t>NTC Base Plan</t>
  </si>
  <si>
    <t>Classiifciation change due to configuration change. Added new asset location.  August 2011 went from invlaid to yes</t>
  </si>
  <si>
    <t xml:space="preserve">New class change. NO2827 now open resulting in yes.  August 2010 went from invalid to yes </t>
  </si>
  <si>
    <t>New class change. NO2827 now open resulting in yes. TXN4,15,21  August 2010 went from invalid to yes</t>
  </si>
  <si>
    <t xml:space="preserve">Classiifciation change due to configuration change.  Mid America - AmFrac 69kV to 115kV Conversion  June 2009 went from invalid to yes </t>
  </si>
  <si>
    <t>Classiifciation change due to configuration change.  Mid America - AmFrac 69kV to 115kV Conversion  June 2009 went fro trans to radial but invalid because ERF load gone May 2012</t>
  </si>
  <si>
    <t>corrected total mileage to match asset location codes; changed to invalid - generator at Huber ISD April 1982</t>
  </si>
  <si>
    <t>corrected total mileage to match asset location codes; changed to invalid - generator at Sid Richards ISD July 2001</t>
  </si>
  <si>
    <t>Row Number Reference on Radial Line Chgs V3 Tab</t>
  </si>
  <si>
    <t>NTC-200256, UID:50693</t>
  </si>
  <si>
    <t>NTC-200257, UID:50709</t>
  </si>
  <si>
    <t>NTC-200309, UID:50870</t>
  </si>
  <si>
    <t>NTC-200309, UID:50883</t>
  </si>
  <si>
    <t>NTC-20084, UID:11101</t>
  </si>
  <si>
    <t>NTC-200166, UID:50450</t>
  </si>
  <si>
    <t>NTC-200166, UID:50407</t>
  </si>
  <si>
    <t>NTC-20130, UID:11383</t>
  </si>
  <si>
    <t>NTC-20130, UID:11384</t>
  </si>
  <si>
    <t>NTC-200166, UID:11104</t>
  </si>
  <si>
    <t>NTC-20088, UID:11102</t>
  </si>
  <si>
    <t>NTC-20031, UID:10183</t>
  </si>
  <si>
    <t>NTC-200282, UID:50873</t>
  </si>
  <si>
    <t>Neither</t>
  </si>
  <si>
    <t>NTC Case 1 or 2</t>
  </si>
  <si>
    <t>Case 1</t>
  </si>
  <si>
    <t>Case 2</t>
  </si>
  <si>
    <t>NTC-20031, UID 10826</t>
  </si>
  <si>
    <t>NTC-20031, UID:10825</t>
  </si>
  <si>
    <t>changed to invalid; T58 is a line feeding Deaf Smith REC substations and SPS retail  [original error]</t>
  </si>
  <si>
    <t xml:space="preserve">changed to invalid; V01 is a line feeding Rita Blanca REC substations and SPS retail  [original error] </t>
  </si>
  <si>
    <t xml:space="preserve">changed to invalid; V55 is a line feeding Lyntegar REC substations and SPS retail  [original error] </t>
  </si>
  <si>
    <t xml:space="preserve">changed to invalid; V55 is a line feeding Lyntegar REC substations and SPS retail [original error] </t>
  </si>
  <si>
    <t>changed to invalid; T71 is a line feeding South Plains REC substations and LPL substations  June 2011</t>
  </si>
  <si>
    <t xml:space="preserve">changed to invalid; T59 is a line feeding Deaf Smith REC substations and SPS retail  [original error] </t>
  </si>
  <si>
    <t xml:space="preserve">changed to invalid; T59 is a line feeding Deaf Smith REC substations and SPS retail  [original error]   </t>
  </si>
  <si>
    <t xml:space="preserve">changed to invalid; V64 is a line feeding Rita Blanca REC substations and SPS retail  June 2010 </t>
  </si>
  <si>
    <t xml:space="preserve">changed to invalid; V98 is a radial line feeding Lea County REC substations and SPS retail [original error] </t>
  </si>
  <si>
    <t>corrected segment mileage   Y75 replaced by Z82 and Z84 when Kiser Substation went in service Dec 2014</t>
  </si>
  <si>
    <t>much of the line was rebuilt double circuit with W-67 from Bowers to Magic City; total mileage increased and tap mileages changed  ISD = March 2016</t>
  </si>
  <si>
    <t>Sunset Substation</t>
  </si>
  <si>
    <t>completion of W71 (Coulter-Puckett West) changed segment to invalid   ISD = March 2016</t>
  </si>
  <si>
    <t>new asset location code; corrected total mileage to match asset location codes</t>
  </si>
  <si>
    <t xml:space="preserve">changed to invalid; T43 is a line feeding Central Valley REC substations and SPS retail  [original error]   </t>
  </si>
  <si>
    <t>Atoka Tap structure 112</t>
  </si>
  <si>
    <t>Atoka Substation</t>
  </si>
  <si>
    <t>new asset location code June 2016; corrected total mileage to match asset location codes</t>
  </si>
  <si>
    <t>asset location changed June 2016; corrected total mileage to match asset location code</t>
  </si>
  <si>
    <t>North Amarillo Switch Station</t>
  </si>
  <si>
    <t>Cliffside Substation</t>
  </si>
  <si>
    <t>z34</t>
  </si>
  <si>
    <t>this segment was mistakenly removed from the RLS in 2011; corrected Sept 2016</t>
  </si>
  <si>
    <t>breaker 2728 @ N. Amarillo Switch permanetly by-passed; Cliffside fed from Northwest Interchange June 2016</t>
  </si>
  <si>
    <t>changed to invalid CVEC has moved all load from Lusk 69 kV substation and will wreck out August 2016</t>
  </si>
  <si>
    <t>NBV as of 12.31.2016</t>
  </si>
  <si>
    <t>Asset 1039 report</t>
  </si>
  <si>
    <t>All TLines and Subs locations</t>
  </si>
  <si>
    <t>Values</t>
  </si>
  <si>
    <t>asset_location</t>
  </si>
  <si>
    <t>Elec Tran-Line OH-NM- 69KV-Potash Jct Sub-IMC #1 Sub</t>
  </si>
  <si>
    <t>Elec Tran-Line OH-NM- 69KV-Potash Jct Sub-PCA 2 Sub (Z-02)</t>
  </si>
  <si>
    <t>Elec Tran-Line OH-NM- 69KV-WIPP Sub-Sand Dunes Sub</t>
  </si>
  <si>
    <t>Elec Tran-Line OH-NM-115KV-Cardinal Sub-Sage Brush Sub (W-89)</t>
  </si>
  <si>
    <t>Elec Tran-Line OH-NM-115KV-China Draw Sub-Wood Draw Sub (W-84)</t>
  </si>
  <si>
    <t>Elec Tran-Line OH-NM-115KV-Curry Co Int-TX St Line</t>
  </si>
  <si>
    <t>Elec Tran-Line OH-NM-115KV-Custer Mountain Sub-Whitten Sub (W-96)</t>
  </si>
  <si>
    <t>Elec Tran-Line OH-NM-115KV-Eddy Co Int-Atoka Sub (W-97)</t>
  </si>
  <si>
    <t>Elec Tran-Line OH-NM-115KV-Eddy Co Int-Roswell Intg (V-26)</t>
  </si>
  <si>
    <t>Elec Tran-Line OH-NM-115KV-Eunice Sub-Cardinal Sub (U-05)</t>
  </si>
  <si>
    <t>Elec Tran-Line OH-NM-115KV-Hobbs West Sw Sta-Taylor Sw Sta (T-13)</t>
  </si>
  <si>
    <t>Elec Tran-Line OH-NM-115KV-Jal Sub-Dollarhide Sub</t>
  </si>
  <si>
    <t>Elec Tran-Line OH-NM-115KV-Livingston Ridge Sub-Sage Brush Sub (W-88)</t>
  </si>
  <si>
    <t>Elec Tran-Line OH-NM-115KV-Maddox Sta-Lea Co REC</t>
  </si>
  <si>
    <t>Elec Tran-Line OH-NM-115KV-NEF Sub-Cardinal Sub (U-03)</t>
  </si>
  <si>
    <t>Elec Tran-Line OH-NM-115KV-Norris St Tap</t>
  </si>
  <si>
    <t>Elec Tran-Line OH-NM-115KV-North Canal Sub Tap</t>
  </si>
  <si>
    <t>Elec Tran-Line OH-NM-115KV-Portales Intg-Greyhound Sub (U-02)</t>
  </si>
  <si>
    <t>Elec Tran-Line OH-NM-115KV-Roadrunner Sub-Custer Mountain Sub (W-95)</t>
  </si>
  <si>
    <t>Elec Tran-Line OH-NM-115KV-Seven Rivers Interchange-Atoka Sub (W-98)</t>
  </si>
  <si>
    <t>Elec Tran-Line OH-NM-115KV-Whitten Sub-Cardinal Sub (U-04)</t>
  </si>
  <si>
    <t>Elec Tran-Line OH-NM-115KV-Yeso Hills Sub-China Draw Sub (W-87)</t>
  </si>
  <si>
    <t>Elec Tran-Line OH-NM-230KV-NM St Line-Lea County Int (K-20)</t>
  </si>
  <si>
    <t>Elec Tran-Line OH-NM-345KV-Eddy Co Int-Crossroads Sub (J-14)</t>
  </si>
  <si>
    <t>Elec Tran-Line OH-NM-345KV-Eddy Co Int-Kiowa Sub (J-24)</t>
  </si>
  <si>
    <t>Elec Tran-Line OH-NM-345KV-Eddy Co Int-TX St Line</t>
  </si>
  <si>
    <t>Elec Tran-Line OH-NM-345KV-Hobbs Sta-Kiowa Sub (J-20)</t>
  </si>
  <si>
    <t>Elec Tran-Line OH-NM-345KV-Kiowa Sub-North Loving Sub (J-21)</t>
  </si>
  <si>
    <t>Elec Tran-Line OH-NM-345KV-North Loving Sub-China Draw Sub (J-22)</t>
  </si>
  <si>
    <t>Elec Tran-Line OH-OK-115KV-Texas Co Int-TX St Line #1</t>
  </si>
  <si>
    <t>Elec Tran-Line OH-TX- 69KV-Castro Co Int Tap</t>
  </si>
  <si>
    <t>Elec Tran-Line OH-TX- 69KV-Castro Co REC Sub Tap</t>
  </si>
  <si>
    <t>Elec Tran-Line OH-TX- 69KV-Gray Co Int-Adobe Creek</t>
  </si>
  <si>
    <t>Elec Tran-Line OH-TX- 69KV-Gray Co Int-Kingsmill Int (Z-17)</t>
  </si>
  <si>
    <t>Elec Tran-Line OH-TX- 69KV-Mallet Sub-West Tap</t>
  </si>
  <si>
    <t>Elec Tran-Line OH-TX- 69KV-Riverview Sta-Kingsmill Sub</t>
  </si>
  <si>
    <t>Elec Tran-Line OH-TX- 69KV-Roberts Co Sub Tap</t>
  </si>
  <si>
    <t>Elec Tran-Line OH-TX- 69KV-Russell Oil Field Tap #2</t>
  </si>
  <si>
    <t>Elec Tran-Line OH-TX- 69KV-Tuco Int-NM St Line</t>
  </si>
  <si>
    <t>Elec Tran-Line OH-TX-115KV-Canyon West Sub-Randall County Intg (W-77)</t>
  </si>
  <si>
    <t>Elec Tran-Line OH-TX-115KV-East Sta Intg-Osage Intg (V-43)</t>
  </si>
  <si>
    <t>Elec Tran-Line OH-TX-115KV-East Sta West-NM St Line</t>
  </si>
  <si>
    <t>Elec Tran-Line OH-TX-115KV-Hereford Northeast Int-New Centre Street Sub (W-82)</t>
  </si>
  <si>
    <t>Elec Tran-Line OH-TX-115KV-Moore Co Sta-OK St Line</t>
  </si>
  <si>
    <t>Elec Tran-Line OH-TX-115KV-Muleshoe East Sub Tap (V12.1)</t>
  </si>
  <si>
    <t>Elec Tran-Line OH-TX-115KV-Mustang Interchange-Seagrave Interchange T-57</t>
  </si>
  <si>
    <t>Elec Tran-Line OH-TX-115KV-Mustang Interchange-Shell CO2 GCP Sub (U-01)</t>
  </si>
  <si>
    <t>Elec Tran-Line OH-TX-115KV-Mustang-Denver City #1</t>
  </si>
  <si>
    <t>Elec Tran-Line OH-TX-115KV-Mustang-Denver City #2</t>
  </si>
  <si>
    <t>Elec Tran-Line OH-TX-115KV-Mustang-Denver City #3</t>
  </si>
  <si>
    <t>Elec Tran-Line OH-TX-115KV-Mustang-Seagrave #3</t>
  </si>
  <si>
    <t>Elec Tran-Line OH-TX-115KV-NE Dumas-Future Line</t>
  </si>
  <si>
    <t>Elec Tran-Line OH-TX-115KV-Plant X Sta-Hereford Int</t>
  </si>
  <si>
    <t>Elec Tran-Line OH-TX-115KV-Puckett West Sub-Coulter Intg (W-71)</t>
  </si>
  <si>
    <t>Elec Tran-Line OH-TX-115KV-Soncy Tap</t>
  </si>
  <si>
    <t>Elec Tran-Line OH-TX-115KV-Sulphur Springs-Seagraves Int</t>
  </si>
  <si>
    <t>Elec Tran-Line OH-TX-115KV-Sulphur Springs-Terry Co Int</t>
  </si>
  <si>
    <t>Elec Tran-Line OH-TX-115KV-Sunset Sub-Puckett West Sub (T-37)</t>
  </si>
  <si>
    <t>Elec Tran-Line OH-TX-115KV-XIT Sub-Dallam Co Intg (W-80)</t>
  </si>
  <si>
    <t>Elec Tran-Line OH-TX-230KV-Bushland Intg-Potter County Sw Sta (K-59)</t>
  </si>
  <si>
    <t>Elec Tran-Line OH-TX-230KV-Carlisle Int-Wolfforth Int (K-99)</t>
  </si>
  <si>
    <t>Elec Tran-Line OH-TX-230KV-Grassland Int-Borden Int</t>
  </si>
  <si>
    <t>Elec Tran-Line OH-TX-230KV-Happy Whiteface Wind Sub-Potter Co Sub (K-80)</t>
  </si>
  <si>
    <t>Elec Tran-Line OH-TX-230KV-Harrington Sta-East Sta</t>
  </si>
  <si>
    <t>Elec Tran-Line OH-TX-230KV-Jones Sta-Grassland Int</t>
  </si>
  <si>
    <t>Elec Tran-Line OH-TX-230KV-Nichols Sta-Hutchinson Co Int</t>
  </si>
  <si>
    <t>Elec Tran-Line OH-TX-230KV-Tolk Sta-Plant X Sta</t>
  </si>
  <si>
    <t>Elec Tran-Line OH-TX-230KV-TX St Line-Andrews Co Sub (R-04)</t>
  </si>
  <si>
    <t>Elec Tran-Line OH-TX-230KV-Wheeler Co Int-OK St Line (K-74)</t>
  </si>
  <si>
    <t>Elec Tran-Line OH-TX-230KV-Yoakum Co Int-Amoco Sw Sta (K-33)</t>
  </si>
  <si>
    <t>Elec Tran-Line OH-TX-230KV-Yoakum Co Int-Denver City Sta</t>
  </si>
  <si>
    <t>Elec Tran-Line OH-TX-230KV-Yoakum Co Int-TX St Line (K-20)</t>
  </si>
  <si>
    <t>Elec Tran-Line OH-TX-345KV-Tolk Sta-TX St Line (J-15)</t>
  </si>
  <si>
    <t>Elec Tran-Line OH-TX-345KV-Tuco Intg-Oklahoma State Line (J-11)</t>
  </si>
  <si>
    <t>Elec Tran-Line OH-TX-345KV-Tuco Int-Oklaunion</t>
  </si>
  <si>
    <t>Etter Sub-Tran-TX</t>
  </si>
  <si>
    <t>Eunice Sub-Tran-NM</t>
  </si>
  <si>
    <t>FEC Sw Sta-Tran-NM</t>
  </si>
  <si>
    <t>Finney Sw Sta-Tran-KS</t>
  </si>
  <si>
    <t>Floyd County Sub-Tran-TX</t>
  </si>
  <si>
    <t>Floydada South Sub-Tran-TX</t>
  </si>
  <si>
    <t>Frio Draw Sub-Tran-NM</t>
  </si>
  <si>
    <t>Gaines County Sub-Tran-TX</t>
  </si>
  <si>
    <t>Garza And Post Sub-Tran-TX</t>
  </si>
  <si>
    <t>Graham Sub-Tran-TX</t>
  </si>
  <si>
    <t>Grapevine Sub-Tran-TX</t>
  </si>
  <si>
    <t>Grassland Sub-Tran-TX</t>
  </si>
  <si>
    <t>Gray County Sub-Tran-TX</t>
  </si>
  <si>
    <t>GS Elec Coop Opdyke Sub-Tran-TX</t>
  </si>
  <si>
    <t>Guymon Metering Sub-Tran-OK</t>
  </si>
  <si>
    <t>Hale Center Sub-Tran-TX</t>
  </si>
  <si>
    <t>Hale County Sub-Tran-TX</t>
  </si>
  <si>
    <t>Haley Sub-Tran-TX</t>
  </si>
  <si>
    <t>Hansford Sub-Tran-TX</t>
  </si>
  <si>
    <t>Happy Interchange Sub-Tran-TX</t>
  </si>
  <si>
    <t>Harrington Sub-Tran-TX</t>
  </si>
  <si>
    <t>Hart #1 Sub-Tran-TX</t>
  </si>
  <si>
    <t>Hastings Sub-Tran-TX</t>
  </si>
  <si>
    <t>Hereford Northeast-Tran-TX</t>
  </si>
  <si>
    <t>Hereford Sub-Tran-TX</t>
  </si>
  <si>
    <t>Herring Sub-Tran-TX</t>
  </si>
  <si>
    <t>Higg East Sub-Tran-TX</t>
  </si>
  <si>
    <t>Higg Sw Sta-Tran-TX</t>
  </si>
  <si>
    <t>Hillside Sub-Tran-TX</t>
  </si>
  <si>
    <t>Hitchland Sub-Tran-TX</t>
  </si>
  <si>
    <t>Hobbs Generation Plant Sub-Tran-NM</t>
  </si>
  <si>
    <t>Hobbs South Sub-Tran-NM</t>
  </si>
  <si>
    <t>Hobbs West Sw Sta-Tran-NM</t>
  </si>
  <si>
    <t>Hockley County Sub-Tran-TX</t>
  </si>
  <si>
    <t>Holcomb Sub-Tran-KS</t>
  </si>
  <si>
    <t>Hopi Sub-Tran-NM</t>
  </si>
  <si>
    <t>Hovey Tap Sw Sta-Tran-OK</t>
  </si>
  <si>
    <t>Howard Sub-Tran-TX</t>
  </si>
  <si>
    <t>Hutchinson County Sub-Tran-TX</t>
  </si>
  <si>
    <t>Indiana Sub-Tran-TX</t>
  </si>
  <si>
    <t>Industrial Sub-Tran-TX</t>
  </si>
  <si>
    <t>IPP-Llano Wind Energy-Tran-TX</t>
  </si>
  <si>
    <t>Ivory Metering Sub-Tran-TX</t>
  </si>
  <si>
    <t>Ivory Sub-Tran-TX</t>
  </si>
  <si>
    <t>Jal Sub-Tran-NM</t>
  </si>
  <si>
    <t>Johnson Draw Sub-Tran-TX</t>
  </si>
  <si>
    <t>Jones Sub-Tran-TX</t>
  </si>
  <si>
    <t>Kilgore Sub-Tran-NM</t>
  </si>
  <si>
    <t>Kingsmill Sub-Tran-TX</t>
  </si>
  <si>
    <t>Kirby Sw Sta-Tran-TX</t>
  </si>
  <si>
    <t>Kiser Sub-Tran-TX</t>
  </si>
  <si>
    <t>Kite Sub-Tran-TX</t>
  </si>
  <si>
    <t>Kress Rural Sub-Tran-TX</t>
  </si>
  <si>
    <t>Kress Sub-Tran-TX</t>
  </si>
  <si>
    <t>Lake Meredith Sub-Tran-TX</t>
  </si>
  <si>
    <t>Lakeview REC Sw Sta-Tran-TX</t>
  </si>
  <si>
    <t>Lamb County Sub-Tran-TX</t>
  </si>
  <si>
    <t>Lamton Sub-Tran-TX</t>
  </si>
  <si>
    <t>Lawrence Park Sub-Tran-TX</t>
  </si>
  <si>
    <t>Lea County Electric Cooperative North Sub-Tran-NM</t>
  </si>
  <si>
    <t>Lea County Sub-Tran-NM</t>
  </si>
  <si>
    <t>Lea National Potash Sub-Tran-NM</t>
  </si>
  <si>
    <t>Legacy Sub-Tran-TX</t>
  </si>
  <si>
    <t>Lighthouse Metering Sw Sta-Tran-TX</t>
  </si>
  <si>
    <t>Lighthouse Sw Sta-Tran-TX</t>
  </si>
  <si>
    <t>Lipscomb County Sub-Tran-TX</t>
  </si>
  <si>
    <t>Lockney Rural Sub-Tran-TX</t>
  </si>
  <si>
    <t>Lopez Sub-Tran-NM</t>
  </si>
  <si>
    <t>Lubbock East Sub-Tran-TX</t>
  </si>
  <si>
    <t>Lubbock South Sub-Tran-TX</t>
  </si>
  <si>
    <t>Lynn County Sub-Tran-TX</t>
  </si>
  <si>
    <t>Lyntegar REC Sw Sta-Tran-TX</t>
  </si>
  <si>
    <t>Maddox Sub-Tran-NM</t>
  </si>
  <si>
    <t>Majestic Wind Farm Sub-Tran-TX</t>
  </si>
  <si>
    <t>Manhattan Sub-Tran-TX</t>
  </si>
  <si>
    <t>Martin Sub-Tran-TX</t>
  </si>
  <si>
    <t>Miami Sw Sta-Tran-TX</t>
  </si>
  <si>
    <t>Midland Sub-Tran-TX</t>
  </si>
  <si>
    <t>Millen Sub-Tran-NM</t>
  </si>
  <si>
    <t>Moore County Metering Sub-Tran-TX</t>
  </si>
  <si>
    <t>Moore County Sub-Tran-TX</t>
  </si>
  <si>
    <t>Mosaic Sub-Tran-NM</t>
  </si>
  <si>
    <t>Muleshoe Valley Sub-Tran-TX</t>
  </si>
  <si>
    <t>Muleshoe West Sub-Tran-TX</t>
  </si>
  <si>
    <t>Murphy Sub-Tran-TX</t>
  </si>
  <si>
    <t>Mustang Sub-Tran-TX</t>
  </si>
  <si>
    <t>National Enrichment Facility Sub-Tran-NM</t>
  </si>
  <si>
    <t>Navajo Refinery#2 Sub-Tran-NM</t>
  </si>
  <si>
    <t>Navajo Refinery#5 Sub-Tran-NM</t>
  </si>
  <si>
    <t>New Grave Sub-Tran-TX</t>
  </si>
  <si>
    <t>New Moore Tap Sub-Tran-TX</t>
  </si>
  <si>
    <t>Newhart Sub-Tran-TX</t>
  </si>
  <si>
    <t>Nichols Sub-Tran-TX</t>
  </si>
  <si>
    <t>Noble Sub-Tran-TX</t>
  </si>
  <si>
    <t>North Loving Sub-Tran-NM</t>
  </si>
  <si>
    <t>Northwest Sub-Tran-TX</t>
  </si>
  <si>
    <t>Norton Sub-Tran-NM</t>
  </si>
  <si>
    <t>Oasis Sub-Tran-NM</t>
  </si>
  <si>
    <t>Ochiltree Sub-Tran-TX</t>
  </si>
  <si>
    <t>Ochoa Sub-Tran-NM</t>
  </si>
  <si>
    <t>Ocotillo Sub-Tran-NM</t>
  </si>
  <si>
    <t>Oil Center Sub-Tran-NM</t>
  </si>
  <si>
    <t>Olton Metering Sub-Tran-TX</t>
  </si>
  <si>
    <t>Optima Sub-Tran-OK</t>
  </si>
  <si>
    <t>Osage Sub-Tran-TX</t>
  </si>
  <si>
    <t>Owens-Corning Sub-Tran-TX</t>
  </si>
  <si>
    <t>Pantex South Sub-Tran-TX</t>
  </si>
  <si>
    <t>Parmer County Sub-Tran-TX</t>
  </si>
  <si>
    <t>PCA Sub-Tran-NM</t>
  </si>
  <si>
    <t>Pearl Sub-Tran-NM</t>
  </si>
  <si>
    <t>Pecos Sub-Tran-NM</t>
  </si>
  <si>
    <t>Perimeter Sub-Tran-NM</t>
  </si>
  <si>
    <t>Perryton North Sub-Tran-TX</t>
  </si>
  <si>
    <t>Perryton South Sub-Tran-TX</t>
  </si>
  <si>
    <t>Phillips Refinery #1 Sub-Tran-TX</t>
  </si>
  <si>
    <t>Phillips Refinery #2 Sub-Tran-TX</t>
  </si>
  <si>
    <t>Plains Sw Sta-Tran-TX</t>
  </si>
  <si>
    <t>Plainview East Sub-Tran-TX</t>
  </si>
  <si>
    <t>Plainview North Sub-Tran-TX</t>
  </si>
  <si>
    <t>Plainview Sub-Tran-TX</t>
  </si>
  <si>
    <t>Plant X Station Sub-Tran-TX</t>
  </si>
  <si>
    <t>Planters Metering Sub-Tran-TX</t>
  </si>
  <si>
    <t>Pleasant Hill Sub-Tran-NM</t>
  </si>
  <si>
    <t>Portable Circuit Breaker-Tran-TX</t>
  </si>
  <si>
    <t>Portable Oil Cooler-Tran-TX</t>
  </si>
  <si>
    <t>Portable Transformer 40MVA-Tran-TX</t>
  </si>
  <si>
    <t>Portable Transformer 56MVA-Tran-TX</t>
  </si>
  <si>
    <t>Portales Sub-Tran-NM</t>
  </si>
  <si>
    <t>Portales Sw Sta-Tran-NM</t>
  </si>
  <si>
    <t>Potash Junction Sub-Tran-NM</t>
  </si>
  <si>
    <t>Potter County Sw Sta-Tran-TX</t>
  </si>
  <si>
    <t>Prentice Sub-Tran-TX</t>
  </si>
  <si>
    <t>Price Sub-Tran-NM</t>
  </si>
  <si>
    <t>Pringle Sub-Tran-TX</t>
  </si>
  <si>
    <t>Puckett West Sub-Tran-TX</t>
  </si>
  <si>
    <t>Quahada Sub-Tran-NM</t>
  </si>
  <si>
    <t>Randall County Sub-Tran-TX</t>
  </si>
  <si>
    <t>Red Bluff Switch Station-Tran-NM</t>
  </si>
  <si>
    <t>Retired Sub-29121-Tran-TX</t>
  </si>
  <si>
    <t>Retired Sub-42117-Tran-TX</t>
  </si>
  <si>
    <t>Retired Sub-43111-Tran-TX</t>
  </si>
  <si>
    <t>Retired Sub-62160-Tran-NM</t>
  </si>
  <si>
    <t>Riverview Sub-Tran-TX</t>
  </si>
  <si>
    <t>Roadrunner Sub-Tran-NM</t>
  </si>
  <si>
    <t>Rolling Hills Sub-Tran-TX</t>
  </si>
  <si>
    <t>Roosevelt County Sub-Tran-NM</t>
  </si>
  <si>
    <t>Roswell City Sub-Tran-NM</t>
  </si>
  <si>
    <t>Roswell Sub-Tran-NM</t>
  </si>
  <si>
    <t>ROZ Sub-Tran-TX</t>
  </si>
  <si>
    <t>Sage Brush Sub-Tran-NM</t>
  </si>
  <si>
    <t>San Juan Mesa Wind Farm-Tran-NM</t>
  </si>
  <si>
    <t>Sand Dunes Sub-Tran-NM</t>
  </si>
  <si>
    <t>Seagraves Interchange Sub-Tran-TX</t>
  </si>
  <si>
    <t>Seminole Interchange Sub-Tran-TX</t>
  </si>
  <si>
    <t>Seven Rivers Sub-Tran-NM</t>
  </si>
  <si>
    <t>Shell Sub-Tran-TX</t>
  </si>
  <si>
    <t>Sherman County Sw Sta-Tran-TX</t>
  </si>
  <si>
    <t>Soncy Sub-Tran-TX</t>
  </si>
  <si>
    <t>South Georgia Sub-Tran-TX</t>
  </si>
  <si>
    <t>Southeast Sub-Tran-TX</t>
  </si>
  <si>
    <t>Spearman Dist Sub-115KV-Tran-TX</t>
  </si>
  <si>
    <t>Spearman Interchange Sub-115KV-Tran-TX</t>
  </si>
  <si>
    <t>Spring Draw Sub-Tran-TX</t>
  </si>
  <si>
    <t>Stanton Metering Sub-Tran-TX</t>
  </si>
  <si>
    <t>Stanton Sub-Tran-TX</t>
  </si>
  <si>
    <t>Station Transformer in Reserve-Tran-NM</t>
  </si>
  <si>
    <t>Station Transformer in Reserve-Tran-TX</t>
  </si>
  <si>
    <t>Strata Sub-Tran-NM</t>
  </si>
  <si>
    <t>Sulphur Springs Sub-Tran-TX</t>
  </si>
  <si>
    <t>Sundown Sub-Tran-TX</t>
  </si>
  <si>
    <t>Sunset Sub-Tran-TX</t>
  </si>
  <si>
    <t>Swisher County Sub-Tran-TX</t>
  </si>
  <si>
    <t>System Control Center-S.W.-Tran-TX</t>
  </si>
  <si>
    <t>Targa Sub-Tran-NM</t>
  </si>
  <si>
    <t>Tascosa Sub-Tran-TX</t>
  </si>
  <si>
    <t>Taylor Sw Sta-Tran-NM</t>
  </si>
  <si>
    <t>Terry County Sub-Tran-TX</t>
  </si>
  <si>
    <t>Texas County Sub-Tran-OK</t>
  </si>
  <si>
    <t>Tolk Sub-Tran-TX</t>
  </si>
  <si>
    <t>Tuco Sub-Tran-TX</t>
  </si>
  <si>
    <t>Tucumcari Sub-Tran-NM</t>
  </si>
  <si>
    <t>Van Buren Sub-Tran-TX</t>
  </si>
  <si>
    <t>Wade Sub-Tran-TX</t>
  </si>
  <si>
    <t>Waits Sub-Tran-NM</t>
  </si>
  <si>
    <t>West Bender Sub-Tran-NM</t>
  </si>
  <si>
    <t>Western Cotton Oil Mill (a.k.a. ACCO) Metering Sub-Tran-TX</t>
  </si>
  <si>
    <t>Wheeler Co Interchange Sub-Tran-TX</t>
  </si>
  <si>
    <t>Whitaker Sub-Tran-TX</t>
  </si>
  <si>
    <t>Whitten Sub-Tran-NM</t>
  </si>
  <si>
    <t>Wildorado Tap Sw Sta-Tran-TX</t>
  </si>
  <si>
    <t>Wilson Sw Sta-Tran-TX</t>
  </si>
  <si>
    <t>Wipp Sub-Tran-NM</t>
  </si>
  <si>
    <t>Wolfforth Metering Sub-230KV-Tran-TX</t>
  </si>
  <si>
    <t>Wolfforth Sub-230KV-Tran-TX</t>
  </si>
  <si>
    <t>Wood Draw Sub-Tran-NM</t>
  </si>
  <si>
    <t>Woodrow Sw Sta-Tran-TX</t>
  </si>
  <si>
    <t>XIT Sub-Tran-TX</t>
  </si>
  <si>
    <t>Yoakum County Sub-Tran-TX</t>
  </si>
  <si>
    <t>Yuma Sub-Tran-TX</t>
  </si>
  <si>
    <t>High Plains Wind 1</t>
  </si>
  <si>
    <t>Exelon 3</t>
  </si>
  <si>
    <t>High Plains Wind 1 ISD Jan 2008</t>
  </si>
  <si>
    <t>Exelon 3  ISD Dec 2005</t>
  </si>
  <si>
    <t>Gross Plant 12/31/2016</t>
  </si>
  <si>
    <t>Net Plant 12/31/2016</t>
  </si>
  <si>
    <t xml:space="preserve"> </t>
  </si>
  <si>
    <t>added 6/2016</t>
  </si>
  <si>
    <t xml:space="preserve">changed to valid, correction to 5-25-2016 entry </t>
  </si>
  <si>
    <t>6/2017 set to 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</si>
</sst>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0.000"/>
    <numFmt numFmtId="167" formatCode="_(* #,##0_);_(* \(#,##0\);_(* &quot;-&quot;??_);_(@_)"/>
    <numFmt numFmtId="168" formatCode="m/d/yyyy;@"/>
    <numFmt numFmtId="169" formatCode="0.0000"/>
  </numFmts>
  <fonts count="61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Tahoma"/>
      <family val="2"/>
    </font>
    <font>
      <strike/>
      <sz val="9"/>
      <color rgb="FFFF000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rgb="FF401B5B"/>
      <name val="Arial"/>
      <family val="2"/>
    </font>
    <font>
      <b/>
      <sz val="9"/>
      <color rgb="FF007A37"/>
      <name val="Arial"/>
      <family val="2"/>
    </font>
    <font>
      <b/>
      <sz val="1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6699FF"/>
        <bgColor rgb="FF000000"/>
      </patternFill>
    </fill>
    <fill>
      <patternFill patternType="solid">
        <fgColor rgb="FF6699FF"/>
        <bgColor indexed="64"/>
      </patternFill>
    </fill>
    <fill>
      <patternFill patternType="solid">
        <fgColor rgb="FF99CCFF"/>
        <bgColor auto="1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C0C0C0"/>
      </left>
      <right/>
      <top style="thin">
        <color rgb="FFC0C0C0"/>
      </top>
      <bottom style="thin">
        <color theme="0" tint="-0.34998626667073579"/>
      </bottom>
      <diagonal/>
    </border>
    <border>
      <left/>
      <right/>
      <top style="thin">
        <color rgb="FFC0C0C0"/>
      </top>
      <bottom style="thin">
        <color theme="0" tint="-0.34998626667073579"/>
      </bottom>
      <diagonal/>
    </border>
    <border>
      <left/>
      <right style="thin">
        <color rgb="FFC0C0C0"/>
      </right>
      <top style="thin">
        <color rgb="FFC0C0C0"/>
      </top>
      <bottom style="thin">
        <color theme="0" tint="-0.34998626667073579"/>
      </bottom>
      <diagonal/>
    </border>
    <border>
      <left style="thin">
        <color rgb="FFC0C0C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C0C0C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rgb="FFC0C0C0"/>
      </left>
      <right style="thin">
        <color theme="0" tint="-0.24994659260841701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34998626667073579"/>
      </bottom>
      <diagonal/>
    </border>
    <border>
      <left style="thin">
        <color rgb="FFC0C0C0"/>
      </left>
      <right style="thin">
        <color rgb="FFC0C0C0"/>
      </right>
      <top style="thin">
        <color theme="0" tint="-0.34998626667073579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medium">
        <color auto="1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34998626667073579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869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3" borderId="0" applyNumberFormat="0" applyBorder="0" applyAlignment="0" applyProtection="0"/>
    <xf numFmtId="0" fontId="30" fillId="7" borderId="0" applyNumberFormat="0" applyBorder="0" applyAlignment="0" applyProtection="0"/>
    <xf numFmtId="0" fontId="31" fillId="24" borderId="2" applyNumberFormat="0" applyAlignment="0" applyProtection="0"/>
    <xf numFmtId="0" fontId="32" fillId="25" borderId="3" applyNumberFormat="0" applyAlignment="0" applyProtection="0"/>
    <xf numFmtId="4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11" borderId="2" applyNumberFormat="0" applyAlignment="0" applyProtection="0"/>
    <xf numFmtId="0" fontId="39" fillId="0" borderId="7" applyNumberFormat="0" applyFill="0" applyAlignment="0" applyProtection="0"/>
    <xf numFmtId="0" fontId="40" fillId="26" borderId="0" applyNumberFormat="0" applyBorder="0" applyAlignment="0" applyProtection="0"/>
    <xf numFmtId="0" fontId="23" fillId="0" borderId="0"/>
    <xf numFmtId="0" fontId="16" fillId="27" borderId="1" applyNumberFormat="0" applyFont="0" applyAlignment="0" applyProtection="0"/>
    <xf numFmtId="0" fontId="41" fillId="24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0" fontId="23" fillId="27" borderId="1" applyNumberFormat="0" applyFont="0" applyAlignment="0" applyProtection="0"/>
    <xf numFmtId="0" fontId="45" fillId="0" borderId="0"/>
    <xf numFmtId="43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27" borderId="1" applyNumberFormat="0" applyFont="0" applyAlignment="0" applyProtection="0"/>
    <xf numFmtId="0" fontId="46" fillId="0" borderId="0"/>
    <xf numFmtId="0" fontId="23" fillId="0" borderId="0"/>
    <xf numFmtId="0" fontId="16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0" borderId="13" applyNumberFormat="0" applyFill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27" borderId="1" applyNumberFormat="0" applyFont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27" borderId="1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27" borderId="1" applyNumberFormat="0" applyFont="0" applyAlignment="0" applyProtection="0"/>
    <xf numFmtId="44" fontId="16" fillId="0" borderId="0" applyFont="0" applyFill="0" applyBorder="0" applyAlignment="0" applyProtection="0"/>
    <xf numFmtId="0" fontId="16" fillId="27" borderId="1" applyNumberFormat="0" applyFont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27" borderId="1" applyNumberFormat="0" applyFont="0" applyAlignment="0" applyProtection="0"/>
    <xf numFmtId="0" fontId="16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27" borderId="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6" applyNumberFormat="0" applyFill="0" applyAlignment="0" applyProtection="0"/>
    <xf numFmtId="0" fontId="37" fillId="0" borderId="14" applyNumberFormat="0" applyFill="0" applyAlignment="0" applyProtection="0"/>
    <xf numFmtId="0" fontId="37" fillId="0" borderId="13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15" applyNumberFormat="0" applyFill="0" applyAlignment="0" applyProtection="0"/>
    <xf numFmtId="43" fontId="51" fillId="0" borderId="0" applyFont="0" applyFill="0" applyBorder="0" applyAlignment="0" applyProtection="0"/>
    <xf numFmtId="0" fontId="52" fillId="0" borderId="0"/>
    <xf numFmtId="0" fontId="53" fillId="0" borderId="0"/>
    <xf numFmtId="44" fontId="53" fillId="0" borderId="0" applyFont="0" applyFill="0" applyBorder="0" applyAlignment="0" applyProtection="0"/>
    <xf numFmtId="0" fontId="53" fillId="27" borderId="1" applyNumberFormat="0" applyFont="0" applyAlignment="0" applyProtection="0"/>
    <xf numFmtId="43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53" fillId="0" borderId="0"/>
    <xf numFmtId="44" fontId="53" fillId="0" borderId="0" applyFont="0" applyFill="0" applyBorder="0" applyAlignment="0" applyProtection="0"/>
    <xf numFmtId="0" fontId="53" fillId="27" borderId="1" applyNumberFormat="0" applyFont="0" applyAlignment="0" applyProtection="0"/>
    <xf numFmtId="0" fontId="53" fillId="0" borderId="0"/>
    <xf numFmtId="0" fontId="51" fillId="0" borderId="0"/>
    <xf numFmtId="43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16" applyNumberFormat="0" applyFill="0" applyAlignment="0" applyProtection="0"/>
    <xf numFmtId="0" fontId="37" fillId="0" borderId="20" applyNumberFormat="0" applyFill="0" applyAlignment="0" applyProtection="0"/>
    <xf numFmtId="0" fontId="37" fillId="0" borderId="23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18" applyNumberFormat="0" applyFill="0" applyAlignment="0" applyProtection="0"/>
    <xf numFmtId="0" fontId="37" fillId="0" borderId="19" applyNumberFormat="0" applyFill="0" applyAlignment="0" applyProtection="0"/>
    <xf numFmtId="0" fontId="37" fillId="0" borderId="21" applyNumberFormat="0" applyFill="0" applyAlignment="0" applyProtection="0"/>
    <xf numFmtId="0" fontId="37" fillId="0" borderId="22" applyNumberFormat="0" applyFill="0" applyAlignment="0" applyProtection="0"/>
    <xf numFmtId="43" fontId="10" fillId="0" borderId="0" applyFont="0" applyFill="0" applyBorder="0" applyAlignment="0" applyProtection="0"/>
    <xf numFmtId="0" fontId="37" fillId="0" borderId="24" applyNumberFormat="0" applyFill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6" fillId="0" borderId="0"/>
    <xf numFmtId="0" fontId="37" fillId="0" borderId="2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24" applyNumberFormat="0" applyFill="0" applyAlignment="0" applyProtection="0"/>
    <xf numFmtId="43" fontId="14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27" borderId="1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27" borderId="1" applyNumberFormat="0" applyFont="0" applyAlignment="0" applyProtection="0"/>
    <xf numFmtId="0" fontId="16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7" fillId="0" borderId="2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2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27" borderId="1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27" borderId="1" applyNumberFormat="0" applyFont="0" applyAlignment="0" applyProtection="0"/>
    <xf numFmtId="0" fontId="16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24" borderId="43" applyNumberFormat="0" applyAlignment="0" applyProtection="0"/>
    <xf numFmtId="0" fontId="35" fillId="0" borderId="44" applyNumberFormat="0" applyFill="0" applyAlignment="0" applyProtection="0"/>
    <xf numFmtId="0" fontId="36" fillId="0" borderId="45" applyNumberFormat="0" applyFill="0" applyAlignment="0" applyProtection="0"/>
    <xf numFmtId="0" fontId="38" fillId="11" borderId="43" applyNumberFormat="0" applyAlignment="0" applyProtection="0"/>
    <xf numFmtId="0" fontId="16" fillId="27" borderId="42" applyNumberFormat="0" applyFont="0" applyAlignment="0" applyProtection="0"/>
    <xf numFmtId="0" fontId="41" fillId="24" borderId="46" applyNumberFormat="0" applyAlignment="0" applyProtection="0"/>
    <xf numFmtId="0" fontId="43" fillId="0" borderId="47" applyNumberFormat="0" applyFill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2" fillId="0" borderId="0"/>
    <xf numFmtId="0" fontId="2" fillId="0" borderId="0"/>
    <xf numFmtId="0" fontId="16" fillId="27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27" borderId="42" applyNumberFormat="0" applyFont="0" applyAlignment="0" applyProtection="0"/>
    <xf numFmtId="0" fontId="53" fillId="27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27" borderId="42" applyNumberFormat="0" applyFont="0" applyAlignment="0" applyProtection="0"/>
    <xf numFmtId="0" fontId="53" fillId="27" borderId="42" applyNumberFormat="0" applyFont="0" applyAlignment="0" applyProtection="0"/>
    <xf numFmtId="0" fontId="16" fillId="27" borderId="42" applyNumberFormat="0" applyFont="0" applyAlignment="0" applyProtection="0"/>
    <xf numFmtId="0" fontId="53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53" fillId="27" borderId="42" applyNumberFormat="0" applyFont="0" applyAlignment="0" applyProtection="0"/>
    <xf numFmtId="0" fontId="31" fillId="24" borderId="43" applyNumberFormat="0" applyAlignment="0" applyProtection="0"/>
    <xf numFmtId="0" fontId="41" fillId="24" borderId="46" applyNumberFormat="0" applyAlignment="0" applyProtection="0"/>
    <xf numFmtId="0" fontId="43" fillId="0" borderId="47" applyNumberFormat="0" applyFill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31" fillId="24" borderId="43" applyNumberForma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41" fillId="24" borderId="46" applyNumberForma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38" fillId="11" borderId="43" applyNumberFormat="0" applyAlignment="0" applyProtection="0"/>
    <xf numFmtId="0" fontId="16" fillId="27" borderId="42" applyNumberFormat="0" applyFont="0" applyAlignment="0" applyProtection="0"/>
    <xf numFmtId="0" fontId="43" fillId="0" borderId="47" applyNumberFormat="0" applyFill="0" applyAlignment="0" applyProtection="0"/>
    <xf numFmtId="0" fontId="16" fillId="27" borderId="42" applyNumberFormat="0" applyFont="0" applyAlignment="0" applyProtection="0"/>
    <xf numFmtId="0" fontId="38" fillId="11" borderId="43" applyNumberFormat="0" applyAlignment="0" applyProtection="0"/>
    <xf numFmtId="0" fontId="16" fillId="27" borderId="42" applyNumberFormat="0" applyFont="0" applyAlignment="0" applyProtection="0"/>
    <xf numFmtId="0" fontId="31" fillId="24" borderId="43" applyNumberFormat="0" applyAlignment="0" applyProtection="0"/>
    <xf numFmtId="0" fontId="38" fillId="11" borderId="43" applyNumberFormat="0" applyAlignment="0" applyProtection="0"/>
    <xf numFmtId="0" fontId="16" fillId="27" borderId="42" applyNumberFormat="0" applyFont="0" applyAlignment="0" applyProtection="0"/>
    <xf numFmtId="0" fontId="41" fillId="24" borderId="46" applyNumberFormat="0" applyAlignment="0" applyProtection="0"/>
    <xf numFmtId="0" fontId="43" fillId="0" borderId="47" applyNumberFormat="0" applyFill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38" fillId="11" borderId="43" applyNumberForma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31" fillId="24" borderId="43" applyNumberFormat="0" applyAlignment="0" applyProtection="0"/>
    <xf numFmtId="0" fontId="16" fillId="27" borderId="42" applyNumberFormat="0" applyFont="0" applyAlignment="0" applyProtection="0"/>
    <xf numFmtId="0" fontId="41" fillId="24" borderId="46" applyNumberForma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41" fillId="24" borderId="46" applyNumberFormat="0" applyAlignment="0" applyProtection="0"/>
    <xf numFmtId="0" fontId="16" fillId="27" borderId="42" applyNumberFormat="0" applyFont="0" applyAlignment="0" applyProtection="0"/>
    <xf numFmtId="0" fontId="43" fillId="0" borderId="47" applyNumberFormat="0" applyFill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31" fillId="24" borderId="43" applyNumberFormat="0" applyAlignment="0" applyProtection="0"/>
    <xf numFmtId="0" fontId="38" fillId="11" borderId="43" applyNumberForma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43" fillId="0" borderId="47" applyNumberFormat="0" applyFill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53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16" fillId="27" borderId="42" applyNumberFormat="0" applyFont="0" applyAlignment="0" applyProtection="0"/>
    <xf numFmtId="0" fontId="53" fillId="27" borderId="42" applyNumberFormat="0" applyFont="0" applyAlignment="0" applyProtection="0"/>
    <xf numFmtId="43" fontId="16" fillId="0" borderId="0" applyFont="0" applyFill="0" applyBorder="0" applyAlignment="0" applyProtection="0"/>
  </cellStyleXfs>
  <cellXfs count="773">
    <xf numFmtId="0" fontId="0" fillId="0" borderId="0" xfId="0"/>
    <xf numFmtId="0" fontId="18" fillId="0" borderId="0" xfId="0" applyFont="1"/>
    <xf numFmtId="0" fontId="18" fillId="0" borderId="0" xfId="0" applyFont="1" applyBorder="1"/>
    <xf numFmtId="7" fontId="18" fillId="0" borderId="0" xfId="1" applyNumberFormat="1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0" fillId="0" borderId="0" xfId="0" applyFont="1"/>
    <xf numFmtId="7" fontId="20" fillId="0" borderId="0" xfId="1" applyNumberFormat="1" applyFont="1"/>
    <xf numFmtId="0" fontId="17" fillId="0" borderId="0" xfId="0" applyFont="1" applyAlignment="1">
      <alignment horizontal="center"/>
    </xf>
    <xf numFmtId="164" fontId="18" fillId="0" borderId="0" xfId="0" applyNumberFormat="1" applyFont="1"/>
    <xf numFmtId="0" fontId="20" fillId="0" borderId="0" xfId="0" applyFont="1" applyAlignment="1">
      <alignment horizontal="left"/>
    </xf>
    <xf numFmtId="37" fontId="20" fillId="0" borderId="0" xfId="7" applyNumberFormat="1" applyFont="1" applyBorder="1"/>
    <xf numFmtId="10" fontId="20" fillId="0" borderId="0" xfId="1" applyNumberFormat="1" applyFont="1"/>
    <xf numFmtId="0" fontId="17" fillId="0" borderId="0" xfId="0" applyFont="1"/>
    <xf numFmtId="7" fontId="17" fillId="0" borderId="0" xfId="0" applyNumberFormat="1" applyFont="1"/>
    <xf numFmtId="0" fontId="20" fillId="0" borderId="0" xfId="0" applyFont="1" applyBorder="1"/>
    <xf numFmtId="7" fontId="18" fillId="0" borderId="0" xfId="1" applyNumberFormat="1" applyFont="1" applyAlignment="1">
      <alignment horizontal="center"/>
    </xf>
    <xf numFmtId="7" fontId="20" fillId="0" borderId="0" xfId="1" applyNumberFormat="1" applyFont="1" applyAlignment="1">
      <alignment horizontal="center"/>
    </xf>
    <xf numFmtId="10" fontId="20" fillId="0" borderId="0" xfId="1" applyNumberFormat="1" applyFont="1" applyAlignment="1">
      <alignment horizontal="center"/>
    </xf>
    <xf numFmtId="0" fontId="19" fillId="0" borderId="0" xfId="0" applyFont="1" applyFill="1"/>
    <xf numFmtId="7" fontId="18" fillId="0" borderId="0" xfId="1" applyNumberFormat="1" applyFont="1" applyFill="1"/>
    <xf numFmtId="0" fontId="18" fillId="0" borderId="0" xfId="0" applyFont="1" applyFill="1" applyBorder="1"/>
    <xf numFmtId="0" fontId="21" fillId="0" borderId="0" xfId="0" applyFont="1" applyAlignment="1">
      <alignment horizontal="center"/>
    </xf>
    <xf numFmtId="0" fontId="17" fillId="0" borderId="0" xfId="0" applyFont="1" applyFill="1"/>
    <xf numFmtId="0" fontId="17" fillId="0" borderId="0" xfId="0" applyFont="1" applyAlignment="1">
      <alignment horizontal="left"/>
    </xf>
    <xf numFmtId="10" fontId="18" fillId="0" borderId="0" xfId="0" applyNumberFormat="1" applyFont="1" applyAlignment="1">
      <alignment horizontal="center"/>
    </xf>
    <xf numFmtId="0" fontId="18" fillId="0" borderId="0" xfId="8" applyFont="1" applyFill="1" applyBorder="1"/>
    <xf numFmtId="0" fontId="17" fillId="0" borderId="0" xfId="0" applyFont="1" applyAlignment="1"/>
    <xf numFmtId="7" fontId="20" fillId="0" borderId="0" xfId="1" applyNumberFormat="1" applyFont="1" applyFill="1"/>
    <xf numFmtId="0" fontId="17" fillId="0" borderId="0" xfId="0" applyFont="1" applyAlignment="1">
      <alignment horizontal="right"/>
    </xf>
    <xf numFmtId="7" fontId="17" fillId="0" borderId="0" xfId="0" applyNumberFormat="1" applyFont="1" applyAlignment="1">
      <alignment horizontal="right"/>
    </xf>
    <xf numFmtId="0" fontId="27" fillId="0" borderId="0" xfId="0" applyFont="1" applyFill="1"/>
    <xf numFmtId="0" fontId="17" fillId="0" borderId="0" xfId="0" applyFont="1" applyFill="1" applyAlignment="1">
      <alignment horizontal="right"/>
    </xf>
    <xf numFmtId="7" fontId="27" fillId="0" borderId="0" xfId="0" applyNumberFormat="1" applyFont="1" applyFill="1" applyAlignment="1">
      <alignment horizontal="right"/>
    </xf>
    <xf numFmtId="0" fontId="25" fillId="0" borderId="0" xfId="0" applyFont="1" applyFill="1"/>
    <xf numFmtId="0" fontId="26" fillId="0" borderId="0" xfId="0" applyFont="1"/>
    <xf numFmtId="0" fontId="18" fillId="0" borderId="0" xfId="0" applyFont="1" applyBorder="1" applyAlignment="1">
      <alignment horizontal="center"/>
    </xf>
    <xf numFmtId="10" fontId="18" fillId="0" borderId="0" xfId="0" applyNumberFormat="1" applyFont="1" applyBorder="1"/>
    <xf numFmtId="0" fontId="18" fillId="0" borderId="0" xfId="0" applyFont="1" applyBorder="1" applyAlignment="1">
      <alignment horizontal="left"/>
    </xf>
    <xf numFmtId="164" fontId="18" fillId="0" borderId="0" xfId="0" applyNumberFormat="1" applyFont="1" applyBorder="1"/>
    <xf numFmtId="164" fontId="20" fillId="0" borderId="0" xfId="0" applyNumberFormat="1" applyFont="1" applyBorder="1"/>
    <xf numFmtId="0" fontId="20" fillId="0" borderId="0" xfId="0" applyFont="1" applyBorder="1" applyAlignment="1">
      <alignment horizontal="center"/>
    </xf>
    <xf numFmtId="7" fontId="18" fillId="0" borderId="0" xfId="0" applyNumberFormat="1" applyFont="1" applyBorder="1"/>
    <xf numFmtId="7" fontId="19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10" fontId="20" fillId="0" borderId="0" xfId="0" applyNumberFormat="1" applyFont="1" applyBorder="1"/>
    <xf numFmtId="164" fontId="18" fillId="0" borderId="0" xfId="0" applyNumberFormat="1" applyFont="1" applyBorder="1" applyAlignment="1">
      <alignment horizontal="center"/>
    </xf>
    <xf numFmtId="44" fontId="26" fillId="0" borderId="0" xfId="2" applyFont="1"/>
    <xf numFmtId="0" fontId="26" fillId="0" borderId="0" xfId="0" applyFont="1" applyAlignment="1">
      <alignment horizontal="center"/>
    </xf>
    <xf numFmtId="0" fontId="26" fillId="0" borderId="0" xfId="0" applyFont="1" applyFill="1"/>
    <xf numFmtId="166" fontId="21" fillId="0" borderId="0" xfId="0" applyNumberFormat="1" applyFont="1"/>
    <xf numFmtId="166" fontId="18" fillId="0" borderId="0" xfId="0" applyNumberFormat="1" applyFont="1"/>
    <xf numFmtId="166" fontId="17" fillId="0" borderId="0" xfId="0" applyNumberFormat="1" applyFont="1" applyBorder="1" applyAlignment="1">
      <alignment horizontal="left"/>
    </xf>
    <xf numFmtId="166" fontId="21" fillId="0" borderId="0" xfId="0" applyNumberFormat="1" applyFont="1" applyBorder="1" applyAlignment="1">
      <alignment horizontal="left"/>
    </xf>
    <xf numFmtId="166" fontId="18" fillId="0" borderId="0" xfId="0" applyNumberFormat="1" applyFont="1" applyBorder="1"/>
    <xf numFmtId="166" fontId="21" fillId="0" borderId="0" xfId="0" applyNumberFormat="1" applyFont="1" applyBorder="1"/>
    <xf numFmtId="166" fontId="17" fillId="0" borderId="0" xfId="0" applyNumberFormat="1" applyFont="1" applyBorder="1"/>
    <xf numFmtId="166" fontId="19" fillId="0" borderId="0" xfId="0" applyNumberFormat="1" applyFont="1" applyBorder="1"/>
    <xf numFmtId="0" fontId="18" fillId="0" borderId="0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1" fillId="0" borderId="0" xfId="0" applyFont="1" applyAlignment="1"/>
    <xf numFmtId="0" fontId="21" fillId="0" borderId="0" xfId="0" applyFont="1" applyBorder="1" applyAlignment="1"/>
    <xf numFmtId="0" fontId="18" fillId="5" borderId="0" xfId="8" applyFont="1" applyFill="1" applyBorder="1"/>
    <xf numFmtId="0" fontId="18" fillId="0" borderId="0" xfId="0" applyFont="1" applyFill="1"/>
    <xf numFmtId="0" fontId="18" fillId="0" borderId="10" xfId="48" applyFont="1" applyFill="1" applyBorder="1"/>
    <xf numFmtId="166" fontId="18" fillId="0" borderId="11" xfId="5" applyNumberFormat="1" applyFont="1" applyFill="1" applyBorder="1" applyAlignment="1">
      <alignment horizontal="right" wrapText="1"/>
    </xf>
    <xf numFmtId="44" fontId="18" fillId="0" borderId="0" xfId="2" applyFont="1"/>
    <xf numFmtId="44" fontId="26" fillId="0" borderId="0" xfId="2" applyFont="1" applyFill="1"/>
    <xf numFmtId="0" fontId="18" fillId="0" borderId="0" xfId="5" applyFont="1" applyFill="1" applyBorder="1" applyAlignment="1"/>
    <xf numFmtId="0" fontId="26" fillId="0" borderId="0" xfId="0" applyFont="1" applyFill="1" applyBorder="1"/>
    <xf numFmtId="167" fontId="0" fillId="0" borderId="0" xfId="1" applyNumberFormat="1" applyFont="1"/>
    <xf numFmtId="0" fontId="18" fillId="0" borderId="12" xfId="0" applyFont="1" applyFill="1" applyBorder="1" applyAlignment="1">
      <alignment horizontal="left"/>
    </xf>
    <xf numFmtId="0" fontId="18" fillId="0" borderId="12" xfId="0" applyFont="1" applyFill="1" applyBorder="1"/>
    <xf numFmtId="0" fontId="18" fillId="0" borderId="12" xfId="0" applyFont="1" applyFill="1" applyBorder="1" applyAlignment="1">
      <alignment horizontal="center"/>
    </xf>
    <xf numFmtId="43" fontId="18" fillId="0" borderId="12" xfId="1" applyFont="1" applyFill="1" applyBorder="1"/>
    <xf numFmtId="0" fontId="18" fillId="0" borderId="12" xfId="0" applyFont="1" applyFill="1" applyBorder="1" applyAlignment="1"/>
    <xf numFmtId="0" fontId="54" fillId="0" borderId="0" xfId="338" applyFont="1"/>
    <xf numFmtId="0" fontId="18" fillId="0" borderId="25" xfId="0" applyFont="1" applyFill="1" applyBorder="1"/>
    <xf numFmtId="0" fontId="18" fillId="0" borderId="26" xfId="0" applyFont="1" applyFill="1" applyBorder="1"/>
    <xf numFmtId="0" fontId="18" fillId="0" borderId="27" xfId="0" applyFont="1" applyFill="1" applyBorder="1"/>
    <xf numFmtId="0" fontId="18" fillId="0" borderId="28" xfId="0" applyFont="1" applyFill="1" applyBorder="1"/>
    <xf numFmtId="0" fontId="18" fillId="30" borderId="10" xfId="0" applyFont="1" applyFill="1" applyBorder="1" applyAlignment="1">
      <alignment horizontal="left" wrapText="1"/>
    </xf>
    <xf numFmtId="0" fontId="47" fillId="30" borderId="10" xfId="5" applyFont="1" applyFill="1" applyBorder="1" applyAlignment="1">
      <alignment horizontal="center"/>
    </xf>
    <xf numFmtId="7" fontId="48" fillId="30" borderId="10" xfId="1" applyNumberFormat="1" applyFont="1" applyFill="1" applyBorder="1" applyAlignment="1"/>
    <xf numFmtId="0" fontId="47" fillId="30" borderId="10" xfId="5" applyFont="1" applyFill="1" applyBorder="1" applyAlignment="1">
      <alignment horizontal="right"/>
    </xf>
    <xf numFmtId="0" fontId="47" fillId="30" borderId="10" xfId="5" applyFont="1" applyFill="1" applyBorder="1" applyAlignment="1">
      <alignment horizontal="left"/>
    </xf>
    <xf numFmtId="0" fontId="48" fillId="30" borderId="10" xfId="5" applyFont="1" applyFill="1" applyBorder="1" applyAlignment="1">
      <alignment horizontal="center"/>
    </xf>
    <xf numFmtId="164" fontId="47" fillId="30" borderId="10" xfId="5" applyNumberFormat="1" applyFont="1" applyFill="1" applyBorder="1" applyAlignment="1">
      <alignment horizontal="center"/>
    </xf>
    <xf numFmtId="43" fontId="47" fillId="30" borderId="10" xfId="1" applyFont="1" applyFill="1" applyBorder="1" applyAlignment="1">
      <alignment horizontal="center"/>
    </xf>
    <xf numFmtId="166" fontId="20" fillId="0" borderId="0" xfId="0" applyNumberFormat="1" applyFont="1"/>
    <xf numFmtId="0" fontId="18" fillId="0" borderId="0" xfId="0" applyFont="1" applyFill="1" applyAlignment="1">
      <alignment horizontal="center"/>
    </xf>
    <xf numFmtId="0" fontId="18" fillId="0" borderId="12" xfId="0" applyFont="1" applyFill="1" applyBorder="1"/>
    <xf numFmtId="0" fontId="18" fillId="0" borderId="0" xfId="0" applyFont="1" applyFill="1"/>
    <xf numFmtId="0" fontId="18" fillId="0" borderId="25" xfId="0" applyFont="1" applyFill="1" applyBorder="1"/>
    <xf numFmtId="0" fontId="18" fillId="0" borderId="10" xfId="5" applyFont="1" applyFill="1" applyBorder="1" applyAlignment="1">
      <alignment horizontal="right" wrapText="1"/>
    </xf>
    <xf numFmtId="0" fontId="18" fillId="0" borderId="10" xfId="5" applyFont="1" applyFill="1" applyBorder="1" applyAlignment="1">
      <alignment horizontal="left" wrapText="1"/>
    </xf>
    <xf numFmtId="0" fontId="18" fillId="0" borderId="10" xfId="5" applyFont="1" applyFill="1" applyBorder="1" applyAlignment="1">
      <alignment horizontal="left"/>
    </xf>
    <xf numFmtId="0" fontId="18" fillId="0" borderId="12" xfId="0" applyFont="1" applyFill="1" applyBorder="1"/>
    <xf numFmtId="44" fontId="26" fillId="28" borderId="0" xfId="2" applyFont="1" applyFill="1"/>
    <xf numFmtId="0" fontId="18" fillId="0" borderId="12" xfId="0" applyFont="1" applyFill="1" applyBorder="1"/>
    <xf numFmtId="0" fontId="18" fillId="0" borderId="25" xfId="0" applyFont="1" applyFill="1" applyBorder="1"/>
    <xf numFmtId="0" fontId="18" fillId="30" borderId="10" xfId="0" applyFont="1" applyFill="1" applyBorder="1"/>
    <xf numFmtId="14" fontId="18" fillId="0" borderId="29" xfId="0" applyNumberFormat="1" applyFont="1" applyFill="1" applyBorder="1" applyAlignment="1">
      <alignment horizontal="left"/>
    </xf>
    <xf numFmtId="0" fontId="18" fillId="0" borderId="29" xfId="0" applyFont="1" applyFill="1" applyBorder="1"/>
    <xf numFmtId="0" fontId="18" fillId="0" borderId="29" xfId="0" applyFont="1" applyFill="1" applyBorder="1" applyAlignment="1">
      <alignment horizontal="center"/>
    </xf>
    <xf numFmtId="43" fontId="18" fillId="0" borderId="29" xfId="1" applyFont="1" applyFill="1" applyBorder="1"/>
    <xf numFmtId="0" fontId="18" fillId="0" borderId="29" xfId="0" applyFont="1" applyFill="1" applyBorder="1" applyAlignment="1"/>
    <xf numFmtId="0" fontId="18" fillId="0" borderId="29" xfId="0" applyFont="1" applyFill="1" applyBorder="1" applyAlignment="1">
      <alignment horizontal="left"/>
    </xf>
    <xf numFmtId="0" fontId="18" fillId="31" borderId="29" xfId="0" applyFont="1" applyFill="1" applyBorder="1" applyAlignment="1">
      <alignment horizontal="left"/>
    </xf>
    <xf numFmtId="0" fontId="18" fillId="31" borderId="29" xfId="0" applyFont="1" applyFill="1" applyBorder="1"/>
    <xf numFmtId="0" fontId="18" fillId="31" borderId="29" xfId="0" applyFont="1" applyFill="1" applyBorder="1" applyAlignment="1">
      <alignment horizontal="center"/>
    </xf>
    <xf numFmtId="43" fontId="18" fillId="31" borderId="29" xfId="1" applyFont="1" applyFill="1" applyBorder="1"/>
    <xf numFmtId="0" fontId="18" fillId="31" borderId="29" xfId="0" applyFont="1" applyFill="1" applyBorder="1" applyAlignment="1"/>
    <xf numFmtId="17" fontId="18" fillId="31" borderId="29" xfId="0" applyNumberFormat="1" applyFont="1" applyFill="1" applyBorder="1" applyAlignment="1">
      <alignment horizontal="left"/>
    </xf>
    <xf numFmtId="0" fontId="47" fillId="31" borderId="29" xfId="5" applyFont="1" applyFill="1" applyBorder="1" applyAlignment="1">
      <alignment horizontal="right" wrapText="1"/>
    </xf>
    <xf numFmtId="0" fontId="18" fillId="31" borderId="29" xfId="8" applyFont="1" applyFill="1" applyBorder="1"/>
    <xf numFmtId="7" fontId="18" fillId="31" borderId="29" xfId="1" applyNumberFormat="1" applyFont="1" applyFill="1" applyBorder="1" applyAlignment="1"/>
    <xf numFmtId="0" fontId="47" fillId="31" borderId="29" xfId="5" applyFont="1" applyFill="1" applyBorder="1" applyAlignment="1">
      <alignment horizontal="left" wrapText="1"/>
    </xf>
    <xf numFmtId="0" fontId="47" fillId="31" borderId="29" xfId="5" applyFont="1" applyFill="1" applyBorder="1" applyAlignment="1">
      <alignment horizontal="left"/>
    </xf>
    <xf numFmtId="7" fontId="47" fillId="31" borderId="29" xfId="5" applyNumberFormat="1" applyFont="1" applyFill="1" applyBorder="1" applyAlignment="1">
      <alignment horizontal="right" wrapText="1"/>
    </xf>
    <xf numFmtId="7" fontId="47" fillId="31" borderId="29" xfId="5" applyNumberFormat="1" applyFont="1" applyFill="1" applyBorder="1" applyAlignment="1">
      <alignment horizontal="left" wrapText="1"/>
    </xf>
    <xf numFmtId="0" fontId="47" fillId="31" borderId="29" xfId="5" applyFont="1" applyFill="1" applyBorder="1" applyAlignment="1">
      <alignment horizontal="center" wrapText="1"/>
    </xf>
    <xf numFmtId="164" fontId="47" fillId="31" borderId="29" xfId="5" applyNumberFormat="1" applyFont="1" applyFill="1" applyBorder="1" applyAlignment="1">
      <alignment horizontal="right" wrapText="1"/>
    </xf>
    <xf numFmtId="17" fontId="18" fillId="32" borderId="29" xfId="0" applyNumberFormat="1" applyFont="1" applyFill="1" applyBorder="1" applyAlignment="1">
      <alignment horizontal="left"/>
    </xf>
    <xf numFmtId="0" fontId="47" fillId="32" borderId="29" xfId="5" applyFont="1" applyFill="1" applyBorder="1" applyAlignment="1">
      <alignment horizontal="right" wrapText="1"/>
    </xf>
    <xf numFmtId="0" fontId="18" fillId="32" borderId="29" xfId="0" applyFont="1" applyFill="1" applyBorder="1" applyAlignment="1">
      <alignment horizontal="center"/>
    </xf>
    <xf numFmtId="0" fontId="18" fillId="32" borderId="29" xfId="8" applyFont="1" applyFill="1" applyBorder="1"/>
    <xf numFmtId="43" fontId="18" fillId="32" borderId="29" xfId="1" applyFont="1" applyFill="1" applyBorder="1"/>
    <xf numFmtId="7" fontId="18" fillId="32" borderId="29" xfId="1" applyNumberFormat="1" applyFont="1" applyFill="1" applyBorder="1" applyAlignment="1"/>
    <xf numFmtId="0" fontId="47" fillId="32" borderId="29" xfId="5" applyFont="1" applyFill="1" applyBorder="1" applyAlignment="1">
      <alignment horizontal="left" wrapText="1"/>
    </xf>
    <xf numFmtId="0" fontId="47" fillId="32" borderId="29" xfId="5" applyFont="1" applyFill="1" applyBorder="1" applyAlignment="1">
      <alignment horizontal="left"/>
    </xf>
    <xf numFmtId="7" fontId="47" fillId="32" borderId="29" xfId="5" applyNumberFormat="1" applyFont="1" applyFill="1" applyBorder="1" applyAlignment="1">
      <alignment horizontal="right" wrapText="1"/>
    </xf>
    <xf numFmtId="7" fontId="47" fillId="32" borderId="29" xfId="5" applyNumberFormat="1" applyFont="1" applyFill="1" applyBorder="1" applyAlignment="1">
      <alignment horizontal="left" wrapText="1"/>
    </xf>
    <xf numFmtId="0" fontId="47" fillId="32" borderId="29" xfId="5" applyFont="1" applyFill="1" applyBorder="1" applyAlignment="1">
      <alignment horizontal="center" wrapText="1"/>
    </xf>
    <xf numFmtId="164" fontId="47" fillId="32" borderId="29" xfId="5" applyNumberFormat="1" applyFont="1" applyFill="1" applyBorder="1" applyAlignment="1">
      <alignment horizontal="right" wrapText="1"/>
    </xf>
    <xf numFmtId="0" fontId="18" fillId="32" borderId="29" xfId="0" applyFont="1" applyFill="1" applyBorder="1"/>
    <xf numFmtId="168" fontId="18" fillId="0" borderId="29" xfId="0" applyNumberFormat="1" applyFont="1" applyFill="1" applyBorder="1" applyAlignment="1">
      <alignment horizontal="left"/>
    </xf>
    <xf numFmtId="0" fontId="18" fillId="0" borderId="29" xfId="5" applyFont="1" applyFill="1" applyBorder="1" applyAlignment="1">
      <alignment horizontal="right" wrapText="1"/>
    </xf>
    <xf numFmtId="0" fontId="18" fillId="0" borderId="29" xfId="48" applyFont="1" applyBorder="1" applyAlignment="1">
      <alignment horizontal="left"/>
    </xf>
    <xf numFmtId="164" fontId="18" fillId="0" borderId="29" xfId="1" applyNumberFormat="1" applyFont="1" applyFill="1" applyBorder="1"/>
    <xf numFmtId="7" fontId="18" fillId="0" borderId="29" xfId="1" applyNumberFormat="1" applyFont="1" applyFill="1" applyBorder="1" applyAlignment="1">
      <alignment horizontal="center"/>
    </xf>
    <xf numFmtId="0" fontId="18" fillId="0" borderId="29" xfId="5" applyFont="1" applyFill="1" applyBorder="1" applyAlignment="1">
      <alignment horizontal="left" wrapText="1"/>
    </xf>
    <xf numFmtId="0" fontId="18" fillId="0" borderId="29" xfId="5" applyFont="1" applyFill="1" applyBorder="1" applyAlignment="1">
      <alignment horizontal="left"/>
    </xf>
    <xf numFmtId="7" fontId="18" fillId="0" borderId="29" xfId="5" applyNumberFormat="1" applyFont="1" applyFill="1" applyBorder="1" applyAlignment="1">
      <alignment horizontal="right" wrapText="1"/>
    </xf>
    <xf numFmtId="7" fontId="18" fillId="0" borderId="29" xfId="5" applyNumberFormat="1" applyFont="1" applyFill="1" applyBorder="1" applyAlignment="1">
      <alignment horizontal="left" wrapText="1"/>
    </xf>
    <xf numFmtId="0" fontId="18" fillId="0" borderId="29" xfId="5" applyFont="1" applyFill="1" applyBorder="1" applyAlignment="1">
      <alignment horizontal="center" wrapText="1"/>
    </xf>
    <xf numFmtId="0" fontId="18" fillId="0" borderId="29" xfId="5" applyFont="1" applyFill="1" applyBorder="1" applyAlignment="1"/>
    <xf numFmtId="165" fontId="18" fillId="0" borderId="29" xfId="5" applyNumberFormat="1" applyFont="1" applyFill="1" applyBorder="1" applyAlignment="1">
      <alignment horizontal="center" wrapText="1"/>
    </xf>
    <xf numFmtId="2" fontId="18" fillId="0" borderId="29" xfId="5" applyNumberFormat="1" applyFont="1" applyFill="1" applyBorder="1" applyAlignment="1">
      <alignment horizontal="center" wrapText="1"/>
    </xf>
    <xf numFmtId="166" fontId="18" fillId="0" borderId="29" xfId="5" applyNumberFormat="1" applyFont="1" applyFill="1" applyBorder="1" applyAlignment="1">
      <alignment horizontal="right" wrapText="1"/>
    </xf>
    <xf numFmtId="0" fontId="18" fillId="0" borderId="29" xfId="48" applyFont="1" applyFill="1" applyBorder="1" applyAlignment="1">
      <alignment horizontal="right"/>
    </xf>
    <xf numFmtId="164" fontId="18" fillId="0" borderId="29" xfId="5" applyNumberFormat="1" applyFont="1" applyFill="1" applyBorder="1" applyAlignment="1">
      <alignment horizontal="right" wrapText="1"/>
    </xf>
    <xf numFmtId="0" fontId="18" fillId="0" borderId="29" xfId="48" applyFont="1" applyFill="1" applyBorder="1"/>
    <xf numFmtId="0" fontId="18" fillId="0" borderId="29" xfId="9" applyFont="1" applyFill="1" applyBorder="1"/>
    <xf numFmtId="0" fontId="18" fillId="0" borderId="29" xfId="9" applyFont="1" applyFill="1" applyBorder="1" applyAlignment="1">
      <alignment horizontal="center"/>
    </xf>
    <xf numFmtId="0" fontId="54" fillId="0" borderId="29" xfId="338" applyFont="1" applyBorder="1"/>
    <xf numFmtId="7" fontId="18" fillId="0" borderId="29" xfId="9" applyNumberFormat="1" applyFont="1" applyFill="1" applyBorder="1" applyAlignment="1">
      <alignment horizontal="center"/>
    </xf>
    <xf numFmtId="7" fontId="18" fillId="0" borderId="29" xfId="9" applyNumberFormat="1" applyFont="1" applyFill="1" applyBorder="1"/>
    <xf numFmtId="0" fontId="18" fillId="0" borderId="29" xfId="9" applyFont="1" applyFill="1" applyBorder="1" applyAlignment="1"/>
    <xf numFmtId="165" fontId="18" fillId="0" borderId="29" xfId="9" applyNumberFormat="1" applyFont="1" applyFill="1" applyBorder="1"/>
    <xf numFmtId="2" fontId="18" fillId="0" borderId="29" xfId="9" applyNumberFormat="1" applyFont="1" applyFill="1" applyBorder="1"/>
    <xf numFmtId="0" fontId="18" fillId="0" borderId="29" xfId="0" applyFont="1" applyFill="1" applyBorder="1" applyAlignment="1">
      <alignment horizontal="right"/>
    </xf>
    <xf numFmtId="166" fontId="18" fillId="0" borderId="29" xfId="9" applyNumberFormat="1" applyFont="1" applyFill="1" applyBorder="1" applyAlignment="1"/>
    <xf numFmtId="3" fontId="18" fillId="0" borderId="29" xfId="9" applyNumberFormat="1" applyFont="1" applyFill="1" applyBorder="1" applyAlignment="1">
      <alignment horizontal="center"/>
    </xf>
    <xf numFmtId="0" fontId="18" fillId="0" borderId="29" xfId="86" applyFont="1" applyFill="1" applyBorder="1"/>
    <xf numFmtId="166" fontId="18" fillId="0" borderId="29" xfId="48" applyNumberFormat="1" applyFont="1" applyFill="1" applyBorder="1" applyAlignment="1">
      <alignment horizontal="right"/>
    </xf>
    <xf numFmtId="0" fontId="18" fillId="0" borderId="29" xfId="48" applyFont="1" applyFill="1" applyBorder="1" applyAlignment="1">
      <alignment vertical="center"/>
    </xf>
    <xf numFmtId="0" fontId="18" fillId="0" borderId="29" xfId="48" applyFont="1" applyFill="1" applyBorder="1" applyAlignment="1">
      <alignment horizontal="right" vertical="center"/>
    </xf>
    <xf numFmtId="0" fontId="18" fillId="0" borderId="29" xfId="48" applyFont="1" applyFill="1" applyBorder="1" applyAlignment="1">
      <alignment horizontal="center"/>
    </xf>
    <xf numFmtId="164" fontId="18" fillId="0" borderId="29" xfId="48" applyNumberFormat="1" applyFont="1" applyFill="1" applyBorder="1"/>
    <xf numFmtId="7" fontId="18" fillId="0" borderId="29" xfId="48" applyNumberFormat="1" applyFont="1" applyFill="1" applyBorder="1" applyAlignment="1">
      <alignment horizontal="center"/>
    </xf>
    <xf numFmtId="0" fontId="18" fillId="0" borderId="29" xfId="3" applyFont="1" applyFill="1" applyBorder="1"/>
    <xf numFmtId="0" fontId="54" fillId="0" borderId="29" xfId="375" applyFont="1" applyBorder="1"/>
    <xf numFmtId="7" fontId="18" fillId="0" borderId="29" xfId="0" applyNumberFormat="1" applyFont="1" applyFill="1" applyBorder="1"/>
    <xf numFmtId="0" fontId="18" fillId="0" borderId="29" xfId="48" applyFont="1" applyFill="1" applyBorder="1" applyAlignment="1"/>
    <xf numFmtId="0" fontId="18" fillId="28" borderId="29" xfId="48" applyFont="1" applyFill="1" applyBorder="1"/>
    <xf numFmtId="0" fontId="18" fillId="28" borderId="29" xfId="48" applyFont="1" applyFill="1" applyBorder="1" applyAlignment="1">
      <alignment horizontal="center"/>
    </xf>
    <xf numFmtId="0" fontId="18" fillId="28" borderId="29" xfId="48" applyFont="1" applyFill="1" applyBorder="1" applyAlignment="1">
      <alignment horizontal="left"/>
    </xf>
    <xf numFmtId="164" fontId="18" fillId="28" borderId="29" xfId="48" applyNumberFormat="1" applyFont="1" applyFill="1" applyBorder="1"/>
    <xf numFmtId="7" fontId="18" fillId="28" borderId="29" xfId="48" applyNumberFormat="1" applyFont="1" applyFill="1" applyBorder="1" applyAlignment="1">
      <alignment horizontal="center"/>
    </xf>
    <xf numFmtId="0" fontId="18" fillId="28" borderId="29" xfId="0" applyFont="1" applyFill="1" applyBorder="1"/>
    <xf numFmtId="7" fontId="18" fillId="28" borderId="29" xfId="9" applyNumberFormat="1" applyFont="1" applyFill="1" applyBorder="1"/>
    <xf numFmtId="7" fontId="18" fillId="28" borderId="29" xfId="0" applyNumberFormat="1" applyFont="1" applyFill="1" applyBorder="1"/>
    <xf numFmtId="7" fontId="18" fillId="28" borderId="29" xfId="5" applyNumberFormat="1" applyFont="1" applyFill="1" applyBorder="1" applyAlignment="1">
      <alignment horizontal="left" wrapText="1"/>
    </xf>
    <xf numFmtId="0" fontId="18" fillId="28" borderId="29" xfId="9" applyFont="1" applyFill="1" applyBorder="1" applyAlignment="1">
      <alignment horizontal="center"/>
    </xf>
    <xf numFmtId="0" fontId="18" fillId="28" borderId="29" xfId="9" applyFont="1" applyFill="1" applyBorder="1" applyAlignment="1"/>
    <xf numFmtId="165" fontId="18" fillId="28" borderId="29" xfId="9" applyNumberFormat="1" applyFont="1" applyFill="1" applyBorder="1"/>
    <xf numFmtId="2" fontId="18" fillId="28" borderId="29" xfId="9" applyNumberFormat="1" applyFont="1" applyFill="1" applyBorder="1"/>
    <xf numFmtId="0" fontId="18" fillId="28" borderId="29" xfId="48" applyFont="1" applyFill="1" applyBorder="1" applyAlignment="1">
      <alignment horizontal="right"/>
    </xf>
    <xf numFmtId="166" fontId="18" fillId="28" borderId="29" xfId="48" applyNumberFormat="1" applyFont="1" applyFill="1" applyBorder="1" applyAlignment="1"/>
    <xf numFmtId="0" fontId="18" fillId="28" borderId="29" xfId="5" applyFont="1" applyFill="1" applyBorder="1" applyAlignment="1">
      <alignment horizontal="center" wrapText="1"/>
    </xf>
    <xf numFmtId="164" fontId="18" fillId="28" borderId="29" xfId="5" applyNumberFormat="1" applyFont="1" applyFill="1" applyBorder="1" applyAlignment="1">
      <alignment horizontal="right" wrapText="1"/>
    </xf>
    <xf numFmtId="3" fontId="18" fillId="28" borderId="29" xfId="9" applyNumberFormat="1" applyFont="1" applyFill="1" applyBorder="1" applyAlignment="1">
      <alignment horizontal="center"/>
    </xf>
    <xf numFmtId="0" fontId="18" fillId="28" borderId="29" xfId="5" applyFont="1" applyFill="1" applyBorder="1" applyAlignment="1">
      <alignment horizontal="right" wrapText="1"/>
    </xf>
    <xf numFmtId="166" fontId="18" fillId="28" borderId="29" xfId="5" applyNumberFormat="1" applyFont="1" applyFill="1" applyBorder="1" applyAlignment="1">
      <alignment horizontal="right" wrapText="1"/>
    </xf>
    <xf numFmtId="0" fontId="18" fillId="0" borderId="29" xfId="82" applyFont="1" applyFill="1" applyBorder="1"/>
    <xf numFmtId="0" fontId="18" fillId="0" borderId="29" xfId="82" applyFont="1" applyFill="1" applyBorder="1" applyAlignment="1">
      <alignment horizontal="center"/>
    </xf>
    <xf numFmtId="0" fontId="18" fillId="0" borderId="29" xfId="82" applyFont="1" applyBorder="1" applyAlignment="1">
      <alignment horizontal="left"/>
    </xf>
    <xf numFmtId="164" fontId="18" fillId="0" borderId="29" xfId="9" applyNumberFormat="1" applyFont="1" applyFill="1" applyBorder="1"/>
    <xf numFmtId="7" fontId="18" fillId="0" borderId="29" xfId="82" applyNumberFormat="1" applyFont="1" applyFill="1" applyBorder="1" applyAlignment="1">
      <alignment horizontal="center"/>
    </xf>
    <xf numFmtId="0" fontId="18" fillId="0" borderId="29" xfId="82" applyFont="1" applyFill="1" applyBorder="1" applyAlignment="1">
      <alignment horizontal="right"/>
    </xf>
    <xf numFmtId="0" fontId="18" fillId="0" borderId="29" xfId="82" applyFont="1" applyFill="1" applyBorder="1" applyAlignment="1"/>
    <xf numFmtId="17" fontId="18" fillId="0" borderId="29" xfId="0" applyNumberFormat="1" applyFont="1" applyFill="1" applyBorder="1" applyAlignment="1">
      <alignment horizontal="left"/>
    </xf>
    <xf numFmtId="0" fontId="47" fillId="0" borderId="29" xfId="5" applyFont="1" applyFill="1" applyBorder="1" applyAlignment="1">
      <alignment horizontal="right" wrapText="1"/>
    </xf>
    <xf numFmtId="0" fontId="18" fillId="0" borderId="29" xfId="8" applyFont="1" applyFill="1" applyBorder="1"/>
    <xf numFmtId="7" fontId="18" fillId="0" borderId="29" xfId="1" applyNumberFormat="1" applyFont="1" applyFill="1" applyBorder="1" applyAlignment="1"/>
    <xf numFmtId="0" fontId="47" fillId="0" borderId="29" xfId="5" applyFont="1" applyFill="1" applyBorder="1" applyAlignment="1">
      <alignment horizontal="left" wrapText="1"/>
    </xf>
    <xf numFmtId="0" fontId="47" fillId="0" borderId="29" xfId="5" applyFont="1" applyFill="1" applyBorder="1" applyAlignment="1">
      <alignment horizontal="left"/>
    </xf>
    <xf numFmtId="7" fontId="47" fillId="0" borderId="29" xfId="5" applyNumberFormat="1" applyFont="1" applyFill="1" applyBorder="1" applyAlignment="1">
      <alignment horizontal="right" wrapText="1"/>
    </xf>
    <xf numFmtId="7" fontId="47" fillId="0" borderId="29" xfId="5" applyNumberFormat="1" applyFont="1" applyFill="1" applyBorder="1" applyAlignment="1">
      <alignment horizontal="left" wrapText="1"/>
    </xf>
    <xf numFmtId="0" fontId="47" fillId="0" borderId="29" xfId="5" applyFont="1" applyFill="1" applyBorder="1" applyAlignment="1">
      <alignment horizontal="center" wrapText="1"/>
    </xf>
    <xf numFmtId="164" fontId="47" fillId="0" borderId="29" xfId="5" applyNumberFormat="1" applyFont="1" applyFill="1" applyBorder="1" applyAlignment="1">
      <alignment horizontal="right" wrapText="1"/>
    </xf>
    <xf numFmtId="164" fontId="18" fillId="0" borderId="29" xfId="0" applyNumberFormat="1" applyFont="1" applyFill="1" applyBorder="1"/>
    <xf numFmtId="7" fontId="18" fillId="0" borderId="29" xfId="1" applyNumberFormat="1" applyFont="1" applyFill="1" applyBorder="1" applyAlignment="1">
      <alignment horizontal="left"/>
    </xf>
    <xf numFmtId="14" fontId="18" fillId="0" borderId="29" xfId="0" applyNumberFormat="1" applyFont="1" applyFill="1" applyBorder="1"/>
    <xf numFmtId="7" fontId="18" fillId="0" borderId="29" xfId="10" applyNumberFormat="1" applyFont="1" applyFill="1" applyBorder="1" applyAlignment="1">
      <alignment horizontal="center"/>
    </xf>
    <xf numFmtId="0" fontId="18" fillId="0" borderId="29" xfId="48" applyFont="1" applyFill="1" applyBorder="1" applyAlignment="1">
      <alignment horizontal="center" vertical="center"/>
    </xf>
    <xf numFmtId="7" fontId="18" fillId="29" borderId="29" xfId="48" applyNumberFormat="1" applyFont="1" applyFill="1" applyBorder="1" applyAlignment="1">
      <alignment horizontal="center"/>
    </xf>
    <xf numFmtId="0" fontId="18" fillId="0" borderId="29" xfId="48" applyFont="1" applyFill="1" applyBorder="1" applyAlignment="1">
      <alignment horizontal="left"/>
    </xf>
    <xf numFmtId="166" fontId="18" fillId="0" borderId="29" xfId="0" applyNumberFormat="1" applyFont="1" applyFill="1" applyBorder="1" applyAlignment="1"/>
    <xf numFmtId="0" fontId="18" fillId="0" borderId="29" xfId="63" applyFont="1" applyFill="1" applyBorder="1"/>
    <xf numFmtId="0" fontId="18" fillId="0" borderId="29" xfId="63" applyFont="1" applyFill="1" applyBorder="1" applyAlignment="1">
      <alignment horizontal="center"/>
    </xf>
    <xf numFmtId="7" fontId="18" fillId="0" borderId="29" xfId="63" applyNumberFormat="1" applyFont="1" applyFill="1" applyBorder="1"/>
    <xf numFmtId="0" fontId="18" fillId="0" borderId="29" xfId="63" applyFont="1" applyFill="1" applyBorder="1" applyAlignment="1">
      <alignment horizontal="left"/>
    </xf>
    <xf numFmtId="165" fontId="18" fillId="0" borderId="29" xfId="63" applyNumberFormat="1" applyFont="1" applyFill="1" applyBorder="1"/>
    <xf numFmtId="0" fontId="18" fillId="0" borderId="29" xfId="63" applyFont="1" applyFill="1" applyBorder="1" applyAlignment="1"/>
    <xf numFmtId="166" fontId="18" fillId="0" borderId="29" xfId="63" applyNumberFormat="1" applyFont="1" applyFill="1" applyBorder="1" applyAlignment="1">
      <alignment horizontal="right"/>
    </xf>
    <xf numFmtId="166" fontId="18" fillId="0" borderId="29" xfId="0" applyNumberFormat="1" applyFont="1" applyFill="1" applyBorder="1" applyAlignment="1">
      <alignment horizontal="right"/>
    </xf>
    <xf numFmtId="164" fontId="18" fillId="0" borderId="29" xfId="62" applyNumberFormat="1" applyFont="1" applyFill="1" applyBorder="1" applyAlignment="1">
      <alignment horizontal="right" wrapText="1"/>
    </xf>
    <xf numFmtId="0" fontId="18" fillId="0" borderId="29" xfId="62" applyFont="1" applyFill="1" applyBorder="1" applyAlignment="1">
      <alignment horizontal="center" wrapText="1"/>
    </xf>
    <xf numFmtId="166" fontId="18" fillId="0" borderId="29" xfId="62" applyNumberFormat="1" applyFont="1" applyFill="1" applyBorder="1" applyAlignment="1">
      <alignment horizontal="right" wrapText="1"/>
    </xf>
    <xf numFmtId="7" fontId="18" fillId="0" borderId="29" xfId="63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0" fontId="16" fillId="0" borderId="29" xfId="65" applyFont="1" applyFill="1" applyBorder="1"/>
    <xf numFmtId="0" fontId="16" fillId="0" borderId="29" xfId="86" applyFont="1" applyFill="1" applyBorder="1"/>
    <xf numFmtId="0" fontId="18" fillId="3" borderId="29" xfId="5" applyFont="1" applyFill="1" applyBorder="1" applyAlignment="1">
      <alignment horizontal="right" wrapText="1"/>
    </xf>
    <xf numFmtId="0" fontId="18" fillId="4" borderId="29" xfId="0" applyFont="1" applyFill="1" applyBorder="1" applyAlignment="1">
      <alignment horizontal="center"/>
    </xf>
    <xf numFmtId="0" fontId="18" fillId="4" borderId="29" xfId="0" applyFont="1" applyFill="1" applyBorder="1"/>
    <xf numFmtId="164" fontId="18" fillId="4" borderId="29" xfId="1" applyNumberFormat="1" applyFont="1" applyFill="1" applyBorder="1"/>
    <xf numFmtId="7" fontId="18" fillId="4" borderId="29" xfId="1" applyNumberFormat="1" applyFont="1" applyFill="1" applyBorder="1" applyAlignment="1">
      <alignment horizontal="center"/>
    </xf>
    <xf numFmtId="0" fontId="18" fillId="4" borderId="29" xfId="5" applyFont="1" applyFill="1" applyBorder="1" applyAlignment="1">
      <alignment horizontal="right" wrapText="1"/>
    </xf>
    <xf numFmtId="7" fontId="18" fillId="3" borderId="29" xfId="5" applyNumberFormat="1" applyFont="1" applyFill="1" applyBorder="1" applyAlignment="1">
      <alignment horizontal="right" wrapText="1"/>
    </xf>
    <xf numFmtId="7" fontId="18" fillId="3" borderId="29" xfId="5" applyNumberFormat="1" applyFont="1" applyFill="1" applyBorder="1" applyAlignment="1">
      <alignment horizontal="left" wrapText="1"/>
    </xf>
    <xf numFmtId="0" fontId="18" fillId="3" borderId="29" xfId="5" applyFont="1" applyFill="1" applyBorder="1" applyAlignment="1">
      <alignment horizontal="center" wrapText="1"/>
    </xf>
    <xf numFmtId="0" fontId="18" fillId="3" borderId="29" xfId="5" applyFont="1" applyFill="1" applyBorder="1" applyAlignment="1"/>
    <xf numFmtId="165" fontId="18" fillId="3" borderId="29" xfId="5" applyNumberFormat="1" applyFont="1" applyFill="1" applyBorder="1" applyAlignment="1">
      <alignment horizontal="center" wrapText="1"/>
    </xf>
    <xf numFmtId="2" fontId="18" fillId="3" borderId="29" xfId="5" applyNumberFormat="1" applyFont="1" applyFill="1" applyBorder="1" applyAlignment="1">
      <alignment horizontal="center" wrapText="1"/>
    </xf>
    <xf numFmtId="0" fontId="18" fillId="28" borderId="29" xfId="48" applyFont="1" applyFill="1" applyBorder="1" applyAlignment="1"/>
    <xf numFmtId="164" fontId="18" fillId="3" borderId="29" xfId="5" applyNumberFormat="1" applyFont="1" applyFill="1" applyBorder="1" applyAlignment="1">
      <alignment horizontal="right" wrapText="1"/>
    </xf>
    <xf numFmtId="0" fontId="18" fillId="0" borderId="29" xfId="5" applyFont="1" applyFill="1" applyBorder="1" applyAlignment="1">
      <alignment horizontal="right" vertical="top" wrapText="1"/>
    </xf>
    <xf numFmtId="0" fontId="18" fillId="0" borderId="29" xfId="5" applyFont="1" applyFill="1" applyBorder="1" applyAlignment="1">
      <alignment horizontal="left" vertical="top"/>
    </xf>
    <xf numFmtId="0" fontId="18" fillId="0" borderId="29" xfId="0" applyFont="1" applyFill="1" applyBorder="1" applyAlignment="1">
      <alignment horizontal="center" vertical="top"/>
    </xf>
    <xf numFmtId="0" fontId="18" fillId="0" borderId="29" xfId="0" applyFont="1" applyFill="1" applyBorder="1" applyAlignment="1">
      <alignment vertical="top"/>
    </xf>
    <xf numFmtId="164" fontId="18" fillId="0" borderId="29" xfId="1" applyNumberFormat="1" applyFont="1" applyFill="1" applyBorder="1" applyAlignment="1">
      <alignment vertical="top"/>
    </xf>
    <xf numFmtId="7" fontId="18" fillId="0" borderId="29" xfId="1" applyNumberFormat="1" applyFont="1" applyFill="1" applyBorder="1" applyAlignment="1">
      <alignment horizontal="center" vertical="top"/>
    </xf>
    <xf numFmtId="7" fontId="18" fillId="0" borderId="29" xfId="5" applyNumberFormat="1" applyFont="1" applyFill="1" applyBorder="1" applyAlignment="1">
      <alignment horizontal="left" vertical="top" wrapText="1"/>
    </xf>
    <xf numFmtId="0" fontId="18" fillId="0" borderId="29" xfId="5" applyFont="1" applyFill="1" applyBorder="1" applyAlignment="1">
      <alignment horizontal="center" vertical="top" wrapText="1"/>
    </xf>
    <xf numFmtId="0" fontId="18" fillId="0" borderId="29" xfId="5" applyFont="1" applyFill="1" applyBorder="1" applyAlignment="1">
      <alignment vertical="top"/>
    </xf>
    <xf numFmtId="164" fontId="18" fillId="0" borderId="29" xfId="5" applyNumberFormat="1" applyFont="1" applyFill="1" applyBorder="1" applyAlignment="1">
      <alignment horizontal="right" vertical="top" wrapText="1"/>
    </xf>
    <xf numFmtId="166" fontId="18" fillId="0" borderId="29" xfId="5" applyNumberFormat="1" applyFont="1" applyFill="1" applyBorder="1" applyAlignment="1">
      <alignment horizontal="right" vertical="top" wrapText="1"/>
    </xf>
    <xf numFmtId="0" fontId="19" fillId="0" borderId="29" xfId="0" applyFont="1" applyFill="1" applyBorder="1"/>
    <xf numFmtId="166" fontId="18" fillId="0" borderId="29" xfId="48" applyNumberFormat="1" applyFont="1" applyFill="1" applyBorder="1" applyAlignment="1"/>
    <xf numFmtId="0" fontId="18" fillId="0" borderId="29" xfId="0" applyFont="1" applyFill="1" applyBorder="1" applyAlignment="1">
      <alignment vertical="center"/>
    </xf>
    <xf numFmtId="14" fontId="18" fillId="0" borderId="29" xfId="86" applyNumberFormat="1" applyFont="1" applyFill="1" applyBorder="1"/>
    <xf numFmtId="166" fontId="18" fillId="0" borderId="29" xfId="5" applyNumberFormat="1" applyFont="1" applyFill="1" applyBorder="1" applyAlignment="1">
      <alignment wrapText="1"/>
    </xf>
    <xf numFmtId="0" fontId="18" fillId="28" borderId="29" xfId="0" applyFont="1" applyFill="1" applyBorder="1" applyAlignment="1">
      <alignment horizontal="center"/>
    </xf>
    <xf numFmtId="164" fontId="18" fillId="28" borderId="29" xfId="1" applyNumberFormat="1" applyFont="1" applyFill="1" applyBorder="1"/>
    <xf numFmtId="7" fontId="18" fillId="28" borderId="29" xfId="1" applyNumberFormat="1" applyFont="1" applyFill="1" applyBorder="1" applyAlignment="1">
      <alignment horizontal="center"/>
    </xf>
    <xf numFmtId="0" fontId="18" fillId="28" borderId="29" xfId="5" applyFont="1" applyFill="1" applyBorder="1" applyAlignment="1">
      <alignment horizontal="left" wrapText="1"/>
    </xf>
    <xf numFmtId="0" fontId="18" fillId="28" borderId="29" xfId="5" applyFont="1" applyFill="1" applyBorder="1" applyAlignment="1">
      <alignment horizontal="left"/>
    </xf>
    <xf numFmtId="7" fontId="18" fillId="28" borderId="29" xfId="5" applyNumberFormat="1" applyFont="1" applyFill="1" applyBorder="1" applyAlignment="1">
      <alignment horizontal="right" wrapText="1"/>
    </xf>
    <xf numFmtId="0" fontId="18" fillId="28" borderId="29" xfId="5" applyFont="1" applyFill="1" applyBorder="1" applyAlignment="1"/>
    <xf numFmtId="165" fontId="18" fillId="28" borderId="29" xfId="5" applyNumberFormat="1" applyFont="1" applyFill="1" applyBorder="1" applyAlignment="1">
      <alignment horizontal="center" wrapText="1"/>
    </xf>
    <xf numFmtId="2" fontId="18" fillId="28" borderId="29" xfId="5" applyNumberFormat="1" applyFont="1" applyFill="1" applyBorder="1" applyAlignment="1">
      <alignment horizontal="center" wrapText="1"/>
    </xf>
    <xf numFmtId="0" fontId="18" fillId="0" borderId="29" xfId="86" applyFont="1" applyFill="1" applyBorder="1" applyAlignment="1">
      <alignment horizontal="center"/>
    </xf>
    <xf numFmtId="166" fontId="18" fillId="0" borderId="29" xfId="82" applyNumberFormat="1" applyFont="1" applyFill="1" applyBorder="1" applyAlignment="1"/>
    <xf numFmtId="0" fontId="18" fillId="34" borderId="29" xfId="5" applyFont="1" applyFill="1" applyBorder="1" applyAlignment="1">
      <alignment horizontal="right" wrapText="1"/>
    </xf>
    <xf numFmtId="0" fontId="18" fillId="34" borderId="29" xfId="0" applyFont="1" applyFill="1" applyBorder="1" applyAlignment="1">
      <alignment horizontal="center"/>
    </xf>
    <xf numFmtId="0" fontId="18" fillId="34" borderId="29" xfId="48" applyFont="1" applyFill="1" applyBorder="1"/>
    <xf numFmtId="164" fontId="18" fillId="34" borderId="29" xfId="1" applyNumberFormat="1" applyFont="1" applyFill="1" applyBorder="1"/>
    <xf numFmtId="7" fontId="18" fillId="34" borderId="29" xfId="1" applyNumberFormat="1" applyFont="1" applyFill="1" applyBorder="1" applyAlignment="1">
      <alignment horizontal="center"/>
    </xf>
    <xf numFmtId="7" fontId="18" fillId="34" borderId="29" xfId="5" applyNumberFormat="1" applyFont="1" applyFill="1" applyBorder="1" applyAlignment="1">
      <alignment horizontal="right" wrapText="1"/>
    </xf>
    <xf numFmtId="7" fontId="18" fillId="34" borderId="29" xfId="5" applyNumberFormat="1" applyFont="1" applyFill="1" applyBorder="1" applyAlignment="1">
      <alignment horizontal="left" wrapText="1"/>
    </xf>
    <xf numFmtId="0" fontId="18" fillId="34" borderId="29" xfId="5" applyFont="1" applyFill="1" applyBorder="1" applyAlignment="1">
      <alignment horizontal="center" wrapText="1"/>
    </xf>
    <xf numFmtId="0" fontId="18" fillId="34" borderId="29" xfId="5" applyFont="1" applyFill="1" applyBorder="1" applyAlignment="1"/>
    <xf numFmtId="165" fontId="18" fillId="34" borderId="29" xfId="5" applyNumberFormat="1" applyFont="1" applyFill="1" applyBorder="1" applyAlignment="1">
      <alignment horizontal="center" wrapText="1"/>
    </xf>
    <xf numFmtId="2" fontId="18" fillId="34" borderId="29" xfId="5" applyNumberFormat="1" applyFont="1" applyFill="1" applyBorder="1" applyAlignment="1">
      <alignment horizontal="center" wrapText="1"/>
    </xf>
    <xf numFmtId="166" fontId="18" fillId="34" borderId="29" xfId="48" applyNumberFormat="1" applyFont="1" applyFill="1" applyBorder="1" applyAlignment="1"/>
    <xf numFmtId="164" fontId="18" fillId="34" borderId="29" xfId="5" applyNumberFormat="1" applyFont="1" applyFill="1" applyBorder="1" applyAlignment="1">
      <alignment horizontal="right" wrapText="1"/>
    </xf>
    <xf numFmtId="166" fontId="18" fillId="34" borderId="29" xfId="5" applyNumberFormat="1" applyFont="1" applyFill="1" applyBorder="1" applyAlignment="1">
      <alignment horizontal="right" wrapText="1"/>
    </xf>
    <xf numFmtId="0" fontId="54" fillId="0" borderId="29" xfId="377" applyFont="1" applyBorder="1"/>
    <xf numFmtId="0" fontId="18" fillId="0" borderId="17" xfId="0" applyFont="1" applyFill="1" applyBorder="1"/>
    <xf numFmtId="14" fontId="18" fillId="0" borderId="29" xfId="86" applyNumberFormat="1" applyFont="1" applyFill="1" applyBorder="1" applyAlignment="1">
      <alignment horizontal="left"/>
    </xf>
    <xf numFmtId="166" fontId="18" fillId="28" borderId="29" xfId="5" applyNumberFormat="1" applyFont="1" applyFill="1" applyBorder="1" applyAlignment="1">
      <alignment wrapText="1"/>
    </xf>
    <xf numFmtId="0" fontId="18" fillId="0" borderId="29" xfId="5" applyFont="1" applyFill="1" applyBorder="1" applyAlignment="1">
      <alignment horizontal="left" vertical="top" wrapText="1"/>
    </xf>
    <xf numFmtId="0" fontId="18" fillId="4" borderId="29" xfId="8" applyFont="1" applyFill="1" applyBorder="1"/>
    <xf numFmtId="0" fontId="18" fillId="4" borderId="29" xfId="5" applyFont="1" applyFill="1" applyBorder="1" applyAlignment="1">
      <alignment horizontal="center" wrapText="1"/>
    </xf>
    <xf numFmtId="164" fontId="18" fillId="4" borderId="29" xfId="5" applyNumberFormat="1" applyFont="1" applyFill="1" applyBorder="1" applyAlignment="1">
      <alignment horizontal="right" wrapText="1"/>
    </xf>
    <xf numFmtId="166" fontId="18" fillId="4" borderId="29" xfId="5" applyNumberFormat="1" applyFont="1" applyFill="1" applyBorder="1" applyAlignment="1">
      <alignment horizontal="right" wrapText="1"/>
    </xf>
    <xf numFmtId="0" fontId="18" fillId="28" borderId="29" xfId="8" applyFont="1" applyFill="1" applyBorder="1"/>
    <xf numFmtId="7" fontId="18" fillId="4" borderId="29" xfId="5" applyNumberFormat="1" applyFont="1" applyFill="1" applyBorder="1" applyAlignment="1">
      <alignment horizontal="right" wrapText="1"/>
    </xf>
    <xf numFmtId="7" fontId="18" fillId="4" borderId="29" xfId="5" applyNumberFormat="1" applyFont="1" applyFill="1" applyBorder="1" applyAlignment="1">
      <alignment horizontal="left" wrapText="1"/>
    </xf>
    <xf numFmtId="0" fontId="18" fillId="4" borderId="29" xfId="5" applyFont="1" applyFill="1" applyBorder="1" applyAlignment="1"/>
    <xf numFmtId="165" fontId="18" fillId="4" borderId="29" xfId="5" applyNumberFormat="1" applyFont="1" applyFill="1" applyBorder="1" applyAlignment="1">
      <alignment horizontal="center" wrapText="1"/>
    </xf>
    <xf numFmtId="2" fontId="18" fillId="4" borderId="29" xfId="5" applyNumberFormat="1" applyFont="1" applyFill="1" applyBorder="1" applyAlignment="1">
      <alignment horizontal="center" wrapText="1"/>
    </xf>
    <xf numFmtId="14" fontId="18" fillId="32" borderId="29" xfId="0" applyNumberFormat="1" applyFont="1" applyFill="1" applyBorder="1" applyAlignment="1">
      <alignment horizontal="left"/>
    </xf>
    <xf numFmtId="0" fontId="18" fillId="32" borderId="29" xfId="5" applyFont="1" applyFill="1" applyBorder="1" applyAlignment="1">
      <alignment horizontal="right" wrapText="1"/>
    </xf>
    <xf numFmtId="7" fontId="18" fillId="32" borderId="29" xfId="1" applyNumberFormat="1" applyFont="1" applyFill="1" applyBorder="1" applyAlignment="1">
      <alignment horizontal="left"/>
    </xf>
    <xf numFmtId="0" fontId="18" fillId="32" borderId="29" xfId="5" applyFont="1" applyFill="1" applyBorder="1" applyAlignment="1">
      <alignment horizontal="left" wrapText="1"/>
    </xf>
    <xf numFmtId="0" fontId="18" fillId="32" borderId="29" xfId="5" applyFont="1" applyFill="1" applyBorder="1" applyAlignment="1">
      <alignment horizontal="left"/>
    </xf>
    <xf numFmtId="7" fontId="18" fillId="32" borderId="29" xfId="5" applyNumberFormat="1" applyFont="1" applyFill="1" applyBorder="1" applyAlignment="1">
      <alignment horizontal="right" wrapText="1"/>
    </xf>
    <xf numFmtId="7" fontId="18" fillId="32" borderId="29" xfId="5" applyNumberFormat="1" applyFont="1" applyFill="1" applyBorder="1" applyAlignment="1">
      <alignment horizontal="left" wrapText="1"/>
    </xf>
    <xf numFmtId="0" fontId="18" fillId="32" borderId="29" xfId="5" applyFont="1" applyFill="1" applyBorder="1" applyAlignment="1">
      <alignment horizontal="center" wrapText="1"/>
    </xf>
    <xf numFmtId="164" fontId="18" fillId="32" borderId="29" xfId="5" applyNumberFormat="1" applyFont="1" applyFill="1" applyBorder="1" applyAlignment="1">
      <alignment horizontal="right" wrapText="1"/>
    </xf>
    <xf numFmtId="0" fontId="18" fillId="33" borderId="29" xfId="0" applyFont="1" applyFill="1" applyBorder="1" applyAlignment="1">
      <alignment horizontal="left"/>
    </xf>
    <xf numFmtId="0" fontId="18" fillId="33" borderId="29" xfId="5" applyFont="1" applyFill="1" applyBorder="1" applyAlignment="1">
      <alignment horizontal="right" wrapText="1"/>
    </xf>
    <xf numFmtId="0" fontId="18" fillId="33" borderId="29" xfId="0" applyFont="1" applyFill="1" applyBorder="1" applyAlignment="1">
      <alignment horizontal="center"/>
    </xf>
    <xf numFmtId="0" fontId="18" fillId="33" borderId="29" xfId="48" applyFont="1" applyFill="1" applyBorder="1"/>
    <xf numFmtId="7" fontId="18" fillId="33" borderId="29" xfId="1" applyNumberFormat="1" applyFont="1" applyFill="1" applyBorder="1"/>
    <xf numFmtId="7" fontId="18" fillId="33" borderId="29" xfId="48" applyNumberFormat="1" applyFont="1" applyFill="1" applyBorder="1" applyAlignment="1">
      <alignment horizontal="center"/>
    </xf>
    <xf numFmtId="0" fontId="18" fillId="33" borderId="29" xfId="5" applyFont="1" applyFill="1" applyBorder="1" applyAlignment="1">
      <alignment horizontal="left" wrapText="1"/>
    </xf>
    <xf numFmtId="0" fontId="18" fillId="33" borderId="29" xfId="5" applyFont="1" applyFill="1" applyBorder="1" applyAlignment="1">
      <alignment horizontal="left"/>
    </xf>
    <xf numFmtId="7" fontId="18" fillId="33" borderId="29" xfId="5" applyNumberFormat="1" applyFont="1" applyFill="1" applyBorder="1" applyAlignment="1">
      <alignment horizontal="right" wrapText="1"/>
    </xf>
    <xf numFmtId="7" fontId="18" fillId="33" borderId="29" xfId="5" applyNumberFormat="1" applyFont="1" applyFill="1" applyBorder="1" applyAlignment="1">
      <alignment horizontal="left" wrapText="1"/>
    </xf>
    <xf numFmtId="0" fontId="18" fillId="33" borderId="29" xfId="5" applyFont="1" applyFill="1" applyBorder="1" applyAlignment="1">
      <alignment horizontal="center" wrapText="1"/>
    </xf>
    <xf numFmtId="0" fontId="18" fillId="33" borderId="29" xfId="5" applyFont="1" applyFill="1" applyBorder="1" applyAlignment="1"/>
    <xf numFmtId="164" fontId="18" fillId="33" borderId="29" xfId="5" applyNumberFormat="1" applyFont="1" applyFill="1" applyBorder="1" applyAlignment="1">
      <alignment horizontal="right" wrapText="1"/>
    </xf>
    <xf numFmtId="166" fontId="18" fillId="33" borderId="29" xfId="5" applyNumberFormat="1" applyFont="1" applyFill="1" applyBorder="1" applyAlignment="1">
      <alignment horizontal="right" wrapText="1"/>
    </xf>
    <xf numFmtId="0" fontId="18" fillId="33" borderId="29" xfId="0" applyFont="1" applyFill="1" applyBorder="1"/>
    <xf numFmtId="0" fontId="18" fillId="33" borderId="29" xfId="8" applyFont="1" applyFill="1" applyBorder="1"/>
    <xf numFmtId="166" fontId="18" fillId="0" borderId="29" xfId="82" applyNumberFormat="1" applyFont="1" applyFill="1" applyBorder="1" applyAlignment="1">
      <alignment horizontal="right"/>
    </xf>
    <xf numFmtId="0" fontId="18" fillId="0" borderId="29" xfId="4" applyFont="1" applyFill="1" applyBorder="1"/>
    <xf numFmtId="0" fontId="18" fillId="0" borderId="29" xfId="379" applyFont="1" applyFill="1" applyBorder="1"/>
    <xf numFmtId="0" fontId="18" fillId="0" borderId="29" xfId="379" applyFont="1" applyFill="1" applyBorder="1" applyAlignment="1">
      <alignment horizontal="center"/>
    </xf>
    <xf numFmtId="0" fontId="18" fillId="0" borderId="29" xfId="379" applyFont="1" applyFill="1" applyBorder="1" applyAlignment="1">
      <alignment horizontal="left"/>
    </xf>
    <xf numFmtId="7" fontId="18" fillId="0" borderId="29" xfId="379" applyNumberFormat="1" applyFont="1" applyFill="1" applyBorder="1"/>
    <xf numFmtId="165" fontId="18" fillId="0" borderId="29" xfId="379" applyNumberFormat="1" applyFont="1" applyFill="1" applyBorder="1"/>
    <xf numFmtId="0" fontId="18" fillId="0" borderId="29" xfId="379" applyFont="1" applyFill="1" applyBorder="1" applyAlignment="1"/>
    <xf numFmtId="0" fontId="18" fillId="0" borderId="29" xfId="379" applyFont="1" applyFill="1" applyBorder="1" applyAlignment="1">
      <alignment horizontal="right"/>
    </xf>
    <xf numFmtId="0" fontId="18" fillId="28" borderId="29" xfId="9" applyFont="1" applyFill="1" applyBorder="1"/>
    <xf numFmtId="7" fontId="18" fillId="28" borderId="29" xfId="9" applyNumberFormat="1" applyFont="1" applyFill="1" applyBorder="1" applyAlignment="1">
      <alignment horizontal="center"/>
    </xf>
    <xf numFmtId="0" fontId="18" fillId="28" borderId="29" xfId="0" applyFont="1" applyFill="1" applyBorder="1" applyAlignment="1">
      <alignment horizontal="right"/>
    </xf>
    <xf numFmtId="166" fontId="18" fillId="28" borderId="29" xfId="9" applyNumberFormat="1" applyFont="1" applyFill="1" applyBorder="1" applyAlignment="1"/>
    <xf numFmtId="0" fontId="18" fillId="28" borderId="29" xfId="82" applyFont="1" applyFill="1" applyBorder="1" applyAlignment="1">
      <alignment horizontal="right"/>
    </xf>
    <xf numFmtId="0" fontId="18" fillId="28" borderId="29" xfId="4" applyFont="1" applyFill="1" applyBorder="1"/>
    <xf numFmtId="0" fontId="50" fillId="0" borderId="29" xfId="5" applyFont="1" applyFill="1" applyBorder="1" applyAlignment="1">
      <alignment horizontal="center" wrapText="1"/>
    </xf>
    <xf numFmtId="164" fontId="50" fillId="0" borderId="29" xfId="5" applyNumberFormat="1" applyFont="1" applyFill="1" applyBorder="1" applyAlignment="1">
      <alignment horizontal="right" wrapText="1"/>
    </xf>
    <xf numFmtId="0" fontId="50" fillId="0" borderId="29" xfId="5" applyFont="1" applyFill="1" applyBorder="1" applyAlignment="1">
      <alignment horizontal="right" wrapText="1"/>
    </xf>
    <xf numFmtId="166" fontId="50" fillId="0" borderId="29" xfId="5" applyNumberFormat="1" applyFont="1" applyFill="1" applyBorder="1" applyAlignment="1">
      <alignment horizontal="right" wrapText="1"/>
    </xf>
    <xf numFmtId="0" fontId="18" fillId="0" borderId="29" xfId="0" applyFont="1" applyBorder="1" applyAlignment="1">
      <alignment horizontal="center"/>
    </xf>
    <xf numFmtId="0" fontId="18" fillId="0" borderId="29" xfId="82" applyFont="1" applyFill="1" applyBorder="1" applyAlignment="1">
      <alignment horizontal="left"/>
    </xf>
    <xf numFmtId="0" fontId="18" fillId="0" borderId="29" xfId="82" applyFont="1" applyFill="1" applyBorder="1" applyAlignment="1">
      <alignment vertical="center"/>
    </xf>
    <xf numFmtId="0" fontId="18" fillId="0" borderId="29" xfId="82" applyFont="1" applyFill="1" applyBorder="1" applyAlignment="1">
      <alignment horizontal="right" vertical="center"/>
    </xf>
    <xf numFmtId="0" fontId="18" fillId="0" borderId="29" xfId="0" applyFont="1" applyBorder="1"/>
    <xf numFmtId="0" fontId="17" fillId="2" borderId="36" xfId="5" applyFont="1" applyFill="1" applyBorder="1" applyAlignment="1">
      <alignment horizontal="center"/>
    </xf>
    <xf numFmtId="7" fontId="17" fillId="2" borderId="36" xfId="1" applyNumberFormat="1" applyFont="1" applyFill="1" applyBorder="1" applyAlignment="1">
      <alignment horizontal="left"/>
    </xf>
    <xf numFmtId="7" fontId="22" fillId="2" borderId="36" xfId="1" applyNumberFormat="1" applyFont="1" applyFill="1" applyBorder="1" applyAlignment="1">
      <alignment horizontal="center"/>
    </xf>
    <xf numFmtId="0" fontId="17" fillId="2" borderId="36" xfId="5" applyFont="1" applyFill="1" applyBorder="1" applyAlignment="1"/>
    <xf numFmtId="0" fontId="22" fillId="2" borderId="36" xfId="5" applyFont="1" applyFill="1" applyBorder="1" applyAlignment="1">
      <alignment horizontal="center"/>
    </xf>
    <xf numFmtId="166" fontId="17" fillId="2" borderId="36" xfId="5" applyNumberFormat="1" applyFont="1" applyFill="1" applyBorder="1" applyAlignment="1">
      <alignment horizontal="center"/>
    </xf>
    <xf numFmtId="164" fontId="17" fillId="2" borderId="36" xfId="5" applyNumberFormat="1" applyFont="1" applyFill="1" applyBorder="1" applyAlignment="1">
      <alignment horizontal="center"/>
    </xf>
    <xf numFmtId="166" fontId="17" fillId="36" borderId="36" xfId="5" applyNumberFormat="1" applyFont="1" applyFill="1" applyBorder="1" applyAlignment="1">
      <alignment horizontal="center"/>
    </xf>
    <xf numFmtId="0" fontId="18" fillId="36" borderId="36" xfId="0" applyFont="1" applyFill="1" applyBorder="1" applyAlignment="1">
      <alignment horizontal="center" wrapText="1"/>
    </xf>
    <xf numFmtId="0" fontId="19" fillId="0" borderId="29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166" fontId="18" fillId="3" borderId="29" xfId="5" applyNumberFormat="1" applyFont="1" applyFill="1" applyBorder="1" applyAlignment="1">
      <alignment horizontal="right" wrapText="1"/>
    </xf>
    <xf numFmtId="0" fontId="18" fillId="28" borderId="29" xfId="86" applyFont="1" applyFill="1" applyBorder="1"/>
    <xf numFmtId="166" fontId="18" fillId="28" borderId="29" xfId="48" applyNumberFormat="1" applyFont="1" applyFill="1" applyBorder="1" applyAlignment="1">
      <alignment horizontal="right"/>
    </xf>
    <xf numFmtId="0" fontId="54" fillId="28" borderId="29" xfId="338" applyFont="1" applyFill="1" applyBorder="1"/>
    <xf numFmtId="164" fontId="18" fillId="0" borderId="29" xfId="57" applyNumberFormat="1" applyFont="1" applyFill="1" applyBorder="1"/>
    <xf numFmtId="0" fontId="18" fillId="34" borderId="29" xfId="0" applyFont="1" applyFill="1" applyBorder="1"/>
    <xf numFmtId="0" fontId="18" fillId="0" borderId="29" xfId="86" applyFont="1" applyBorder="1" applyAlignment="1">
      <alignment horizontal="center"/>
    </xf>
    <xf numFmtId="0" fontId="18" fillId="0" borderId="29" xfId="86" applyFont="1" applyBorder="1"/>
    <xf numFmtId="0" fontId="27" fillId="0" borderId="29" xfId="0" applyFont="1" applyFill="1" applyBorder="1" applyAlignment="1">
      <alignment horizontal="center"/>
    </xf>
    <xf numFmtId="0" fontId="54" fillId="28" borderId="29" xfId="375" applyFont="1" applyFill="1" applyBorder="1"/>
    <xf numFmtId="0" fontId="18" fillId="28" borderId="29" xfId="5" applyFont="1" applyFill="1" applyBorder="1" applyAlignment="1">
      <alignment horizontal="right"/>
    </xf>
    <xf numFmtId="0" fontId="18" fillId="0" borderId="29" xfId="6" applyFont="1" applyFill="1" applyBorder="1"/>
    <xf numFmtId="164" fontId="18" fillId="0" borderId="0" xfId="1" applyNumberFormat="1" applyFont="1" applyBorder="1"/>
    <xf numFmtId="7" fontId="18" fillId="0" borderId="0" xfId="1" applyNumberFormat="1" applyFont="1" applyBorder="1" applyAlignment="1">
      <alignment horizontal="center"/>
    </xf>
    <xf numFmtId="0" fontId="18" fillId="0" borderId="0" xfId="0" applyFont="1" applyBorder="1" applyAlignment="1"/>
    <xf numFmtId="7" fontId="18" fillId="0" borderId="0" xfId="0" applyNumberFormat="1" applyFont="1" applyBorder="1" applyAlignment="1">
      <alignment horizontal="right"/>
    </xf>
    <xf numFmtId="0" fontId="18" fillId="28" borderId="37" xfId="5" applyFont="1" applyFill="1" applyBorder="1" applyAlignment="1">
      <alignment horizontal="right" wrapText="1"/>
    </xf>
    <xf numFmtId="0" fontId="18" fillId="28" borderId="37" xfId="0" applyFont="1" applyFill="1" applyBorder="1" applyAlignment="1">
      <alignment horizontal="center"/>
    </xf>
    <xf numFmtId="0" fontId="18" fillId="28" borderId="37" xfId="8" applyFont="1" applyFill="1" applyBorder="1"/>
    <xf numFmtId="164" fontId="18" fillId="28" borderId="37" xfId="1" applyNumberFormat="1" applyFont="1" applyFill="1" applyBorder="1"/>
    <xf numFmtId="7" fontId="18" fillId="28" borderId="37" xfId="1" applyNumberFormat="1" applyFont="1" applyFill="1" applyBorder="1" applyAlignment="1">
      <alignment horizontal="center"/>
    </xf>
    <xf numFmtId="0" fontId="18" fillId="28" borderId="37" xfId="48" applyFont="1" applyFill="1" applyBorder="1"/>
    <xf numFmtId="7" fontId="18" fillId="28" borderId="37" xfId="5" applyNumberFormat="1" applyFont="1" applyFill="1" applyBorder="1" applyAlignment="1">
      <alignment horizontal="right" wrapText="1"/>
    </xf>
    <xf numFmtId="7" fontId="18" fillId="28" borderId="37" xfId="5" applyNumberFormat="1" applyFont="1" applyFill="1" applyBorder="1" applyAlignment="1">
      <alignment horizontal="left" wrapText="1"/>
    </xf>
    <xf numFmtId="0" fontId="18" fillId="28" borderId="37" xfId="5" applyFont="1" applyFill="1" applyBorder="1" applyAlignment="1">
      <alignment horizontal="center" wrapText="1"/>
    </xf>
    <xf numFmtId="0" fontId="18" fillId="28" borderId="37" xfId="5" applyFont="1" applyFill="1" applyBorder="1" applyAlignment="1"/>
    <xf numFmtId="165" fontId="18" fillId="28" borderId="37" xfId="5" applyNumberFormat="1" applyFont="1" applyFill="1" applyBorder="1" applyAlignment="1">
      <alignment horizontal="center" wrapText="1"/>
    </xf>
    <xf numFmtId="2" fontId="18" fillId="28" borderId="37" xfId="5" applyNumberFormat="1" applyFont="1" applyFill="1" applyBorder="1" applyAlignment="1">
      <alignment horizontal="center" wrapText="1"/>
    </xf>
    <xf numFmtId="166" fontId="18" fillId="28" borderId="37" xfId="5" applyNumberFormat="1" applyFont="1" applyFill="1" applyBorder="1" applyAlignment="1">
      <alignment horizontal="right" wrapText="1"/>
    </xf>
    <xf numFmtId="166" fontId="18" fillId="28" borderId="37" xfId="48" applyNumberFormat="1" applyFont="1" applyFill="1" applyBorder="1" applyAlignment="1"/>
    <xf numFmtId="164" fontId="18" fillId="28" borderId="37" xfId="5" applyNumberFormat="1" applyFont="1" applyFill="1" applyBorder="1" applyAlignment="1">
      <alignment horizontal="right" wrapText="1"/>
    </xf>
    <xf numFmtId="0" fontId="18" fillId="28" borderId="37" xfId="48" applyFont="1" applyFill="1" applyBorder="1" applyAlignment="1">
      <alignment horizontal="center"/>
    </xf>
    <xf numFmtId="0" fontId="18" fillId="0" borderId="38" xfId="5" applyFont="1" applyFill="1" applyBorder="1" applyAlignment="1">
      <alignment horizontal="right" wrapText="1"/>
    </xf>
    <xf numFmtId="0" fontId="18" fillId="0" borderId="39" xfId="0" applyFont="1" applyFill="1" applyBorder="1" applyAlignment="1">
      <alignment horizontal="center"/>
    </xf>
    <xf numFmtId="0" fontId="18" fillId="0" borderId="39" xfId="48" applyFont="1" applyFill="1" applyBorder="1"/>
    <xf numFmtId="164" fontId="18" fillId="0" borderId="39" xfId="1" applyNumberFormat="1" applyFont="1" applyFill="1" applyBorder="1"/>
    <xf numFmtId="7" fontId="18" fillId="0" borderId="39" xfId="1" applyNumberFormat="1" applyFont="1" applyFill="1" applyBorder="1" applyAlignment="1">
      <alignment horizontal="center"/>
    </xf>
    <xf numFmtId="0" fontId="18" fillId="0" borderId="39" xfId="5" applyFont="1" applyFill="1" applyBorder="1" applyAlignment="1"/>
    <xf numFmtId="0" fontId="18" fillId="0" borderId="40" xfId="48" applyFont="1" applyFill="1" applyBorder="1"/>
    <xf numFmtId="0" fontId="18" fillId="0" borderId="40" xfId="48" applyFont="1" applyFill="1" applyBorder="1" applyAlignment="1">
      <alignment horizontal="center"/>
    </xf>
    <xf numFmtId="164" fontId="18" fillId="0" borderId="40" xfId="48" applyNumberFormat="1" applyFont="1" applyFill="1" applyBorder="1"/>
    <xf numFmtId="7" fontId="18" fillId="0" borderId="40" xfId="48" applyNumberFormat="1" applyFont="1" applyFill="1" applyBorder="1" applyAlignment="1">
      <alignment horizontal="center"/>
    </xf>
    <xf numFmtId="0" fontId="18" fillId="0" borderId="40" xfId="9" applyFont="1" applyFill="1" applyBorder="1" applyAlignment="1"/>
    <xf numFmtId="0" fontId="19" fillId="28" borderId="29" xfId="0" applyFont="1" applyFill="1" applyBorder="1" applyAlignment="1">
      <alignment horizontal="center"/>
    </xf>
    <xf numFmtId="0" fontId="17" fillId="28" borderId="29" xfId="0" applyFont="1" applyFill="1" applyBorder="1" applyAlignment="1">
      <alignment horizontal="center"/>
    </xf>
    <xf numFmtId="0" fontId="27" fillId="28" borderId="29" xfId="0" applyFont="1" applyFill="1" applyBorder="1" applyAlignment="1">
      <alignment horizontal="center"/>
    </xf>
    <xf numFmtId="0" fontId="18" fillId="0" borderId="41" xfId="5" applyFont="1" applyFill="1" applyBorder="1" applyAlignment="1">
      <alignment horizontal="right" wrapText="1"/>
    </xf>
    <xf numFmtId="0" fontId="18" fillId="0" borderId="41" xfId="0" applyFont="1" applyFill="1" applyBorder="1" applyAlignment="1">
      <alignment horizontal="center"/>
    </xf>
    <xf numFmtId="0" fontId="18" fillId="0" borderId="41" xfId="48" applyFont="1" applyFill="1" applyBorder="1"/>
    <xf numFmtId="164" fontId="18" fillId="0" borderId="41" xfId="1" applyNumberFormat="1" applyFont="1" applyFill="1" applyBorder="1"/>
    <xf numFmtId="7" fontId="18" fillId="0" borderId="41" xfId="1" applyNumberFormat="1" applyFont="1" applyFill="1" applyBorder="1" applyAlignment="1">
      <alignment horizontal="center"/>
    </xf>
    <xf numFmtId="0" fontId="18" fillId="0" borderId="41" xfId="5" applyFont="1" applyFill="1" applyBorder="1" applyAlignment="1"/>
    <xf numFmtId="0" fontId="18" fillId="0" borderId="51" xfId="86" applyFont="1" applyFill="1" applyBorder="1" applyAlignment="1">
      <alignment horizontal="center"/>
    </xf>
    <xf numFmtId="0" fontId="17" fillId="28" borderId="29" xfId="86" applyFont="1" applyFill="1" applyBorder="1" applyAlignment="1">
      <alignment horizontal="center"/>
    </xf>
    <xf numFmtId="0" fontId="18" fillId="28" borderId="29" xfId="86" applyFont="1" applyFill="1" applyBorder="1" applyAlignment="1">
      <alignment horizontal="center"/>
    </xf>
    <xf numFmtId="0" fontId="17" fillId="28" borderId="0" xfId="0" applyFont="1" applyFill="1" applyBorder="1"/>
    <xf numFmtId="0" fontId="18" fillId="37" borderId="0" xfId="0" applyFont="1" applyFill="1" applyAlignment="1">
      <alignment vertical="top" wrapText="1"/>
    </xf>
    <xf numFmtId="0" fontId="56" fillId="0" borderId="0" xfId="0" applyFont="1" applyFill="1"/>
    <xf numFmtId="0" fontId="18" fillId="29" borderId="29" xfId="48" applyFont="1" applyFill="1" applyBorder="1"/>
    <xf numFmtId="0" fontId="18" fillId="29" borderId="29" xfId="5" applyFont="1" applyFill="1" applyBorder="1" applyAlignment="1">
      <alignment horizontal="right" wrapText="1"/>
    </xf>
    <xf numFmtId="0" fontId="18" fillId="29" borderId="40" xfId="48" applyFont="1" applyFill="1" applyBorder="1"/>
    <xf numFmtId="0" fontId="18" fillId="0" borderId="29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168" fontId="57" fillId="0" borderId="29" xfId="0" applyNumberFormat="1" applyFont="1" applyFill="1" applyBorder="1" applyAlignment="1">
      <alignment horizontal="left"/>
    </xf>
    <xf numFmtId="14" fontId="57" fillId="0" borderId="29" xfId="0" applyNumberFormat="1" applyFont="1" applyFill="1" applyBorder="1"/>
    <xf numFmtId="0" fontId="54" fillId="0" borderId="29" xfId="338" applyFont="1" applyFill="1" applyBorder="1"/>
    <xf numFmtId="0" fontId="18" fillId="0" borderId="34" xfId="0" applyFont="1" applyFill="1" applyBorder="1"/>
    <xf numFmtId="0" fontId="18" fillId="0" borderId="34" xfId="48" applyFont="1" applyFill="1" applyBorder="1"/>
    <xf numFmtId="0" fontId="18" fillId="0" borderId="0" xfId="82" applyFont="1" applyFill="1"/>
    <xf numFmtId="0" fontId="18" fillId="0" borderId="52" xfId="82" applyFont="1" applyFill="1" applyBorder="1"/>
    <xf numFmtId="0" fontId="18" fillId="0" borderId="52" xfId="82" applyFont="1" applyFill="1" applyBorder="1" applyAlignment="1">
      <alignment horizontal="center"/>
    </xf>
    <xf numFmtId="0" fontId="18" fillId="0" borderId="52" xfId="82" applyFont="1" applyBorder="1" applyAlignment="1">
      <alignment horizontal="left"/>
    </xf>
    <xf numFmtId="164" fontId="18" fillId="0" borderId="52" xfId="9" applyNumberFormat="1" applyFont="1" applyFill="1" applyBorder="1"/>
    <xf numFmtId="7" fontId="18" fillId="0" borderId="52" xfId="82" applyNumberFormat="1" applyFont="1" applyFill="1" applyBorder="1" applyAlignment="1">
      <alignment horizontal="center"/>
    </xf>
    <xf numFmtId="0" fontId="18" fillId="0" borderId="52" xfId="9" applyFont="1" applyFill="1" applyBorder="1" applyAlignment="1"/>
    <xf numFmtId="0" fontId="18" fillId="0" borderId="48" xfId="5" applyFont="1" applyFill="1" applyBorder="1" applyAlignment="1">
      <alignment horizontal="center" wrapText="1"/>
    </xf>
    <xf numFmtId="164" fontId="18" fillId="0" borderId="52" xfId="5" applyNumberFormat="1" applyFont="1" applyFill="1" applyBorder="1" applyAlignment="1">
      <alignment horizontal="right" wrapText="1"/>
    </xf>
    <xf numFmtId="0" fontId="18" fillId="0" borderId="51" xfId="82" applyFont="1" applyFill="1" applyBorder="1"/>
    <xf numFmtId="0" fontId="18" fillId="0" borderId="51" xfId="82" applyFont="1" applyFill="1" applyBorder="1" applyAlignment="1">
      <alignment horizontal="center"/>
    </xf>
    <xf numFmtId="7" fontId="18" fillId="0" borderId="51" xfId="82" applyNumberFormat="1" applyFont="1" applyFill="1" applyBorder="1" applyAlignment="1">
      <alignment horizontal="center"/>
    </xf>
    <xf numFmtId="0" fontId="18" fillId="0" borderId="51" xfId="86" applyFont="1" applyFill="1" applyBorder="1"/>
    <xf numFmtId="7" fontId="18" fillId="0" borderId="51" xfId="9" applyNumberFormat="1" applyFont="1" applyFill="1" applyBorder="1"/>
    <xf numFmtId="7" fontId="18" fillId="0" borderId="51" xfId="0" applyNumberFormat="1" applyFont="1" applyFill="1" applyBorder="1"/>
    <xf numFmtId="7" fontId="18" fillId="0" borderId="51" xfId="5" applyNumberFormat="1" applyFont="1" applyFill="1" applyBorder="1" applyAlignment="1">
      <alignment horizontal="left" wrapText="1"/>
    </xf>
    <xf numFmtId="0" fontId="18" fillId="0" borderId="51" xfId="9" applyFont="1" applyFill="1" applyBorder="1" applyAlignment="1">
      <alignment horizontal="center"/>
    </xf>
    <xf numFmtId="0" fontId="18" fillId="0" borderId="51" xfId="9" applyFont="1" applyFill="1" applyBorder="1" applyAlignment="1"/>
    <xf numFmtId="165" fontId="18" fillId="0" borderId="51" xfId="9" applyNumberFormat="1" applyFont="1" applyFill="1" applyBorder="1"/>
    <xf numFmtId="2" fontId="18" fillId="0" borderId="51" xfId="9" applyNumberFormat="1" applyFont="1" applyFill="1" applyBorder="1"/>
    <xf numFmtId="0" fontId="18" fillId="0" borderId="51" xfId="82" applyFont="1" applyFill="1" applyBorder="1" applyAlignment="1">
      <alignment horizontal="right"/>
    </xf>
    <xf numFmtId="0" fontId="18" fillId="0" borderId="51" xfId="5" applyFont="1" applyFill="1" applyBorder="1" applyAlignment="1">
      <alignment horizontal="center" wrapText="1"/>
    </xf>
    <xf numFmtId="164" fontId="18" fillId="0" borderId="51" xfId="5" applyNumberFormat="1" applyFont="1" applyFill="1" applyBorder="1" applyAlignment="1">
      <alignment horizontal="right" wrapText="1"/>
    </xf>
    <xf numFmtId="3" fontId="18" fillId="0" borderId="51" xfId="9" applyNumberFormat="1" applyFont="1" applyFill="1" applyBorder="1" applyAlignment="1">
      <alignment horizontal="center"/>
    </xf>
    <xf numFmtId="0" fontId="18" fillId="0" borderId="51" xfId="5" applyFont="1" applyFill="1" applyBorder="1" applyAlignment="1">
      <alignment horizontal="right" wrapText="1"/>
    </xf>
    <xf numFmtId="0" fontId="18" fillId="0" borderId="51" xfId="48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166" fontId="18" fillId="0" borderId="51" xfId="82" applyNumberFormat="1" applyFont="1" applyFill="1" applyBorder="1" applyAlignment="1"/>
    <xf numFmtId="14" fontId="58" fillId="0" borderId="34" xfId="0" applyNumberFormat="1" applyFont="1" applyFill="1" applyBorder="1"/>
    <xf numFmtId="164" fontId="18" fillId="0" borderId="54" xfId="5" applyNumberFormat="1" applyFont="1" applyFill="1" applyBorder="1" applyAlignment="1">
      <alignment horizontal="right" wrapText="1"/>
    </xf>
    <xf numFmtId="0" fontId="18" fillId="0" borderId="48" xfId="82" applyFont="1" applyFill="1" applyBorder="1"/>
    <xf numFmtId="0" fontId="18" fillId="0" borderId="48" xfId="82" applyFont="1" applyFill="1" applyBorder="1" applyAlignment="1">
      <alignment horizontal="center"/>
    </xf>
    <xf numFmtId="164" fontId="18" fillId="0" borderId="48" xfId="48" applyNumberFormat="1" applyFont="1" applyFill="1" applyBorder="1"/>
    <xf numFmtId="7" fontId="18" fillId="0" borderId="48" xfId="82" applyNumberFormat="1" applyFont="1" applyFill="1" applyBorder="1" applyAlignment="1">
      <alignment horizontal="center"/>
    </xf>
    <xf numFmtId="0" fontId="18" fillId="0" borderId="48" xfId="86" applyFont="1" applyFill="1" applyBorder="1"/>
    <xf numFmtId="7" fontId="18" fillId="0" borderId="48" xfId="9" applyNumberFormat="1" applyFont="1" applyFill="1" applyBorder="1"/>
    <xf numFmtId="7" fontId="18" fillId="0" borderId="48" xfId="0" applyNumberFormat="1" applyFont="1" applyFill="1" applyBorder="1"/>
    <xf numFmtId="7" fontId="18" fillId="0" borderId="48" xfId="5" applyNumberFormat="1" applyFont="1" applyFill="1" applyBorder="1" applyAlignment="1">
      <alignment horizontal="left" wrapText="1"/>
    </xf>
    <xf numFmtId="0" fontId="18" fillId="0" borderId="48" xfId="9" applyFont="1" applyFill="1" applyBorder="1" applyAlignment="1">
      <alignment horizontal="center"/>
    </xf>
    <xf numFmtId="0" fontId="18" fillId="0" borderId="48" xfId="9" applyFont="1" applyFill="1" applyBorder="1" applyAlignment="1"/>
    <xf numFmtId="165" fontId="18" fillId="0" borderId="48" xfId="9" applyNumberFormat="1" applyFont="1" applyFill="1" applyBorder="1"/>
    <xf numFmtId="0" fontId="18" fillId="0" borderId="48" xfId="82" applyFont="1" applyFill="1" applyBorder="1" applyAlignment="1">
      <alignment horizontal="right"/>
    </xf>
    <xf numFmtId="0" fontId="18" fillId="0" borderId="48" xfId="82" applyFont="1" applyFill="1" applyBorder="1" applyAlignment="1"/>
    <xf numFmtId="166" fontId="18" fillId="0" borderId="48" xfId="82" applyNumberFormat="1" applyFont="1" applyFill="1" applyBorder="1" applyAlignment="1"/>
    <xf numFmtId="0" fontId="18" fillId="0" borderId="29" xfId="0" applyFont="1" applyFill="1" applyBorder="1" applyAlignment="1">
      <alignment horizontal="center"/>
    </xf>
    <xf numFmtId="0" fontId="53" fillId="0" borderId="0" xfId="237"/>
    <xf numFmtId="43" fontId="53" fillId="0" borderId="0" xfId="32868" applyFont="1"/>
    <xf numFmtId="0" fontId="53" fillId="0" borderId="55" xfId="237" applyBorder="1"/>
    <xf numFmtId="43" fontId="53" fillId="0" borderId="55" xfId="32868" applyFont="1" applyBorder="1"/>
    <xf numFmtId="0" fontId="16" fillId="0" borderId="0" xfId="237" applyFont="1"/>
    <xf numFmtId="0" fontId="16" fillId="0" borderId="55" xfId="237" applyFont="1" applyBorder="1"/>
    <xf numFmtId="0" fontId="16" fillId="0" borderId="0" xfId="82"/>
    <xf numFmtId="0" fontId="18" fillId="0" borderId="29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168" fontId="59" fillId="0" borderId="29" xfId="0" applyNumberFormat="1" applyFont="1" applyFill="1" applyBorder="1" applyAlignment="1">
      <alignment horizontal="left"/>
    </xf>
    <xf numFmtId="168" fontId="59" fillId="0" borderId="34" xfId="0" applyNumberFormat="1" applyFont="1" applyFill="1" applyBorder="1" applyAlignment="1">
      <alignment horizontal="left"/>
    </xf>
    <xf numFmtId="164" fontId="18" fillId="0" borderId="34" xfId="1" applyNumberFormat="1" applyFont="1" applyFill="1" applyBorder="1"/>
    <xf numFmtId="7" fontId="18" fillId="0" borderId="34" xfId="1" applyNumberFormat="1" applyFont="1" applyFill="1" applyBorder="1" applyAlignment="1">
      <alignment horizontal="center"/>
    </xf>
    <xf numFmtId="0" fontId="18" fillId="0" borderId="34" xfId="5" applyFont="1" applyFill="1" applyBorder="1" applyAlignment="1">
      <alignment horizontal="right" wrapText="1"/>
    </xf>
    <xf numFmtId="0" fontId="18" fillId="0" borderId="34" xfId="5" applyFont="1" applyFill="1" applyBorder="1" applyAlignment="1">
      <alignment horizontal="left" wrapText="1"/>
    </xf>
    <xf numFmtId="0" fontId="18" fillId="0" borderId="34" xfId="5" applyFont="1" applyFill="1" applyBorder="1" applyAlignment="1">
      <alignment horizontal="left"/>
    </xf>
    <xf numFmtId="7" fontId="18" fillId="0" borderId="34" xfId="5" applyNumberFormat="1" applyFont="1" applyFill="1" applyBorder="1" applyAlignment="1">
      <alignment horizontal="right" wrapText="1"/>
    </xf>
    <xf numFmtId="7" fontId="18" fillId="0" borderId="34" xfId="5" applyNumberFormat="1" applyFont="1" applyFill="1" applyBorder="1" applyAlignment="1">
      <alignment horizontal="left" wrapText="1"/>
    </xf>
    <xf numFmtId="0" fontId="18" fillId="0" borderId="34" xfId="5" applyFont="1" applyFill="1" applyBorder="1" applyAlignment="1">
      <alignment horizontal="center" wrapText="1"/>
    </xf>
    <xf numFmtId="0" fontId="18" fillId="0" borderId="34" xfId="5" applyFont="1" applyFill="1" applyBorder="1" applyAlignment="1"/>
    <xf numFmtId="165" fontId="18" fillId="0" borderId="34" xfId="5" applyNumberFormat="1" applyFont="1" applyFill="1" applyBorder="1" applyAlignment="1">
      <alignment horizontal="center" wrapText="1"/>
    </xf>
    <xf numFmtId="2" fontId="18" fillId="0" borderId="34" xfId="5" applyNumberFormat="1" applyFont="1" applyFill="1" applyBorder="1" applyAlignment="1">
      <alignment horizontal="center" wrapText="1"/>
    </xf>
    <xf numFmtId="166" fontId="18" fillId="0" borderId="34" xfId="5" applyNumberFormat="1" applyFont="1" applyFill="1" applyBorder="1" applyAlignment="1">
      <alignment horizontal="right" wrapText="1"/>
    </xf>
    <xf numFmtId="0" fontId="22" fillId="0" borderId="29" xfId="0" applyFont="1" applyFill="1" applyBorder="1"/>
    <xf numFmtId="0" fontId="48" fillId="0" borderId="29" xfId="0" applyFont="1" applyFill="1" applyBorder="1"/>
    <xf numFmtId="164" fontId="26" fillId="0" borderId="0" xfId="2" applyNumberFormat="1" applyFont="1"/>
    <xf numFmtId="44" fontId="26" fillId="29" borderId="0" xfId="2" applyFont="1" applyFill="1"/>
    <xf numFmtId="44" fontId="26" fillId="0" borderId="56" xfId="2" applyFont="1" applyBorder="1"/>
    <xf numFmtId="44" fontId="26" fillId="0" borderId="57" xfId="2" applyFont="1" applyBorder="1"/>
    <xf numFmtId="44" fontId="26" fillId="0" borderId="58" xfId="2" applyFont="1" applyBorder="1"/>
    <xf numFmtId="44" fontId="26" fillId="28" borderId="59" xfId="2" applyFont="1" applyFill="1" applyBorder="1"/>
    <xf numFmtId="44" fontId="26" fillId="28" borderId="60" xfId="2" applyFont="1" applyFill="1" applyBorder="1"/>
    <xf numFmtId="44" fontId="26" fillId="28" borderId="61" xfId="2" applyFont="1" applyFill="1" applyBorder="1"/>
    <xf numFmtId="44" fontId="26" fillId="0" borderId="62" xfId="2" applyFont="1" applyFill="1" applyBorder="1"/>
    <xf numFmtId="44" fontId="26" fillId="0" borderId="63" xfId="2" applyFont="1" applyFill="1" applyBorder="1"/>
    <xf numFmtId="44" fontId="26" fillId="0" borderId="64" xfId="2" applyFont="1" applyFill="1" applyBorder="1"/>
    <xf numFmtId="44" fontId="26" fillId="0" borderId="65" xfId="2" applyFont="1" applyBorder="1"/>
    <xf numFmtId="0" fontId="26" fillId="39" borderId="0" xfId="0" applyFont="1" applyFill="1"/>
    <xf numFmtId="4" fontId="0" fillId="0" borderId="0" xfId="1" applyNumberFormat="1" applyFont="1"/>
    <xf numFmtId="4" fontId="26" fillId="0" borderId="0" xfId="1" applyNumberFormat="1" applyFont="1"/>
    <xf numFmtId="4" fontId="26" fillId="0" borderId="0" xfId="2" applyNumberFormat="1" applyFont="1"/>
    <xf numFmtId="4" fontId="26" fillId="0" borderId="0" xfId="0" applyNumberFormat="1" applyFont="1"/>
    <xf numFmtId="164" fontId="18" fillId="0" borderId="0" xfId="1" applyNumberFormat="1" applyFont="1"/>
    <xf numFmtId="164" fontId="26" fillId="0" borderId="0" xfId="1" applyNumberFormat="1" applyFont="1"/>
    <xf numFmtId="0" fontId="18" fillId="0" borderId="66" xfId="9" applyFont="1" applyFill="1" applyBorder="1" applyAlignment="1">
      <alignment horizontal="left"/>
    </xf>
    <xf numFmtId="0" fontId="18" fillId="0" borderId="66" xfId="86" applyFont="1" applyFill="1" applyBorder="1"/>
    <xf numFmtId="44" fontId="18" fillId="0" borderId="66" xfId="1" applyNumberFormat="1" applyFont="1" applyFill="1" applyBorder="1"/>
    <xf numFmtId="0" fontId="18" fillId="0" borderId="66" xfId="5" applyFont="1" applyFill="1" applyBorder="1" applyAlignment="1"/>
    <xf numFmtId="0" fontId="26" fillId="0" borderId="66" xfId="0" applyFont="1" applyBorder="1"/>
    <xf numFmtId="0" fontId="26" fillId="0" borderId="66" xfId="0" applyFont="1" applyFill="1" applyBorder="1"/>
    <xf numFmtId="0" fontId="18" fillId="0" borderId="66" xfId="0" applyFont="1" applyFill="1" applyBorder="1"/>
    <xf numFmtId="44" fontId="26" fillId="0" borderId="66" xfId="1" applyNumberFormat="1" applyFont="1" applyFill="1" applyBorder="1"/>
    <xf numFmtId="0" fontId="18" fillId="0" borderId="66" xfId="0" applyFont="1" applyFill="1" applyBorder="1" applyAlignment="1">
      <alignment horizontal="left"/>
    </xf>
    <xf numFmtId="0" fontId="54" fillId="0" borderId="66" xfId="375" applyFont="1" applyFill="1" applyBorder="1"/>
    <xf numFmtId="0" fontId="18" fillId="0" borderId="66" xfId="48" applyFont="1" applyFill="1" applyBorder="1" applyAlignment="1"/>
    <xf numFmtId="0" fontId="18" fillId="0" borderId="66" xfId="9" applyFont="1" applyFill="1" applyBorder="1" applyAlignment="1"/>
    <xf numFmtId="0" fontId="18" fillId="0" borderId="66" xfId="48" applyFont="1" applyFill="1" applyBorder="1"/>
    <xf numFmtId="167" fontId="18" fillId="0" borderId="66" xfId="1" applyNumberFormat="1" applyFont="1" applyFill="1" applyBorder="1"/>
    <xf numFmtId="167" fontId="26" fillId="0" borderId="66" xfId="1" applyNumberFormat="1" applyFont="1" applyFill="1" applyBorder="1"/>
    <xf numFmtId="0" fontId="18" fillId="0" borderId="66" xfId="63" applyFont="1" applyFill="1" applyBorder="1" applyAlignment="1">
      <alignment horizontal="left"/>
    </xf>
    <xf numFmtId="0" fontId="18" fillId="0" borderId="66" xfId="0" applyFont="1" applyFill="1" applyBorder="1" applyAlignment="1"/>
    <xf numFmtId="0" fontId="18" fillId="0" borderId="66" xfId="0" applyFont="1" applyFill="1" applyBorder="1" applyAlignment="1">
      <alignment horizontal="center"/>
    </xf>
    <xf numFmtId="167" fontId="60" fillId="0" borderId="66" xfId="1" applyNumberFormat="1" applyFont="1" applyBorder="1"/>
    <xf numFmtId="4" fontId="60" fillId="0" borderId="66" xfId="1" applyNumberFormat="1" applyFont="1" applyBorder="1"/>
    <xf numFmtId="4" fontId="20" fillId="0" borderId="66" xfId="1" applyNumberFormat="1" applyFont="1" applyBorder="1"/>
    <xf numFmtId="164" fontId="20" fillId="0" borderId="66" xfId="1" applyNumberFormat="1" applyFont="1" applyBorder="1"/>
    <xf numFmtId="0" fontId="26" fillId="0" borderId="67" xfId="0" applyFont="1" applyFill="1" applyBorder="1"/>
    <xf numFmtId="0" fontId="18" fillId="0" borderId="67" xfId="0" applyFont="1" applyFill="1" applyBorder="1"/>
    <xf numFmtId="0" fontId="18" fillId="0" borderId="67" xfId="5" applyFont="1" applyFill="1" applyBorder="1" applyAlignment="1"/>
    <xf numFmtId="0" fontId="26" fillId="0" borderId="65" xfId="0" applyFont="1" applyBorder="1"/>
    <xf numFmtId="44" fontId="18" fillId="0" borderId="65" xfId="2" applyFont="1" applyBorder="1"/>
    <xf numFmtId="4" fontId="18" fillId="0" borderId="65" xfId="2" applyNumberFormat="1" applyFont="1" applyBorder="1"/>
    <xf numFmtId="4" fontId="26" fillId="0" borderId="65" xfId="1" applyNumberFormat="1" applyFont="1" applyBorder="1"/>
    <xf numFmtId="0" fontId="26" fillId="0" borderId="65" xfId="0" applyFont="1" applyFill="1" applyBorder="1"/>
    <xf numFmtId="0" fontId="18" fillId="0" borderId="65" xfId="0" applyFont="1" applyBorder="1"/>
    <xf numFmtId="167" fontId="20" fillId="0" borderId="66" xfId="1" applyNumberFormat="1" applyFont="1" applyBorder="1"/>
    <xf numFmtId="44" fontId="20" fillId="0" borderId="66" xfId="2" applyFont="1" applyBorder="1"/>
    <xf numFmtId="4" fontId="20" fillId="0" borderId="66" xfId="2" applyNumberFormat="1" applyFont="1" applyBorder="1"/>
    <xf numFmtId="44" fontId="18" fillId="0" borderId="67" xfId="1" applyNumberFormat="1" applyFont="1" applyFill="1" applyBorder="1"/>
    <xf numFmtId="44" fontId="26" fillId="0" borderId="67" xfId="1" applyNumberFormat="1" applyFont="1" applyFill="1" applyBorder="1"/>
    <xf numFmtId="0" fontId="18" fillId="0" borderId="29" xfId="0" applyFont="1" applyFill="1" applyBorder="1" applyAlignment="1">
      <alignment horizontal="center"/>
    </xf>
    <xf numFmtId="0" fontId="18" fillId="0" borderId="68" xfId="0" applyFont="1" applyFill="1" applyBorder="1"/>
    <xf numFmtId="0" fontId="18" fillId="38" borderId="29" xfId="48" applyFont="1" applyFill="1" applyBorder="1"/>
    <xf numFmtId="0" fontId="18" fillId="38" borderId="29" xfId="82" applyFont="1" applyFill="1" applyBorder="1"/>
    <xf numFmtId="164" fontId="26" fillId="0" borderId="67" xfId="1" applyNumberFormat="1" applyFont="1" applyFill="1" applyBorder="1"/>
    <xf numFmtId="164" fontId="26" fillId="0" borderId="66" xfId="1" applyNumberFormat="1" applyFont="1" applyFill="1" applyBorder="1"/>
    <xf numFmtId="164" fontId="18" fillId="0" borderId="66" xfId="1" applyNumberFormat="1" applyFont="1" applyFill="1" applyBorder="1"/>
    <xf numFmtId="164" fontId="18" fillId="0" borderId="66" xfId="9" applyNumberFormat="1" applyFont="1" applyFill="1" applyBorder="1" applyAlignment="1"/>
    <xf numFmtId="164" fontId="26" fillId="0" borderId="66" xfId="1" applyNumberFormat="1" applyFont="1" applyBorder="1"/>
    <xf numFmtId="164" fontId="26" fillId="0" borderId="66" xfId="2" applyNumberFormat="1" applyFont="1" applyBorder="1"/>
    <xf numFmtId="164" fontId="26" fillId="0" borderId="66" xfId="0" applyNumberFormat="1" applyFont="1" applyFill="1" applyBorder="1"/>
    <xf numFmtId="164" fontId="20" fillId="0" borderId="66" xfId="1" applyNumberFormat="1" applyFont="1" applyFill="1" applyBorder="1"/>
    <xf numFmtId="14" fontId="18" fillId="0" borderId="66" xfId="0" applyNumberFormat="1" applyFont="1" applyFill="1" applyBorder="1"/>
    <xf numFmtId="0" fontId="18" fillId="0" borderId="34" xfId="0" applyFont="1" applyFill="1" applyBorder="1" applyAlignment="1">
      <alignment horizontal="center"/>
    </xf>
    <xf numFmtId="0" fontId="18" fillId="0" borderId="34" xfId="48" applyFont="1" applyFill="1" applyBorder="1" applyAlignment="1">
      <alignment horizontal="left"/>
    </xf>
    <xf numFmtId="0" fontId="18" fillId="40" borderId="41" xfId="5" applyFont="1" applyFill="1" applyBorder="1" applyAlignment="1">
      <alignment horizontal="right" wrapText="1"/>
    </xf>
    <xf numFmtId="0" fontId="18" fillId="40" borderId="41" xfId="0" applyFont="1" applyFill="1" applyBorder="1" applyAlignment="1">
      <alignment horizontal="center"/>
    </xf>
    <xf numFmtId="0" fontId="18" fillId="40" borderId="41" xfId="48" applyFont="1" applyFill="1" applyBorder="1"/>
    <xf numFmtId="164" fontId="18" fillId="40" borderId="41" xfId="1" applyNumberFormat="1" applyFont="1" applyFill="1" applyBorder="1"/>
    <xf numFmtId="7" fontId="18" fillId="40" borderId="41" xfId="1" applyNumberFormat="1" applyFont="1" applyFill="1" applyBorder="1" applyAlignment="1">
      <alignment horizontal="center"/>
    </xf>
    <xf numFmtId="7" fontId="18" fillId="40" borderId="41" xfId="5" applyNumberFormat="1" applyFont="1" applyFill="1" applyBorder="1" applyAlignment="1">
      <alignment horizontal="right" wrapText="1"/>
    </xf>
    <xf numFmtId="7" fontId="18" fillId="40" borderId="41" xfId="5" applyNumberFormat="1" applyFont="1" applyFill="1" applyBorder="1" applyAlignment="1">
      <alignment horizontal="left" wrapText="1"/>
    </xf>
    <xf numFmtId="0" fontId="18" fillId="40" borderId="41" xfId="5" applyFont="1" applyFill="1" applyBorder="1" applyAlignment="1">
      <alignment horizontal="center" wrapText="1"/>
    </xf>
    <xf numFmtId="0" fontId="18" fillId="40" borderId="41" xfId="5" applyFont="1" applyFill="1" applyBorder="1" applyAlignment="1"/>
    <xf numFmtId="165" fontId="18" fillId="40" borderId="41" xfId="5" applyNumberFormat="1" applyFont="1" applyFill="1" applyBorder="1" applyAlignment="1">
      <alignment horizontal="center" wrapText="1"/>
    </xf>
    <xf numFmtId="2" fontId="18" fillId="40" borderId="41" xfId="5" applyNumberFormat="1" applyFont="1" applyFill="1" applyBorder="1" applyAlignment="1">
      <alignment horizontal="center" wrapText="1"/>
    </xf>
    <xf numFmtId="166" fontId="18" fillId="40" borderId="41" xfId="48" applyNumberFormat="1" applyFont="1" applyFill="1" applyBorder="1" applyAlignment="1">
      <alignment horizontal="right"/>
    </xf>
    <xf numFmtId="164" fontId="18" fillId="40" borderId="41" xfId="5" applyNumberFormat="1" applyFont="1" applyFill="1" applyBorder="1" applyAlignment="1">
      <alignment horizontal="right" wrapText="1"/>
    </xf>
    <xf numFmtId="166" fontId="18" fillId="40" borderId="41" xfId="5" applyNumberFormat="1" applyFont="1" applyFill="1" applyBorder="1" applyAlignment="1">
      <alignment horizontal="right" wrapText="1"/>
    </xf>
    <xf numFmtId="0" fontId="18" fillId="40" borderId="41" xfId="48" applyFont="1" applyFill="1" applyBorder="1" applyAlignment="1">
      <alignment horizontal="center"/>
    </xf>
    <xf numFmtId="0" fontId="18" fillId="40" borderId="0" xfId="0" applyFont="1" applyFill="1"/>
    <xf numFmtId="0" fontId="18" fillId="40" borderId="29" xfId="5" applyFont="1" applyFill="1" applyBorder="1" applyAlignment="1">
      <alignment horizontal="right" wrapText="1"/>
    </xf>
    <xf numFmtId="0" fontId="18" fillId="40" borderId="29" xfId="0" applyFont="1" applyFill="1" applyBorder="1" applyAlignment="1">
      <alignment horizontal="center"/>
    </xf>
    <xf numFmtId="0" fontId="18" fillId="40" borderId="29" xfId="48" applyFont="1" applyFill="1" applyBorder="1"/>
    <xf numFmtId="164" fontId="18" fillId="40" borderId="29" xfId="1" applyNumberFormat="1" applyFont="1" applyFill="1" applyBorder="1"/>
    <xf numFmtId="7" fontId="18" fillId="40" borderId="29" xfId="1" applyNumberFormat="1" applyFont="1" applyFill="1" applyBorder="1" applyAlignment="1">
      <alignment horizontal="center"/>
    </xf>
    <xf numFmtId="0" fontId="18" fillId="40" borderId="29" xfId="5" applyFont="1" applyFill="1" applyBorder="1" applyAlignment="1">
      <alignment horizontal="left"/>
    </xf>
    <xf numFmtId="7" fontId="18" fillId="40" borderId="29" xfId="5" applyNumberFormat="1" applyFont="1" applyFill="1" applyBorder="1" applyAlignment="1">
      <alignment horizontal="right" wrapText="1"/>
    </xf>
    <xf numFmtId="7" fontId="18" fillId="40" borderId="29" xfId="5" applyNumberFormat="1" applyFont="1" applyFill="1" applyBorder="1" applyAlignment="1">
      <alignment horizontal="left" wrapText="1"/>
    </xf>
    <xf numFmtId="0" fontId="18" fillId="40" borderId="29" xfId="5" applyFont="1" applyFill="1" applyBorder="1" applyAlignment="1">
      <alignment horizontal="center" wrapText="1"/>
    </xf>
    <xf numFmtId="0" fontId="18" fillId="40" borderId="29" xfId="5" applyFont="1" applyFill="1" applyBorder="1" applyAlignment="1"/>
    <xf numFmtId="165" fontId="18" fillId="40" borderId="29" xfId="5" applyNumberFormat="1" applyFont="1" applyFill="1" applyBorder="1" applyAlignment="1">
      <alignment horizontal="center" wrapText="1"/>
    </xf>
    <xf numFmtId="2" fontId="18" fillId="40" borderId="29" xfId="5" applyNumberFormat="1" applyFont="1" applyFill="1" applyBorder="1" applyAlignment="1">
      <alignment horizontal="center" wrapText="1"/>
    </xf>
    <xf numFmtId="166" fontId="18" fillId="40" borderId="29" xfId="48" applyNumberFormat="1" applyFont="1" applyFill="1" applyBorder="1" applyAlignment="1">
      <alignment horizontal="right"/>
    </xf>
    <xf numFmtId="164" fontId="18" fillId="40" borderId="29" xfId="5" applyNumberFormat="1" applyFont="1" applyFill="1" applyBorder="1" applyAlignment="1">
      <alignment horizontal="right" wrapText="1"/>
    </xf>
    <xf numFmtId="166" fontId="18" fillId="40" borderId="29" xfId="5" applyNumberFormat="1" applyFont="1" applyFill="1" applyBorder="1" applyAlignment="1">
      <alignment horizontal="right" wrapText="1"/>
    </xf>
    <xf numFmtId="0" fontId="18" fillId="40" borderId="29" xfId="48" applyFont="1" applyFill="1" applyBorder="1" applyAlignment="1">
      <alignment horizontal="center"/>
    </xf>
    <xf numFmtId="0" fontId="18" fillId="40" borderId="29" xfId="0" applyFont="1" applyFill="1" applyBorder="1"/>
    <xf numFmtId="7" fontId="18" fillId="40" borderId="29" xfId="10" applyNumberFormat="1" applyFont="1" applyFill="1" applyBorder="1" applyAlignment="1">
      <alignment horizontal="center"/>
    </xf>
    <xf numFmtId="0" fontId="18" fillId="40" borderId="29" xfId="5" applyFont="1" applyFill="1" applyBorder="1" applyAlignment="1">
      <alignment horizontal="left" wrapText="1"/>
    </xf>
    <xf numFmtId="0" fontId="19" fillId="40" borderId="29" xfId="0" applyFont="1" applyFill="1" applyBorder="1" applyAlignment="1">
      <alignment horizontal="center"/>
    </xf>
    <xf numFmtId="0" fontId="19" fillId="40" borderId="0" xfId="0" applyFont="1" applyFill="1"/>
    <xf numFmtId="0" fontId="18" fillId="40" borderId="29" xfId="48" applyFont="1" applyFill="1" applyBorder="1" applyAlignment="1">
      <alignment horizontal="center" vertical="center"/>
    </xf>
    <xf numFmtId="7" fontId="18" fillId="40" borderId="29" xfId="48" applyNumberFormat="1" applyFont="1" applyFill="1" applyBorder="1" applyAlignment="1">
      <alignment horizontal="center"/>
    </xf>
    <xf numFmtId="0" fontId="18" fillId="40" borderId="29" xfId="48" applyFont="1" applyFill="1" applyBorder="1" applyAlignment="1">
      <alignment horizontal="left"/>
    </xf>
    <xf numFmtId="0" fontId="18" fillId="40" borderId="29" xfId="8" applyFont="1" applyFill="1" applyBorder="1"/>
    <xf numFmtId="0" fontId="18" fillId="40" borderId="29" xfId="9" applyFont="1" applyFill="1" applyBorder="1"/>
    <xf numFmtId="0" fontId="18" fillId="40" borderId="29" xfId="9" applyFont="1" applyFill="1" applyBorder="1" applyAlignment="1">
      <alignment horizontal="center"/>
    </xf>
    <xf numFmtId="7" fontId="18" fillId="40" borderId="29" xfId="9" applyNumberFormat="1" applyFont="1" applyFill="1" applyBorder="1"/>
    <xf numFmtId="7" fontId="18" fillId="40" borderId="29" xfId="0" applyNumberFormat="1" applyFont="1" applyFill="1" applyBorder="1"/>
    <xf numFmtId="0" fontId="18" fillId="40" borderId="29" xfId="9" applyFont="1" applyFill="1" applyBorder="1" applyAlignment="1"/>
    <xf numFmtId="165" fontId="18" fillId="40" borderId="29" xfId="9" applyNumberFormat="1" applyFont="1" applyFill="1" applyBorder="1"/>
    <xf numFmtId="2" fontId="18" fillId="40" borderId="29" xfId="9" applyNumberFormat="1" applyFont="1" applyFill="1" applyBorder="1"/>
    <xf numFmtId="0" fontId="18" fillId="40" borderId="29" xfId="0" applyFont="1" applyFill="1" applyBorder="1" applyAlignment="1">
      <alignment horizontal="right"/>
    </xf>
    <xf numFmtId="166" fontId="18" fillId="40" borderId="29" xfId="9" applyNumberFormat="1" applyFont="1" applyFill="1" applyBorder="1" applyAlignment="1"/>
    <xf numFmtId="166" fontId="18" fillId="40" borderId="29" xfId="0" applyNumberFormat="1" applyFont="1" applyFill="1" applyBorder="1" applyAlignment="1"/>
    <xf numFmtId="3" fontId="18" fillId="40" borderId="29" xfId="9" applyNumberFormat="1" applyFont="1" applyFill="1" applyBorder="1" applyAlignment="1">
      <alignment horizontal="center"/>
    </xf>
    <xf numFmtId="0" fontId="17" fillId="40" borderId="29" xfId="0" applyFont="1" applyFill="1" applyBorder="1" applyAlignment="1">
      <alignment horizontal="center"/>
    </xf>
    <xf numFmtId="0" fontId="17" fillId="40" borderId="0" xfId="0" applyFont="1" applyFill="1"/>
    <xf numFmtId="0" fontId="18" fillId="40" borderId="29" xfId="63" applyFont="1" applyFill="1" applyBorder="1"/>
    <xf numFmtId="0" fontId="18" fillId="40" borderId="29" xfId="63" applyFont="1" applyFill="1" applyBorder="1" applyAlignment="1">
      <alignment horizontal="center"/>
    </xf>
    <xf numFmtId="7" fontId="18" fillId="40" borderId="29" xfId="63" applyNumberFormat="1" applyFont="1" applyFill="1" applyBorder="1"/>
    <xf numFmtId="0" fontId="18" fillId="40" borderId="29" xfId="63" applyFont="1" applyFill="1" applyBorder="1" applyAlignment="1">
      <alignment horizontal="left"/>
    </xf>
    <xf numFmtId="165" fontId="18" fillId="40" borderId="29" xfId="63" applyNumberFormat="1" applyFont="1" applyFill="1" applyBorder="1"/>
    <xf numFmtId="2" fontId="18" fillId="40" borderId="29" xfId="63" applyNumberFormat="1" applyFont="1" applyFill="1" applyBorder="1"/>
    <xf numFmtId="0" fontId="18" fillId="40" borderId="29" xfId="63" applyFont="1" applyFill="1" applyBorder="1" applyAlignment="1"/>
    <xf numFmtId="166" fontId="18" fillId="40" borderId="29" xfId="63" applyNumberFormat="1" applyFont="1" applyFill="1" applyBorder="1" applyAlignment="1">
      <alignment horizontal="right"/>
    </xf>
    <xf numFmtId="166" fontId="18" fillId="40" borderId="29" xfId="0" applyNumberFormat="1" applyFont="1" applyFill="1" applyBorder="1" applyAlignment="1">
      <alignment horizontal="right"/>
    </xf>
    <xf numFmtId="164" fontId="18" fillId="40" borderId="29" xfId="62" applyNumberFormat="1" applyFont="1" applyFill="1" applyBorder="1" applyAlignment="1">
      <alignment horizontal="right" wrapText="1"/>
    </xf>
    <xf numFmtId="0" fontId="18" fillId="40" borderId="29" xfId="62" applyFont="1" applyFill="1" applyBorder="1" applyAlignment="1">
      <alignment horizontal="center" wrapText="1"/>
    </xf>
    <xf numFmtId="166" fontId="18" fillId="40" borderId="29" xfId="62" applyNumberFormat="1" applyFont="1" applyFill="1" applyBorder="1" applyAlignment="1">
      <alignment horizontal="right" wrapText="1"/>
    </xf>
    <xf numFmtId="7" fontId="18" fillId="40" borderId="29" xfId="63" applyNumberFormat="1" applyFont="1" applyFill="1" applyBorder="1" applyAlignment="1">
      <alignment horizontal="center"/>
    </xf>
    <xf numFmtId="0" fontId="18" fillId="40" borderId="29" xfId="0" applyFont="1" applyFill="1" applyBorder="1" applyAlignment="1"/>
    <xf numFmtId="166" fontId="18" fillId="40" borderId="29" xfId="0" applyNumberFormat="1" applyFont="1" applyFill="1" applyBorder="1"/>
    <xf numFmtId="0" fontId="16" fillId="40" borderId="29" xfId="65" applyFont="1" applyFill="1" applyBorder="1"/>
    <xf numFmtId="0" fontId="16" fillId="40" borderId="29" xfId="86" applyFont="1" applyFill="1" applyBorder="1"/>
    <xf numFmtId="0" fontId="18" fillId="40" borderId="29" xfId="5" applyFont="1" applyFill="1" applyBorder="1" applyAlignment="1">
      <alignment horizontal="right" vertical="top" wrapText="1"/>
    </xf>
    <xf numFmtId="0" fontId="18" fillId="40" borderId="29" xfId="5" applyFont="1" applyFill="1" applyBorder="1" applyAlignment="1">
      <alignment horizontal="left" vertical="top"/>
    </xf>
    <xf numFmtId="0" fontId="18" fillId="40" borderId="29" xfId="0" applyFont="1" applyFill="1" applyBorder="1" applyAlignment="1">
      <alignment horizontal="center" vertical="top"/>
    </xf>
    <xf numFmtId="0" fontId="18" fillId="40" borderId="29" xfId="0" applyFont="1" applyFill="1" applyBorder="1" applyAlignment="1">
      <alignment vertical="top"/>
    </xf>
    <xf numFmtId="164" fontId="18" fillId="40" borderId="29" xfId="1" applyNumberFormat="1" applyFont="1" applyFill="1" applyBorder="1" applyAlignment="1">
      <alignment vertical="top"/>
    </xf>
    <xf numFmtId="7" fontId="18" fillId="40" borderId="29" xfId="1" applyNumberFormat="1" applyFont="1" applyFill="1" applyBorder="1" applyAlignment="1">
      <alignment horizontal="center" vertical="top"/>
    </xf>
    <xf numFmtId="7" fontId="18" fillId="40" borderId="29" xfId="5" applyNumberFormat="1" applyFont="1" applyFill="1" applyBorder="1" applyAlignment="1">
      <alignment horizontal="left" vertical="top" wrapText="1"/>
    </xf>
    <xf numFmtId="0" fontId="18" fillId="40" borderId="29" xfId="5" applyFont="1" applyFill="1" applyBorder="1" applyAlignment="1">
      <alignment horizontal="center" vertical="top" wrapText="1"/>
    </xf>
    <xf numFmtId="0" fontId="18" fillId="40" borderId="29" xfId="5" applyFont="1" applyFill="1" applyBorder="1" applyAlignment="1">
      <alignment vertical="top"/>
    </xf>
    <xf numFmtId="165" fontId="18" fillId="40" borderId="29" xfId="5" applyNumberFormat="1" applyFont="1" applyFill="1" applyBorder="1" applyAlignment="1">
      <alignment horizontal="center" vertical="top" wrapText="1"/>
    </xf>
    <xf numFmtId="2" fontId="18" fillId="40" borderId="29" xfId="5" applyNumberFormat="1" applyFont="1" applyFill="1" applyBorder="1" applyAlignment="1">
      <alignment horizontal="center" vertical="top" wrapText="1"/>
    </xf>
    <xf numFmtId="164" fontId="18" fillId="40" borderId="29" xfId="5" applyNumberFormat="1" applyFont="1" applyFill="1" applyBorder="1" applyAlignment="1">
      <alignment horizontal="right" vertical="top" wrapText="1"/>
    </xf>
    <xf numFmtId="166" fontId="18" fillId="40" borderId="29" xfId="5" applyNumberFormat="1" applyFont="1" applyFill="1" applyBorder="1" applyAlignment="1">
      <alignment horizontal="right" vertical="top" wrapText="1"/>
    </xf>
    <xf numFmtId="0" fontId="18" fillId="40" borderId="0" xfId="0" applyFont="1" applyFill="1" applyAlignment="1">
      <alignment vertical="top"/>
    </xf>
    <xf numFmtId="0" fontId="19" fillId="40" borderId="29" xfId="0" applyFont="1" applyFill="1" applyBorder="1"/>
    <xf numFmtId="0" fontId="54" fillId="40" borderId="29" xfId="338" applyFont="1" applyFill="1" applyBorder="1"/>
    <xf numFmtId="7" fontId="18" fillId="40" borderId="29" xfId="9" applyNumberFormat="1" applyFont="1" applyFill="1" applyBorder="1" applyAlignment="1">
      <alignment horizontal="center"/>
    </xf>
    <xf numFmtId="0" fontId="17" fillId="40" borderId="29" xfId="86" applyFont="1" applyFill="1" applyBorder="1" applyAlignment="1">
      <alignment horizontal="center"/>
    </xf>
    <xf numFmtId="0" fontId="18" fillId="40" borderId="29" xfId="86" applyFont="1" applyFill="1" applyBorder="1" applyAlignment="1">
      <alignment horizontal="center"/>
    </xf>
    <xf numFmtId="0" fontId="18" fillId="40" borderId="29" xfId="86" applyFont="1" applyFill="1" applyBorder="1"/>
    <xf numFmtId="0" fontId="53" fillId="40" borderId="0" xfId="237" applyFill="1"/>
    <xf numFmtId="166" fontId="18" fillId="40" borderId="29" xfId="48" applyNumberFormat="1" applyFont="1" applyFill="1" applyBorder="1"/>
    <xf numFmtId="0" fontId="55" fillId="40" borderId="0" xfId="0" applyFont="1" applyFill="1"/>
    <xf numFmtId="0" fontId="18" fillId="40" borderId="29" xfId="48" applyFont="1" applyFill="1" applyBorder="1" applyAlignment="1"/>
    <xf numFmtId="0" fontId="18" fillId="40" borderId="48" xfId="0" applyFont="1" applyFill="1" applyBorder="1" applyAlignment="1">
      <alignment horizontal="center"/>
    </xf>
    <xf numFmtId="0" fontId="19" fillId="40" borderId="50" xfId="0" applyFont="1" applyFill="1" applyBorder="1" applyAlignment="1">
      <alignment horizontal="center"/>
    </xf>
    <xf numFmtId="0" fontId="18" fillId="40" borderId="29" xfId="48" applyFont="1" applyFill="1" applyBorder="1" applyAlignment="1">
      <alignment vertical="center"/>
    </xf>
    <xf numFmtId="166" fontId="18" fillId="40" borderId="29" xfId="48" applyNumberFormat="1" applyFont="1" applyFill="1" applyBorder="1" applyAlignment="1">
      <alignment horizontal="right" vertical="center"/>
    </xf>
    <xf numFmtId="0" fontId="18" fillId="40" borderId="49" xfId="0" applyFont="1" applyFill="1" applyBorder="1" applyAlignment="1">
      <alignment horizontal="center"/>
    </xf>
    <xf numFmtId="164" fontId="18" fillId="40" borderId="29" xfId="48" applyNumberFormat="1" applyFont="1" applyFill="1" applyBorder="1"/>
    <xf numFmtId="0" fontId="18" fillId="40" borderId="29" xfId="48" applyFont="1" applyFill="1" applyBorder="1" applyAlignment="1">
      <alignment horizontal="right"/>
    </xf>
    <xf numFmtId="166" fontId="18" fillId="40" borderId="29" xfId="48" applyNumberFormat="1" applyFont="1" applyFill="1" applyBorder="1" applyAlignment="1"/>
    <xf numFmtId="0" fontId="18" fillId="40" borderId="29" xfId="3" applyFont="1" applyFill="1" applyBorder="1"/>
    <xf numFmtId="164" fontId="18" fillId="40" borderId="29" xfId="57" applyNumberFormat="1" applyFont="1" applyFill="1" applyBorder="1"/>
    <xf numFmtId="0" fontId="54" fillId="40" borderId="29" xfId="375" applyFont="1" applyFill="1" applyBorder="1"/>
    <xf numFmtId="0" fontId="18" fillId="40" borderId="40" xfId="48" applyFont="1" applyFill="1" applyBorder="1"/>
    <xf numFmtId="0" fontId="18" fillId="40" borderId="40" xfId="48" applyFont="1" applyFill="1" applyBorder="1" applyAlignment="1">
      <alignment horizontal="center"/>
    </xf>
    <xf numFmtId="164" fontId="18" fillId="40" borderId="40" xfId="48" applyNumberFormat="1" applyFont="1" applyFill="1" applyBorder="1"/>
    <xf numFmtId="7" fontId="18" fillId="40" borderId="40" xfId="48" applyNumberFormat="1" applyFont="1" applyFill="1" applyBorder="1" applyAlignment="1">
      <alignment horizontal="center"/>
    </xf>
    <xf numFmtId="0" fontId="18" fillId="40" borderId="40" xfId="0" applyFont="1" applyFill="1" applyBorder="1"/>
    <xf numFmtId="7" fontId="18" fillId="40" borderId="40" xfId="9" applyNumberFormat="1" applyFont="1" applyFill="1" applyBorder="1"/>
    <xf numFmtId="7" fontId="18" fillId="40" borderId="40" xfId="0" applyNumberFormat="1" applyFont="1" applyFill="1" applyBorder="1"/>
    <xf numFmtId="7" fontId="18" fillId="40" borderId="40" xfId="5" applyNumberFormat="1" applyFont="1" applyFill="1" applyBorder="1" applyAlignment="1">
      <alignment horizontal="left" wrapText="1"/>
    </xf>
    <xf numFmtId="0" fontId="18" fillId="40" borderId="40" xfId="9" applyFont="1" applyFill="1" applyBorder="1" applyAlignment="1">
      <alignment horizontal="center"/>
    </xf>
    <xf numFmtId="0" fontId="18" fillId="40" borderId="40" xfId="9" applyFont="1" applyFill="1" applyBorder="1" applyAlignment="1"/>
    <xf numFmtId="165" fontId="18" fillId="40" borderId="40" xfId="9" applyNumberFormat="1" applyFont="1" applyFill="1" applyBorder="1"/>
    <xf numFmtId="2" fontId="18" fillId="40" borderId="40" xfId="9" applyNumberFormat="1" applyFont="1" applyFill="1" applyBorder="1"/>
    <xf numFmtId="0" fontId="18" fillId="40" borderId="40" xfId="48" applyFont="1" applyFill="1" applyBorder="1" applyAlignment="1">
      <alignment horizontal="right"/>
    </xf>
    <xf numFmtId="166" fontId="18" fillId="40" borderId="40" xfId="48" applyNumberFormat="1" applyFont="1" applyFill="1" applyBorder="1" applyAlignment="1"/>
    <xf numFmtId="0" fontId="18" fillId="40" borderId="40" xfId="5" applyFont="1" applyFill="1" applyBorder="1" applyAlignment="1">
      <alignment horizontal="center" wrapText="1"/>
    </xf>
    <xf numFmtId="164" fontId="18" fillId="40" borderId="40" xfId="5" applyNumberFormat="1" applyFont="1" applyFill="1" applyBorder="1" applyAlignment="1">
      <alignment horizontal="right" wrapText="1"/>
    </xf>
    <xf numFmtId="3" fontId="18" fillId="40" borderId="40" xfId="9" applyNumberFormat="1" applyFont="1" applyFill="1" applyBorder="1" applyAlignment="1">
      <alignment horizontal="center"/>
    </xf>
    <xf numFmtId="0" fontId="18" fillId="40" borderId="40" xfId="5" applyFont="1" applyFill="1" applyBorder="1" applyAlignment="1">
      <alignment horizontal="right" wrapText="1"/>
    </xf>
    <xf numFmtId="166" fontId="18" fillId="40" borderId="40" xfId="5" applyNumberFormat="1" applyFont="1" applyFill="1" applyBorder="1" applyAlignment="1">
      <alignment horizontal="right" wrapText="1"/>
    </xf>
    <xf numFmtId="0" fontId="17" fillId="40" borderId="40" xfId="0" applyFont="1" applyFill="1" applyBorder="1" applyAlignment="1">
      <alignment horizontal="center"/>
    </xf>
    <xf numFmtId="0" fontId="18" fillId="40" borderId="40" xfId="0" applyFont="1" applyFill="1" applyBorder="1" applyAlignment="1">
      <alignment horizontal="center"/>
    </xf>
    <xf numFmtId="0" fontId="18" fillId="40" borderId="38" xfId="5" applyFont="1" applyFill="1" applyBorder="1" applyAlignment="1">
      <alignment horizontal="right" wrapText="1"/>
    </xf>
    <xf numFmtId="0" fontId="18" fillId="40" borderId="39" xfId="0" applyFont="1" applyFill="1" applyBorder="1" applyAlignment="1">
      <alignment horizontal="center"/>
    </xf>
    <xf numFmtId="0" fontId="18" fillId="40" borderId="39" xfId="48" applyFont="1" applyFill="1" applyBorder="1"/>
    <xf numFmtId="164" fontId="18" fillId="40" borderId="39" xfId="1" applyNumberFormat="1" applyFont="1" applyFill="1" applyBorder="1"/>
    <xf numFmtId="7" fontId="18" fillId="40" borderId="39" xfId="1" applyNumberFormat="1" applyFont="1" applyFill="1" applyBorder="1" applyAlignment="1">
      <alignment horizontal="center"/>
    </xf>
    <xf numFmtId="0" fontId="18" fillId="40" borderId="39" xfId="5" applyFont="1" applyFill="1" applyBorder="1" applyAlignment="1">
      <alignment horizontal="right" wrapText="1"/>
    </xf>
    <xf numFmtId="0" fontId="18" fillId="40" borderId="39" xfId="5" applyFont="1" applyFill="1" applyBorder="1" applyAlignment="1">
      <alignment horizontal="left"/>
    </xf>
    <xf numFmtId="7" fontId="18" fillId="40" borderId="39" xfId="5" applyNumberFormat="1" applyFont="1" applyFill="1" applyBorder="1" applyAlignment="1">
      <alignment horizontal="right" wrapText="1"/>
    </xf>
    <xf numFmtId="7" fontId="18" fillId="40" borderId="39" xfId="5" applyNumberFormat="1" applyFont="1" applyFill="1" applyBorder="1" applyAlignment="1">
      <alignment horizontal="left" wrapText="1"/>
    </xf>
    <xf numFmtId="0" fontId="18" fillId="40" borderId="39" xfId="5" applyFont="1" applyFill="1" applyBorder="1" applyAlignment="1">
      <alignment horizontal="center" wrapText="1"/>
    </xf>
    <xf numFmtId="0" fontId="18" fillId="40" borderId="39" xfId="5" applyFont="1" applyFill="1" applyBorder="1" applyAlignment="1"/>
    <xf numFmtId="165" fontId="18" fillId="40" borderId="39" xfId="5" applyNumberFormat="1" applyFont="1" applyFill="1" applyBorder="1" applyAlignment="1">
      <alignment horizontal="center" wrapText="1"/>
    </xf>
    <xf numFmtId="2" fontId="18" fillId="40" borderId="39" xfId="5" applyNumberFormat="1" applyFont="1" applyFill="1" applyBorder="1" applyAlignment="1">
      <alignment horizontal="center" wrapText="1"/>
    </xf>
    <xf numFmtId="166" fontId="18" fillId="40" borderId="39" xfId="48" applyNumberFormat="1" applyFont="1" applyFill="1" applyBorder="1" applyAlignment="1">
      <alignment horizontal="right"/>
    </xf>
    <xf numFmtId="164" fontId="18" fillId="40" borderId="39" xfId="5" applyNumberFormat="1" applyFont="1" applyFill="1" applyBorder="1" applyAlignment="1">
      <alignment horizontal="right" wrapText="1"/>
    </xf>
    <xf numFmtId="166" fontId="18" fillId="40" borderId="39" xfId="5" applyNumberFormat="1" applyFont="1" applyFill="1" applyBorder="1" applyAlignment="1">
      <alignment horizontal="right" wrapText="1"/>
    </xf>
    <xf numFmtId="0" fontId="18" fillId="40" borderId="39" xfId="48" applyFont="1" applyFill="1" applyBorder="1" applyAlignment="1">
      <alignment horizontal="center"/>
    </xf>
    <xf numFmtId="166" fontId="18" fillId="40" borderId="29" xfId="5" applyNumberFormat="1" applyFont="1" applyFill="1" applyBorder="1" applyAlignment="1">
      <alignment wrapText="1"/>
    </xf>
    <xf numFmtId="7" fontId="18" fillId="40" borderId="29" xfId="82" applyNumberFormat="1" applyFont="1" applyFill="1" applyBorder="1" applyAlignment="1">
      <alignment horizontal="center"/>
    </xf>
    <xf numFmtId="0" fontId="18" fillId="40" borderId="29" xfId="82" applyFont="1" applyFill="1" applyBorder="1" applyAlignment="1"/>
    <xf numFmtId="0" fontId="18" fillId="40" borderId="29" xfId="0" applyFont="1" applyFill="1" applyBorder="1" applyAlignment="1">
      <alignment horizontal="center" vertical="center"/>
    </xf>
    <xf numFmtId="169" fontId="18" fillId="40" borderId="29" xfId="48" applyNumberFormat="1" applyFont="1" applyFill="1" applyBorder="1" applyAlignment="1">
      <alignment horizontal="right"/>
    </xf>
    <xf numFmtId="0" fontId="27" fillId="40" borderId="29" xfId="0" applyFont="1" applyFill="1" applyBorder="1" applyAlignment="1">
      <alignment horizontal="center"/>
    </xf>
    <xf numFmtId="0" fontId="27" fillId="40" borderId="0" xfId="0" applyFont="1" applyFill="1"/>
    <xf numFmtId="0" fontId="18" fillId="40" borderId="29" xfId="82" applyFont="1" applyFill="1" applyBorder="1"/>
    <xf numFmtId="0" fontId="18" fillId="40" borderId="29" xfId="82" applyFont="1" applyFill="1" applyBorder="1" applyAlignment="1">
      <alignment horizontal="center"/>
    </xf>
    <xf numFmtId="0" fontId="56" fillId="40" borderId="0" xfId="0" applyFont="1" applyFill="1"/>
    <xf numFmtId="0" fontId="16" fillId="40" borderId="0" xfId="82" applyFill="1"/>
    <xf numFmtId="0" fontId="16" fillId="40" borderId="29" xfId="231" applyFont="1" applyFill="1" applyBorder="1" applyAlignment="1">
      <alignment horizontal="left"/>
    </xf>
    <xf numFmtId="0" fontId="54" fillId="40" borderId="29" xfId="377" applyFont="1" applyFill="1" applyBorder="1"/>
    <xf numFmtId="0" fontId="18" fillId="40" borderId="29" xfId="6" applyFont="1" applyFill="1" applyBorder="1"/>
    <xf numFmtId="164" fontId="18" fillId="40" borderId="29" xfId="9" applyNumberFormat="1" applyFont="1" applyFill="1" applyBorder="1"/>
    <xf numFmtId="0" fontId="18" fillId="40" borderId="29" xfId="86" applyFont="1" applyFill="1" applyBorder="1" applyAlignment="1"/>
    <xf numFmtId="0" fontId="17" fillId="40" borderId="50" xfId="0" applyFont="1" applyFill="1" applyBorder="1" applyAlignment="1">
      <alignment horizontal="center"/>
    </xf>
    <xf numFmtId="7" fontId="18" fillId="40" borderId="29" xfId="1" applyNumberFormat="1" applyFont="1" applyFill="1" applyBorder="1"/>
    <xf numFmtId="0" fontId="18" fillId="40" borderId="52" xfId="82" applyFont="1" applyFill="1" applyBorder="1"/>
    <xf numFmtId="0" fontId="18" fillId="40" borderId="52" xfId="82" applyFont="1" applyFill="1" applyBorder="1" applyAlignment="1">
      <alignment horizontal="center"/>
    </xf>
    <xf numFmtId="0" fontId="18" fillId="40" borderId="52" xfId="82" applyFont="1" applyFill="1" applyBorder="1" applyAlignment="1">
      <alignment horizontal="left"/>
    </xf>
    <xf numFmtId="164" fontId="18" fillId="40" borderId="52" xfId="9" applyNumberFormat="1" applyFont="1" applyFill="1" applyBorder="1"/>
    <xf numFmtId="7" fontId="18" fillId="40" borderId="52" xfId="82" applyNumberFormat="1" applyFont="1" applyFill="1" applyBorder="1" applyAlignment="1">
      <alignment horizontal="center"/>
    </xf>
    <xf numFmtId="0" fontId="18" fillId="40" borderId="52" xfId="86" applyFont="1" applyFill="1" applyBorder="1"/>
    <xf numFmtId="7" fontId="18" fillId="40" borderId="52" xfId="9" applyNumberFormat="1" applyFont="1" applyFill="1" applyBorder="1"/>
    <xf numFmtId="7" fontId="18" fillId="40" borderId="52" xfId="0" applyNumberFormat="1" applyFont="1" applyFill="1" applyBorder="1"/>
    <xf numFmtId="7" fontId="18" fillId="40" borderId="52" xfId="5" applyNumberFormat="1" applyFont="1" applyFill="1" applyBorder="1" applyAlignment="1">
      <alignment horizontal="left" wrapText="1"/>
    </xf>
    <xf numFmtId="0" fontId="18" fillId="40" borderId="52" xfId="9" applyFont="1" applyFill="1" applyBorder="1" applyAlignment="1">
      <alignment horizontal="center"/>
    </xf>
    <xf numFmtId="0" fontId="18" fillId="40" borderId="52" xfId="9" applyFont="1" applyFill="1" applyBorder="1" applyAlignment="1"/>
    <xf numFmtId="165" fontId="18" fillId="40" borderId="52" xfId="9" applyNumberFormat="1" applyFont="1" applyFill="1" applyBorder="1"/>
    <xf numFmtId="2" fontId="18" fillId="40" borderId="52" xfId="9" applyNumberFormat="1" applyFont="1" applyFill="1" applyBorder="1"/>
    <xf numFmtId="0" fontId="18" fillId="40" borderId="52" xfId="82" applyFont="1" applyFill="1" applyBorder="1" applyAlignment="1">
      <alignment horizontal="right"/>
    </xf>
    <xf numFmtId="0" fontId="18" fillId="40" borderId="52" xfId="82" applyFont="1" applyFill="1" applyBorder="1" applyAlignment="1"/>
    <xf numFmtId="166" fontId="18" fillId="40" borderId="52" xfId="82" applyNumberFormat="1" applyFont="1" applyFill="1" applyBorder="1" applyAlignment="1"/>
    <xf numFmtId="0" fontId="18" fillId="40" borderId="48" xfId="5" applyFont="1" applyFill="1" applyBorder="1" applyAlignment="1">
      <alignment horizontal="center" wrapText="1"/>
    </xf>
    <xf numFmtId="0" fontId="18" fillId="40" borderId="52" xfId="5" applyFont="1" applyFill="1" applyBorder="1" applyAlignment="1">
      <alignment horizontal="center" wrapText="1"/>
    </xf>
    <xf numFmtId="164" fontId="18" fillId="40" borderId="52" xfId="5" applyNumberFormat="1" applyFont="1" applyFill="1" applyBorder="1" applyAlignment="1">
      <alignment horizontal="right" wrapText="1"/>
    </xf>
    <xf numFmtId="3" fontId="18" fillId="40" borderId="52" xfId="9" applyNumberFormat="1" applyFont="1" applyFill="1" applyBorder="1" applyAlignment="1">
      <alignment horizontal="center"/>
    </xf>
    <xf numFmtId="0" fontId="18" fillId="40" borderId="52" xfId="5" applyFont="1" applyFill="1" applyBorder="1" applyAlignment="1">
      <alignment horizontal="right" wrapText="1"/>
    </xf>
    <xf numFmtId="0" fontId="18" fillId="40" borderId="52" xfId="48" applyFont="1" applyFill="1" applyBorder="1" applyAlignment="1">
      <alignment horizontal="center"/>
    </xf>
    <xf numFmtId="0" fontId="17" fillId="40" borderId="52" xfId="0" applyFont="1" applyFill="1" applyBorder="1" applyAlignment="1">
      <alignment horizontal="center"/>
    </xf>
    <xf numFmtId="0" fontId="17" fillId="40" borderId="53" xfId="0" applyFont="1" applyFill="1" applyBorder="1" applyAlignment="1">
      <alignment horizontal="center"/>
    </xf>
    <xf numFmtId="0" fontId="18" fillId="40" borderId="48" xfId="86" applyFont="1" applyFill="1" applyBorder="1" applyAlignment="1">
      <alignment horizontal="center"/>
    </xf>
    <xf numFmtId="0" fontId="53" fillId="0" borderId="66" xfId="237" applyFill="1" applyBorder="1"/>
    <xf numFmtId="0" fontId="54" fillId="0" borderId="66" xfId="377" applyFont="1" applyFill="1" applyBorder="1"/>
    <xf numFmtId="0" fontId="20" fillId="0" borderId="66" xfId="0" applyFont="1" applyFill="1" applyBorder="1" applyAlignment="1">
      <alignment horizontal="right"/>
    </xf>
    <xf numFmtId="0" fontId="26" fillId="0" borderId="0" xfId="0" applyFont="1" applyFill="1" applyAlignment="1">
      <alignment horizontal="right"/>
    </xf>
    <xf numFmtId="0" fontId="20" fillId="0" borderId="66" xfId="0" applyFont="1" applyFill="1" applyBorder="1"/>
    <xf numFmtId="0" fontId="18" fillId="35" borderId="30" xfId="0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18" fillId="35" borderId="33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18" fillId="40" borderId="29" xfId="0" applyFont="1" applyFill="1" applyBorder="1" applyAlignment="1">
      <alignment horizontal="center"/>
    </xf>
  </cellXfs>
  <cellStyles count="32869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Calculation 2" xfId="36"/>
    <cellStyle name="Calculation 2 2" xfId="7694"/>
    <cellStyle name="Calculation 2 2 2" xfId="32804"/>
    <cellStyle name="Calculation 2 2 3" xfId="32784"/>
    <cellStyle name="Calculation 2 2 4" xfId="32826"/>
    <cellStyle name="Calculation 2 2 5" xfId="32777"/>
    <cellStyle name="Calculation 2 2 6" xfId="32841"/>
    <cellStyle name="Check Cell 2" xfId="37"/>
    <cellStyle name="Comma" xfId="1" builtinId="3"/>
    <cellStyle name="Comma 10" xfId="32868"/>
    <cellStyle name="Comma 2" xfId="57"/>
    <cellStyle name="Comma 2 2" xfId="87"/>
    <cellStyle name="Comma 2 3" xfId="73"/>
    <cellStyle name="Comma 3" xfId="66"/>
    <cellStyle name="Comma 3 2" xfId="94"/>
    <cellStyle name="Comma 3 3" xfId="242"/>
    <cellStyle name="Comma 3 3 2" xfId="924"/>
    <cellStyle name="Comma 3 3 3" xfId="517"/>
    <cellStyle name="Comma 4" xfId="78"/>
    <cellStyle name="Comma 4 2" xfId="98"/>
    <cellStyle name="Comma 4 3" xfId="235"/>
    <cellStyle name="Comma 4 3 2" xfId="917"/>
    <cellStyle name="Comma 4 3 3" xfId="510"/>
    <cellStyle name="Comma 5" xfId="133"/>
    <cellStyle name="Comma 6" xfId="230"/>
    <cellStyle name="Comma 6 2" xfId="913"/>
    <cellStyle name="Comma 6 3" xfId="506"/>
    <cellStyle name="Comma 7" xfId="373"/>
    <cellStyle name="Comma 7 10" xfId="15476"/>
    <cellStyle name="Comma 7 2" xfId="908"/>
    <cellStyle name="Comma 7 2 2" xfId="1419"/>
    <cellStyle name="Comma 7 2 2 2" xfId="2664"/>
    <cellStyle name="Comma 7 2 2 2 2" xfId="5169"/>
    <cellStyle name="Comma 7 2 2 2 2 2" xfId="12705"/>
    <cellStyle name="Comma 7 2 2 2 2 2 2" xfId="30242"/>
    <cellStyle name="Comma 7 2 2 2 2 3" xfId="22727"/>
    <cellStyle name="Comma 7 2 2 2 3" xfId="7674"/>
    <cellStyle name="Comma 7 2 2 2 3 2" xfId="15210"/>
    <cellStyle name="Comma 7 2 2 2 3 2 2" xfId="32747"/>
    <cellStyle name="Comma 7 2 2 2 3 3" xfId="25232"/>
    <cellStyle name="Comma 7 2 2 2 4" xfId="10200"/>
    <cellStyle name="Comma 7 2 2 2 4 2" xfId="27737"/>
    <cellStyle name="Comma 7 2 2 2 5" xfId="20222"/>
    <cellStyle name="Comma 7 2 2 2 6" xfId="17717"/>
    <cellStyle name="Comma 7 2 2 3" xfId="3924"/>
    <cellStyle name="Comma 7 2 2 3 2" xfId="11460"/>
    <cellStyle name="Comma 7 2 2 3 2 2" xfId="28997"/>
    <cellStyle name="Comma 7 2 2 3 3" xfId="21482"/>
    <cellStyle name="Comma 7 2 2 4" xfId="6429"/>
    <cellStyle name="Comma 7 2 2 4 2" xfId="13965"/>
    <cellStyle name="Comma 7 2 2 4 2 2" xfId="31502"/>
    <cellStyle name="Comma 7 2 2 4 3" xfId="23987"/>
    <cellStyle name="Comma 7 2 2 5" xfId="8955"/>
    <cellStyle name="Comma 7 2 2 5 2" xfId="26492"/>
    <cellStyle name="Comma 7 2 2 6" xfId="18977"/>
    <cellStyle name="Comma 7 2 2 7" xfId="16472"/>
    <cellStyle name="Comma 7 2 3" xfId="2166"/>
    <cellStyle name="Comma 7 2 3 2" xfId="4671"/>
    <cellStyle name="Comma 7 2 3 2 2" xfId="12207"/>
    <cellStyle name="Comma 7 2 3 2 2 2" xfId="29744"/>
    <cellStyle name="Comma 7 2 3 2 3" xfId="22229"/>
    <cellStyle name="Comma 7 2 3 3" xfId="7176"/>
    <cellStyle name="Comma 7 2 3 3 2" xfId="14712"/>
    <cellStyle name="Comma 7 2 3 3 2 2" xfId="32249"/>
    <cellStyle name="Comma 7 2 3 3 3" xfId="24734"/>
    <cellStyle name="Comma 7 2 3 4" xfId="9702"/>
    <cellStyle name="Comma 7 2 3 4 2" xfId="27239"/>
    <cellStyle name="Comma 7 2 3 5" xfId="19724"/>
    <cellStyle name="Comma 7 2 3 6" xfId="17219"/>
    <cellStyle name="Comma 7 2 4" xfId="3426"/>
    <cellStyle name="Comma 7 2 4 2" xfId="10962"/>
    <cellStyle name="Comma 7 2 4 2 2" xfId="28499"/>
    <cellStyle name="Comma 7 2 4 3" xfId="20984"/>
    <cellStyle name="Comma 7 2 5" xfId="5931"/>
    <cellStyle name="Comma 7 2 5 2" xfId="13467"/>
    <cellStyle name="Comma 7 2 5 2 2" xfId="31004"/>
    <cellStyle name="Comma 7 2 5 3" xfId="23489"/>
    <cellStyle name="Comma 7 2 6" xfId="8455"/>
    <cellStyle name="Comma 7 2 6 2" xfId="25994"/>
    <cellStyle name="Comma 7 2 7" xfId="18479"/>
    <cellStyle name="Comma 7 2 8" xfId="15974"/>
    <cellStyle name="Comma 7 3" xfId="648"/>
    <cellStyle name="Comma 7 3 2" xfId="1917"/>
    <cellStyle name="Comma 7 3 2 2" xfId="4422"/>
    <cellStyle name="Comma 7 3 2 2 2" xfId="11958"/>
    <cellStyle name="Comma 7 3 2 2 2 2" xfId="29495"/>
    <cellStyle name="Comma 7 3 2 2 3" xfId="21980"/>
    <cellStyle name="Comma 7 3 2 3" xfId="6927"/>
    <cellStyle name="Comma 7 3 2 3 2" xfId="14463"/>
    <cellStyle name="Comma 7 3 2 3 2 2" xfId="32000"/>
    <cellStyle name="Comma 7 3 2 3 3" xfId="24485"/>
    <cellStyle name="Comma 7 3 2 4" xfId="9453"/>
    <cellStyle name="Comma 7 3 2 4 2" xfId="26990"/>
    <cellStyle name="Comma 7 3 2 5" xfId="19475"/>
    <cellStyle name="Comma 7 3 2 6" xfId="16970"/>
    <cellStyle name="Comma 7 3 3" xfId="3177"/>
    <cellStyle name="Comma 7 3 3 2" xfId="10713"/>
    <cellStyle name="Comma 7 3 3 2 2" xfId="28250"/>
    <cellStyle name="Comma 7 3 3 3" xfId="20735"/>
    <cellStyle name="Comma 7 3 4" xfId="5682"/>
    <cellStyle name="Comma 7 3 4 2" xfId="13218"/>
    <cellStyle name="Comma 7 3 4 2 2" xfId="30755"/>
    <cellStyle name="Comma 7 3 4 3" xfId="23240"/>
    <cellStyle name="Comma 7 3 5" xfId="8206"/>
    <cellStyle name="Comma 7 3 5 2" xfId="25745"/>
    <cellStyle name="Comma 7 3 6" xfId="18230"/>
    <cellStyle name="Comma 7 3 7" xfId="15725"/>
    <cellStyle name="Comma 7 4" xfId="1170"/>
    <cellStyle name="Comma 7 4 2" xfId="2415"/>
    <cellStyle name="Comma 7 4 2 2" xfId="4920"/>
    <cellStyle name="Comma 7 4 2 2 2" xfId="12456"/>
    <cellStyle name="Comma 7 4 2 2 2 2" xfId="29993"/>
    <cellStyle name="Comma 7 4 2 2 3" xfId="22478"/>
    <cellStyle name="Comma 7 4 2 3" xfId="7425"/>
    <cellStyle name="Comma 7 4 2 3 2" xfId="14961"/>
    <cellStyle name="Comma 7 4 2 3 2 2" xfId="32498"/>
    <cellStyle name="Comma 7 4 2 3 3" xfId="24983"/>
    <cellStyle name="Comma 7 4 2 4" xfId="9951"/>
    <cellStyle name="Comma 7 4 2 4 2" xfId="27488"/>
    <cellStyle name="Comma 7 4 2 5" xfId="19973"/>
    <cellStyle name="Comma 7 4 2 6" xfId="17468"/>
    <cellStyle name="Comma 7 4 3" xfId="3675"/>
    <cellStyle name="Comma 7 4 3 2" xfId="11211"/>
    <cellStyle name="Comma 7 4 3 2 2" xfId="28748"/>
    <cellStyle name="Comma 7 4 3 3" xfId="21233"/>
    <cellStyle name="Comma 7 4 4" xfId="6180"/>
    <cellStyle name="Comma 7 4 4 2" xfId="13716"/>
    <cellStyle name="Comma 7 4 4 2 2" xfId="31253"/>
    <cellStyle name="Comma 7 4 4 3" xfId="23738"/>
    <cellStyle name="Comma 7 4 5" xfId="8706"/>
    <cellStyle name="Comma 7 4 5 2" xfId="26243"/>
    <cellStyle name="Comma 7 4 6" xfId="18728"/>
    <cellStyle name="Comma 7 4 7" xfId="16223"/>
    <cellStyle name="Comma 7 5" xfId="1668"/>
    <cellStyle name="Comma 7 5 2" xfId="4173"/>
    <cellStyle name="Comma 7 5 2 2" xfId="11709"/>
    <cellStyle name="Comma 7 5 2 2 2" xfId="29246"/>
    <cellStyle name="Comma 7 5 2 3" xfId="21731"/>
    <cellStyle name="Comma 7 5 3" xfId="6678"/>
    <cellStyle name="Comma 7 5 3 2" xfId="14214"/>
    <cellStyle name="Comma 7 5 3 2 2" xfId="31751"/>
    <cellStyle name="Comma 7 5 3 3" xfId="24236"/>
    <cellStyle name="Comma 7 5 4" xfId="9204"/>
    <cellStyle name="Comma 7 5 4 2" xfId="26741"/>
    <cellStyle name="Comma 7 5 5" xfId="19226"/>
    <cellStyle name="Comma 7 5 6" xfId="16721"/>
    <cellStyle name="Comma 7 6" xfId="2928"/>
    <cellStyle name="Comma 7 6 2" xfId="10464"/>
    <cellStyle name="Comma 7 6 2 2" xfId="28001"/>
    <cellStyle name="Comma 7 6 3" xfId="20486"/>
    <cellStyle name="Comma 7 7" xfId="5433"/>
    <cellStyle name="Comma 7 7 2" xfId="12969"/>
    <cellStyle name="Comma 7 7 2 2" xfId="30506"/>
    <cellStyle name="Comma 7 7 3" xfId="22991"/>
    <cellStyle name="Comma 7 8" xfId="7955"/>
    <cellStyle name="Comma 7 8 2" xfId="25496"/>
    <cellStyle name="Comma 7 9" xfId="17981"/>
    <cellStyle name="Comma 8" xfId="376"/>
    <cellStyle name="Comma 8 10" xfId="15478"/>
    <cellStyle name="Comma 8 2" xfId="910"/>
    <cellStyle name="Comma 8 2 2" xfId="1421"/>
    <cellStyle name="Comma 8 2 2 2" xfId="2666"/>
    <cellStyle name="Comma 8 2 2 2 2" xfId="5171"/>
    <cellStyle name="Comma 8 2 2 2 2 2" xfId="12707"/>
    <cellStyle name="Comma 8 2 2 2 2 2 2" xfId="30244"/>
    <cellStyle name="Comma 8 2 2 2 2 3" xfId="22729"/>
    <cellStyle name="Comma 8 2 2 2 3" xfId="7676"/>
    <cellStyle name="Comma 8 2 2 2 3 2" xfId="15212"/>
    <cellStyle name="Comma 8 2 2 2 3 2 2" xfId="32749"/>
    <cellStyle name="Comma 8 2 2 2 3 3" xfId="25234"/>
    <cellStyle name="Comma 8 2 2 2 4" xfId="10202"/>
    <cellStyle name="Comma 8 2 2 2 4 2" xfId="27739"/>
    <cellStyle name="Comma 8 2 2 2 5" xfId="20224"/>
    <cellStyle name="Comma 8 2 2 2 6" xfId="17719"/>
    <cellStyle name="Comma 8 2 2 3" xfId="3926"/>
    <cellStyle name="Comma 8 2 2 3 2" xfId="11462"/>
    <cellStyle name="Comma 8 2 2 3 2 2" xfId="28999"/>
    <cellStyle name="Comma 8 2 2 3 3" xfId="21484"/>
    <cellStyle name="Comma 8 2 2 4" xfId="6431"/>
    <cellStyle name="Comma 8 2 2 4 2" xfId="13967"/>
    <cellStyle name="Comma 8 2 2 4 2 2" xfId="31504"/>
    <cellStyle name="Comma 8 2 2 4 3" xfId="23989"/>
    <cellStyle name="Comma 8 2 2 5" xfId="8957"/>
    <cellStyle name="Comma 8 2 2 5 2" xfId="26494"/>
    <cellStyle name="Comma 8 2 2 6" xfId="18979"/>
    <cellStyle name="Comma 8 2 2 7" xfId="16474"/>
    <cellStyle name="Comma 8 2 3" xfId="2168"/>
    <cellStyle name="Comma 8 2 3 2" xfId="4673"/>
    <cellStyle name="Comma 8 2 3 2 2" xfId="12209"/>
    <cellStyle name="Comma 8 2 3 2 2 2" xfId="29746"/>
    <cellStyle name="Comma 8 2 3 2 3" xfId="22231"/>
    <cellStyle name="Comma 8 2 3 3" xfId="7178"/>
    <cellStyle name="Comma 8 2 3 3 2" xfId="14714"/>
    <cellStyle name="Comma 8 2 3 3 2 2" xfId="32251"/>
    <cellStyle name="Comma 8 2 3 3 3" xfId="24736"/>
    <cellStyle name="Comma 8 2 3 4" xfId="9704"/>
    <cellStyle name="Comma 8 2 3 4 2" xfId="27241"/>
    <cellStyle name="Comma 8 2 3 5" xfId="19726"/>
    <cellStyle name="Comma 8 2 3 6" xfId="17221"/>
    <cellStyle name="Comma 8 2 4" xfId="3428"/>
    <cellStyle name="Comma 8 2 4 2" xfId="10964"/>
    <cellStyle name="Comma 8 2 4 2 2" xfId="28501"/>
    <cellStyle name="Comma 8 2 4 3" xfId="20986"/>
    <cellStyle name="Comma 8 2 5" xfId="5933"/>
    <cellStyle name="Comma 8 2 5 2" xfId="13469"/>
    <cellStyle name="Comma 8 2 5 2 2" xfId="31006"/>
    <cellStyle name="Comma 8 2 5 3" xfId="23491"/>
    <cellStyle name="Comma 8 2 6" xfId="8457"/>
    <cellStyle name="Comma 8 2 6 2" xfId="25996"/>
    <cellStyle name="Comma 8 2 7" xfId="18481"/>
    <cellStyle name="Comma 8 2 8" xfId="15976"/>
    <cellStyle name="Comma 8 3" xfId="650"/>
    <cellStyle name="Comma 8 3 2" xfId="1919"/>
    <cellStyle name="Comma 8 3 2 2" xfId="4424"/>
    <cellStyle name="Comma 8 3 2 2 2" xfId="11960"/>
    <cellStyle name="Comma 8 3 2 2 2 2" xfId="29497"/>
    <cellStyle name="Comma 8 3 2 2 3" xfId="21982"/>
    <cellStyle name="Comma 8 3 2 3" xfId="6929"/>
    <cellStyle name="Comma 8 3 2 3 2" xfId="14465"/>
    <cellStyle name="Comma 8 3 2 3 2 2" xfId="32002"/>
    <cellStyle name="Comma 8 3 2 3 3" xfId="24487"/>
    <cellStyle name="Comma 8 3 2 4" xfId="9455"/>
    <cellStyle name="Comma 8 3 2 4 2" xfId="26992"/>
    <cellStyle name="Comma 8 3 2 5" xfId="19477"/>
    <cellStyle name="Comma 8 3 2 6" xfId="16972"/>
    <cellStyle name="Comma 8 3 3" xfId="3179"/>
    <cellStyle name="Comma 8 3 3 2" xfId="10715"/>
    <cellStyle name="Comma 8 3 3 2 2" xfId="28252"/>
    <cellStyle name="Comma 8 3 3 3" xfId="20737"/>
    <cellStyle name="Comma 8 3 4" xfId="5684"/>
    <cellStyle name="Comma 8 3 4 2" xfId="13220"/>
    <cellStyle name="Comma 8 3 4 2 2" xfId="30757"/>
    <cellStyle name="Comma 8 3 4 3" xfId="23242"/>
    <cellStyle name="Comma 8 3 5" xfId="8208"/>
    <cellStyle name="Comma 8 3 5 2" xfId="25747"/>
    <cellStyle name="Comma 8 3 6" xfId="18232"/>
    <cellStyle name="Comma 8 3 7" xfId="15727"/>
    <cellStyle name="Comma 8 4" xfId="1172"/>
    <cellStyle name="Comma 8 4 2" xfId="2417"/>
    <cellStyle name="Comma 8 4 2 2" xfId="4922"/>
    <cellStyle name="Comma 8 4 2 2 2" xfId="12458"/>
    <cellStyle name="Comma 8 4 2 2 2 2" xfId="29995"/>
    <cellStyle name="Comma 8 4 2 2 3" xfId="22480"/>
    <cellStyle name="Comma 8 4 2 3" xfId="7427"/>
    <cellStyle name="Comma 8 4 2 3 2" xfId="14963"/>
    <cellStyle name="Comma 8 4 2 3 2 2" xfId="32500"/>
    <cellStyle name="Comma 8 4 2 3 3" xfId="24985"/>
    <cellStyle name="Comma 8 4 2 4" xfId="9953"/>
    <cellStyle name="Comma 8 4 2 4 2" xfId="27490"/>
    <cellStyle name="Comma 8 4 2 5" xfId="19975"/>
    <cellStyle name="Comma 8 4 2 6" xfId="17470"/>
    <cellStyle name="Comma 8 4 3" xfId="3677"/>
    <cellStyle name="Comma 8 4 3 2" xfId="11213"/>
    <cellStyle name="Comma 8 4 3 2 2" xfId="28750"/>
    <cellStyle name="Comma 8 4 3 3" xfId="21235"/>
    <cellStyle name="Comma 8 4 4" xfId="6182"/>
    <cellStyle name="Comma 8 4 4 2" xfId="13718"/>
    <cellStyle name="Comma 8 4 4 2 2" xfId="31255"/>
    <cellStyle name="Comma 8 4 4 3" xfId="23740"/>
    <cellStyle name="Comma 8 4 5" xfId="8708"/>
    <cellStyle name="Comma 8 4 5 2" xfId="26245"/>
    <cellStyle name="Comma 8 4 6" xfId="18730"/>
    <cellStyle name="Comma 8 4 7" xfId="16225"/>
    <cellStyle name="Comma 8 5" xfId="1670"/>
    <cellStyle name="Comma 8 5 2" xfId="4175"/>
    <cellStyle name="Comma 8 5 2 2" xfId="11711"/>
    <cellStyle name="Comma 8 5 2 2 2" xfId="29248"/>
    <cellStyle name="Comma 8 5 2 3" xfId="21733"/>
    <cellStyle name="Comma 8 5 3" xfId="6680"/>
    <cellStyle name="Comma 8 5 3 2" xfId="14216"/>
    <cellStyle name="Comma 8 5 3 2 2" xfId="31753"/>
    <cellStyle name="Comma 8 5 3 3" xfId="24238"/>
    <cellStyle name="Comma 8 5 4" xfId="9206"/>
    <cellStyle name="Comma 8 5 4 2" xfId="26743"/>
    <cellStyle name="Comma 8 5 5" xfId="19228"/>
    <cellStyle name="Comma 8 5 6" xfId="16723"/>
    <cellStyle name="Comma 8 6" xfId="2930"/>
    <cellStyle name="Comma 8 6 2" xfId="10466"/>
    <cellStyle name="Comma 8 6 2 2" xfId="28003"/>
    <cellStyle name="Comma 8 6 3" xfId="20488"/>
    <cellStyle name="Comma 8 7" xfId="5435"/>
    <cellStyle name="Comma 8 7 2" xfId="12971"/>
    <cellStyle name="Comma 8 7 2 2" xfId="30508"/>
    <cellStyle name="Comma 8 7 3" xfId="22993"/>
    <cellStyle name="Comma 8 8" xfId="7957"/>
    <cellStyle name="Comma 8 8 2" xfId="25498"/>
    <cellStyle name="Comma 8 9" xfId="17983"/>
    <cellStyle name="Comma 9" xfId="378"/>
    <cellStyle name="Comma 9 10" xfId="15480"/>
    <cellStyle name="Comma 9 2" xfId="912"/>
    <cellStyle name="Comma 9 2 2" xfId="1423"/>
    <cellStyle name="Comma 9 2 2 2" xfId="2668"/>
    <cellStyle name="Comma 9 2 2 2 2" xfId="5173"/>
    <cellStyle name="Comma 9 2 2 2 2 2" xfId="12709"/>
    <cellStyle name="Comma 9 2 2 2 2 2 2" xfId="30246"/>
    <cellStyle name="Comma 9 2 2 2 2 3" xfId="22731"/>
    <cellStyle name="Comma 9 2 2 2 3" xfId="7678"/>
    <cellStyle name="Comma 9 2 2 2 3 2" xfId="15214"/>
    <cellStyle name="Comma 9 2 2 2 3 2 2" xfId="32751"/>
    <cellStyle name="Comma 9 2 2 2 3 3" xfId="25236"/>
    <cellStyle name="Comma 9 2 2 2 4" xfId="10204"/>
    <cellStyle name="Comma 9 2 2 2 4 2" xfId="27741"/>
    <cellStyle name="Comma 9 2 2 2 5" xfId="20226"/>
    <cellStyle name="Comma 9 2 2 2 6" xfId="17721"/>
    <cellStyle name="Comma 9 2 2 3" xfId="3928"/>
    <cellStyle name="Comma 9 2 2 3 2" xfId="11464"/>
    <cellStyle name="Comma 9 2 2 3 2 2" xfId="29001"/>
    <cellStyle name="Comma 9 2 2 3 3" xfId="21486"/>
    <cellStyle name="Comma 9 2 2 4" xfId="6433"/>
    <cellStyle name="Comma 9 2 2 4 2" xfId="13969"/>
    <cellStyle name="Comma 9 2 2 4 2 2" xfId="31506"/>
    <cellStyle name="Comma 9 2 2 4 3" xfId="23991"/>
    <cellStyle name="Comma 9 2 2 5" xfId="8959"/>
    <cellStyle name="Comma 9 2 2 5 2" xfId="26496"/>
    <cellStyle name="Comma 9 2 2 6" xfId="18981"/>
    <cellStyle name="Comma 9 2 2 7" xfId="16476"/>
    <cellStyle name="Comma 9 2 3" xfId="2170"/>
    <cellStyle name="Comma 9 2 3 2" xfId="4675"/>
    <cellStyle name="Comma 9 2 3 2 2" xfId="12211"/>
    <cellStyle name="Comma 9 2 3 2 2 2" xfId="29748"/>
    <cellStyle name="Comma 9 2 3 2 3" xfId="22233"/>
    <cellStyle name="Comma 9 2 3 3" xfId="7180"/>
    <cellStyle name="Comma 9 2 3 3 2" xfId="14716"/>
    <cellStyle name="Comma 9 2 3 3 2 2" xfId="32253"/>
    <cellStyle name="Comma 9 2 3 3 3" xfId="24738"/>
    <cellStyle name="Comma 9 2 3 4" xfId="9706"/>
    <cellStyle name="Comma 9 2 3 4 2" xfId="27243"/>
    <cellStyle name="Comma 9 2 3 5" xfId="19728"/>
    <cellStyle name="Comma 9 2 3 6" xfId="17223"/>
    <cellStyle name="Comma 9 2 4" xfId="3430"/>
    <cellStyle name="Comma 9 2 4 2" xfId="10966"/>
    <cellStyle name="Comma 9 2 4 2 2" xfId="28503"/>
    <cellStyle name="Comma 9 2 4 3" xfId="20988"/>
    <cellStyle name="Comma 9 2 5" xfId="5935"/>
    <cellStyle name="Comma 9 2 5 2" xfId="13471"/>
    <cellStyle name="Comma 9 2 5 2 2" xfId="31008"/>
    <cellStyle name="Comma 9 2 5 3" xfId="23493"/>
    <cellStyle name="Comma 9 2 6" xfId="8459"/>
    <cellStyle name="Comma 9 2 6 2" xfId="25998"/>
    <cellStyle name="Comma 9 2 7" xfId="18483"/>
    <cellStyle name="Comma 9 2 8" xfId="15978"/>
    <cellStyle name="Comma 9 3" xfId="652"/>
    <cellStyle name="Comma 9 3 2" xfId="1921"/>
    <cellStyle name="Comma 9 3 2 2" xfId="4426"/>
    <cellStyle name="Comma 9 3 2 2 2" xfId="11962"/>
    <cellStyle name="Comma 9 3 2 2 2 2" xfId="29499"/>
    <cellStyle name="Comma 9 3 2 2 3" xfId="21984"/>
    <cellStyle name="Comma 9 3 2 3" xfId="6931"/>
    <cellStyle name="Comma 9 3 2 3 2" xfId="14467"/>
    <cellStyle name="Comma 9 3 2 3 2 2" xfId="32004"/>
    <cellStyle name="Comma 9 3 2 3 3" xfId="24489"/>
    <cellStyle name="Comma 9 3 2 4" xfId="9457"/>
    <cellStyle name="Comma 9 3 2 4 2" xfId="26994"/>
    <cellStyle name="Comma 9 3 2 5" xfId="19479"/>
    <cellStyle name="Comma 9 3 2 6" xfId="16974"/>
    <cellStyle name="Comma 9 3 3" xfId="3181"/>
    <cellStyle name="Comma 9 3 3 2" xfId="10717"/>
    <cellStyle name="Comma 9 3 3 2 2" xfId="28254"/>
    <cellStyle name="Comma 9 3 3 3" xfId="20739"/>
    <cellStyle name="Comma 9 3 4" xfId="5686"/>
    <cellStyle name="Comma 9 3 4 2" xfId="13222"/>
    <cellStyle name="Comma 9 3 4 2 2" xfId="30759"/>
    <cellStyle name="Comma 9 3 4 3" xfId="23244"/>
    <cellStyle name="Comma 9 3 5" xfId="8210"/>
    <cellStyle name="Comma 9 3 5 2" xfId="25749"/>
    <cellStyle name="Comma 9 3 6" xfId="18234"/>
    <cellStyle name="Comma 9 3 7" xfId="15729"/>
    <cellStyle name="Comma 9 4" xfId="1174"/>
    <cellStyle name="Comma 9 4 2" xfId="2419"/>
    <cellStyle name="Comma 9 4 2 2" xfId="4924"/>
    <cellStyle name="Comma 9 4 2 2 2" xfId="12460"/>
    <cellStyle name="Comma 9 4 2 2 2 2" xfId="29997"/>
    <cellStyle name="Comma 9 4 2 2 3" xfId="22482"/>
    <cellStyle name="Comma 9 4 2 3" xfId="7429"/>
    <cellStyle name="Comma 9 4 2 3 2" xfId="14965"/>
    <cellStyle name="Comma 9 4 2 3 2 2" xfId="32502"/>
    <cellStyle name="Comma 9 4 2 3 3" xfId="24987"/>
    <cellStyle name="Comma 9 4 2 4" xfId="9955"/>
    <cellStyle name="Comma 9 4 2 4 2" xfId="27492"/>
    <cellStyle name="Comma 9 4 2 5" xfId="19977"/>
    <cellStyle name="Comma 9 4 2 6" xfId="17472"/>
    <cellStyle name="Comma 9 4 3" xfId="3679"/>
    <cellStyle name="Comma 9 4 3 2" xfId="11215"/>
    <cellStyle name="Comma 9 4 3 2 2" xfId="28752"/>
    <cellStyle name="Comma 9 4 3 3" xfId="21237"/>
    <cellStyle name="Comma 9 4 4" xfId="6184"/>
    <cellStyle name="Comma 9 4 4 2" xfId="13720"/>
    <cellStyle name="Comma 9 4 4 2 2" xfId="31257"/>
    <cellStyle name="Comma 9 4 4 3" xfId="23742"/>
    <cellStyle name="Comma 9 4 5" xfId="8710"/>
    <cellStyle name="Comma 9 4 5 2" xfId="26247"/>
    <cellStyle name="Comma 9 4 6" xfId="18732"/>
    <cellStyle name="Comma 9 4 7" xfId="16227"/>
    <cellStyle name="Comma 9 5" xfId="1672"/>
    <cellStyle name="Comma 9 5 2" xfId="4177"/>
    <cellStyle name="Comma 9 5 2 2" xfId="11713"/>
    <cellStyle name="Comma 9 5 2 2 2" xfId="29250"/>
    <cellStyle name="Comma 9 5 2 3" xfId="21735"/>
    <cellStyle name="Comma 9 5 3" xfId="6682"/>
    <cellStyle name="Comma 9 5 3 2" xfId="14218"/>
    <cellStyle name="Comma 9 5 3 2 2" xfId="31755"/>
    <cellStyle name="Comma 9 5 3 3" xfId="24240"/>
    <cellStyle name="Comma 9 5 4" xfId="9208"/>
    <cellStyle name="Comma 9 5 4 2" xfId="26745"/>
    <cellStyle name="Comma 9 5 5" xfId="19230"/>
    <cellStyle name="Comma 9 5 6" xfId="16725"/>
    <cellStyle name="Comma 9 6" xfId="2932"/>
    <cellStyle name="Comma 9 6 2" xfId="10468"/>
    <cellStyle name="Comma 9 6 2 2" xfId="28005"/>
    <cellStyle name="Comma 9 6 3" xfId="20490"/>
    <cellStyle name="Comma 9 7" xfId="5437"/>
    <cellStyle name="Comma 9 7 2" xfId="12973"/>
    <cellStyle name="Comma 9 7 2 2" xfId="30510"/>
    <cellStyle name="Comma 9 7 3" xfId="22995"/>
    <cellStyle name="Comma 9 8" xfId="7959"/>
    <cellStyle name="Comma 9 8 2" xfId="25500"/>
    <cellStyle name="Comma 9 9" xfId="17985"/>
    <cellStyle name="Currency" xfId="2" builtinId="4"/>
    <cellStyle name="Currency 2" xfId="38"/>
    <cellStyle name="Currency 2 2" xfId="60"/>
    <cellStyle name="Currency 2 2 2" xfId="90"/>
    <cellStyle name="Currency 2 2 3" xfId="76"/>
    <cellStyle name="Currency 2 3" xfId="81"/>
    <cellStyle name="Currency 2 3 2" xfId="101"/>
    <cellStyle name="Currency 2 3 3" xfId="238"/>
    <cellStyle name="Currency 2 3 3 2" xfId="920"/>
    <cellStyle name="Currency 2 3 3 3" xfId="513"/>
    <cellStyle name="Currency 2 4" xfId="233"/>
    <cellStyle name="Currency 2 4 2" xfId="915"/>
    <cellStyle name="Currency 2 4 3" xfId="508"/>
    <cellStyle name="Currency 3" xfId="54"/>
    <cellStyle name="Currency 3 2" xfId="84"/>
    <cellStyle name="Currency 3 3" xfId="70"/>
    <cellStyle name="Currency 4" xfId="58"/>
    <cellStyle name="Currency 4 2" xfId="88"/>
    <cellStyle name="Currency 4 3" xfId="74"/>
    <cellStyle name="Currency 5" xfId="67"/>
    <cellStyle name="Currency 5 2" xfId="95"/>
    <cellStyle name="Currency 5 3" xfId="243"/>
    <cellStyle name="Currency 5 3 2" xfId="925"/>
    <cellStyle name="Currency 5 3 3" xfId="518"/>
    <cellStyle name="Currency 6" xfId="79"/>
    <cellStyle name="Currency 6 2" xfId="99"/>
    <cellStyle name="Currency 6 3" xfId="236"/>
    <cellStyle name="Currency 6 3 2" xfId="918"/>
    <cellStyle name="Currency 6 3 3" xfId="511"/>
    <cellStyle name="Currency 7" xfId="134"/>
    <cellStyle name="Explanatory Text 2" xfId="39"/>
    <cellStyle name="Good 2" xfId="40"/>
    <cellStyle name="Heading 1 2" xfId="41"/>
    <cellStyle name="Heading 1 2 2" xfId="7695"/>
    <cellStyle name="Heading 2 2" xfId="42"/>
    <cellStyle name="Heading 2 2 2" xfId="7696"/>
    <cellStyle name="Heading 3 2" xfId="43"/>
    <cellStyle name="Heading 3 2 2" xfId="165"/>
    <cellStyle name="Heading 3 2 2 10" xfId="307"/>
    <cellStyle name="Heading 3 2 2 10 2" xfId="842"/>
    <cellStyle name="Heading 3 2 2 10 3" xfId="582"/>
    <cellStyle name="Heading 3 2 2 11" xfId="374"/>
    <cellStyle name="Heading 3 2 2 2" xfId="166"/>
    <cellStyle name="Heading 3 2 2 2 2" xfId="715"/>
    <cellStyle name="Heading 3 2 2 2 3" xfId="442"/>
    <cellStyle name="Heading 3 2 2 3" xfId="167"/>
    <cellStyle name="Heading 3 2 2 3 2" xfId="716"/>
    <cellStyle name="Heading 3 2 2 3 3" xfId="443"/>
    <cellStyle name="Heading 3 2 2 4" xfId="229"/>
    <cellStyle name="Heading 3 2 2 4 2" xfId="778"/>
    <cellStyle name="Heading 3 2 2 4 3" xfId="505"/>
    <cellStyle name="Heading 3 2 2 5" xfId="305"/>
    <cellStyle name="Heading 3 2 2 5 2" xfId="840"/>
    <cellStyle name="Heading 3 2 2 5 3" xfId="580"/>
    <cellStyle name="Heading 3 2 2 6" xfId="369"/>
    <cellStyle name="Heading 3 2 2 6 2" xfId="904"/>
    <cellStyle name="Heading 3 2 2 6 3" xfId="644"/>
    <cellStyle name="Heading 3 2 2 7" xfId="306"/>
    <cellStyle name="Heading 3 2 2 7 2" xfId="841"/>
    <cellStyle name="Heading 3 2 2 7 3" xfId="581"/>
    <cellStyle name="Heading 3 2 2 8" xfId="371"/>
    <cellStyle name="Heading 3 2 2 8 2" xfId="906"/>
    <cellStyle name="Heading 3 2 2 8 3" xfId="646"/>
    <cellStyle name="Heading 3 2 2 9" xfId="372"/>
    <cellStyle name="Heading 3 2 2 9 2" xfId="907"/>
    <cellStyle name="Heading 3 2 2 9 3" xfId="647"/>
    <cellStyle name="Heading 3 2 3" xfId="68"/>
    <cellStyle name="Heading 3 2 3 2" xfId="653"/>
    <cellStyle name="Heading 3 2 3 3" xfId="380"/>
    <cellStyle name="Heading 3 2 4" xfId="370"/>
    <cellStyle name="Heading 3 2 4 2" xfId="905"/>
    <cellStyle name="Heading 3 2 4 3" xfId="645"/>
    <cellStyle name="Heading 4 2" xfId="44"/>
    <cellStyle name="Input 2" xfId="45"/>
    <cellStyle name="Input 2 2" xfId="7697"/>
    <cellStyle name="Input 2 2 2" xfId="32805"/>
    <cellStyle name="Input 2 2 3" xfId="32802"/>
    <cellStyle name="Input 2 2 4" xfId="32842"/>
    <cellStyle name="Input 2 2 5" xfId="32817"/>
    <cellStyle name="Input 2 2 6" xfId="32798"/>
    <cellStyle name="Linked Cell 2" xfId="46"/>
    <cellStyle name="Neutral 2" xfId="47"/>
    <cellStyle name="Normal" xfId="0" builtinId="0"/>
    <cellStyle name="Normal 10" xfId="131"/>
    <cellStyle name="Normal 10 10" xfId="5219"/>
    <cellStyle name="Normal 10 10 2" xfId="12755"/>
    <cellStyle name="Normal 10 10 2 2" xfId="30292"/>
    <cellStyle name="Normal 10 10 3" xfId="22777"/>
    <cellStyle name="Normal 10 11" xfId="7739"/>
    <cellStyle name="Normal 10 11 2" xfId="25282"/>
    <cellStyle name="Normal 10 12" xfId="17767"/>
    <cellStyle name="Normal 10 13" xfId="15260"/>
    <cellStyle name="Normal 10 2" xfId="198"/>
    <cellStyle name="Normal 10 2 10" xfId="15321"/>
    <cellStyle name="Normal 10 2 2" xfId="747"/>
    <cellStyle name="Normal 10 2 2 2" xfId="1266"/>
    <cellStyle name="Normal 10 2 2 2 2" xfId="2511"/>
    <cellStyle name="Normal 10 2 2 2 2 2" xfId="5016"/>
    <cellStyle name="Normal 10 2 2 2 2 2 2" xfId="12552"/>
    <cellStyle name="Normal 10 2 2 2 2 2 2 2" xfId="30089"/>
    <cellStyle name="Normal 10 2 2 2 2 2 3" xfId="22574"/>
    <cellStyle name="Normal 10 2 2 2 2 3" xfId="7521"/>
    <cellStyle name="Normal 10 2 2 2 2 3 2" xfId="15057"/>
    <cellStyle name="Normal 10 2 2 2 2 3 2 2" xfId="32594"/>
    <cellStyle name="Normal 10 2 2 2 2 3 3" xfId="25079"/>
    <cellStyle name="Normal 10 2 2 2 2 4" xfId="10047"/>
    <cellStyle name="Normal 10 2 2 2 2 4 2" xfId="27584"/>
    <cellStyle name="Normal 10 2 2 2 2 5" xfId="20069"/>
    <cellStyle name="Normal 10 2 2 2 2 6" xfId="17564"/>
    <cellStyle name="Normal 10 2 2 2 3" xfId="3771"/>
    <cellStyle name="Normal 10 2 2 2 3 2" xfId="11307"/>
    <cellStyle name="Normal 10 2 2 2 3 2 2" xfId="28844"/>
    <cellStyle name="Normal 10 2 2 2 3 3" xfId="21329"/>
    <cellStyle name="Normal 10 2 2 2 4" xfId="6276"/>
    <cellStyle name="Normal 10 2 2 2 4 2" xfId="13812"/>
    <cellStyle name="Normal 10 2 2 2 4 2 2" xfId="31349"/>
    <cellStyle name="Normal 10 2 2 2 4 3" xfId="23834"/>
    <cellStyle name="Normal 10 2 2 2 5" xfId="8802"/>
    <cellStyle name="Normal 10 2 2 2 5 2" xfId="26339"/>
    <cellStyle name="Normal 10 2 2 2 6" xfId="18824"/>
    <cellStyle name="Normal 10 2 2 2 7" xfId="16319"/>
    <cellStyle name="Normal 10 2 2 3" xfId="2013"/>
    <cellStyle name="Normal 10 2 2 3 2" xfId="4518"/>
    <cellStyle name="Normal 10 2 2 3 2 2" xfId="12054"/>
    <cellStyle name="Normal 10 2 2 3 2 2 2" xfId="29591"/>
    <cellStyle name="Normal 10 2 2 3 2 3" xfId="22076"/>
    <cellStyle name="Normal 10 2 2 3 3" xfId="7023"/>
    <cellStyle name="Normal 10 2 2 3 3 2" xfId="14559"/>
    <cellStyle name="Normal 10 2 2 3 3 2 2" xfId="32096"/>
    <cellStyle name="Normal 10 2 2 3 3 3" xfId="24581"/>
    <cellStyle name="Normal 10 2 2 3 4" xfId="9549"/>
    <cellStyle name="Normal 10 2 2 3 4 2" xfId="27086"/>
    <cellStyle name="Normal 10 2 2 3 5" xfId="19571"/>
    <cellStyle name="Normal 10 2 2 3 6" xfId="17066"/>
    <cellStyle name="Normal 10 2 2 4" xfId="3273"/>
    <cellStyle name="Normal 10 2 2 4 2" xfId="10809"/>
    <cellStyle name="Normal 10 2 2 4 2 2" xfId="28346"/>
    <cellStyle name="Normal 10 2 2 4 3" xfId="20831"/>
    <cellStyle name="Normal 10 2 2 5" xfId="5778"/>
    <cellStyle name="Normal 10 2 2 5 2" xfId="13314"/>
    <cellStyle name="Normal 10 2 2 5 2 2" xfId="30851"/>
    <cellStyle name="Normal 10 2 2 5 3" xfId="23336"/>
    <cellStyle name="Normal 10 2 2 6" xfId="8302"/>
    <cellStyle name="Normal 10 2 2 6 2" xfId="25841"/>
    <cellStyle name="Normal 10 2 2 7" xfId="18326"/>
    <cellStyle name="Normal 10 2 2 8" xfId="15821"/>
    <cellStyle name="Normal 10 2 3" xfId="474"/>
    <cellStyle name="Normal 10 2 3 2" xfId="1764"/>
    <cellStyle name="Normal 10 2 3 2 2" xfId="4269"/>
    <cellStyle name="Normal 10 2 3 2 2 2" xfId="11805"/>
    <cellStyle name="Normal 10 2 3 2 2 2 2" xfId="29342"/>
    <cellStyle name="Normal 10 2 3 2 2 3" xfId="21827"/>
    <cellStyle name="Normal 10 2 3 2 3" xfId="6774"/>
    <cellStyle name="Normal 10 2 3 2 3 2" xfId="14310"/>
    <cellStyle name="Normal 10 2 3 2 3 2 2" xfId="31847"/>
    <cellStyle name="Normal 10 2 3 2 3 3" xfId="24332"/>
    <cellStyle name="Normal 10 2 3 2 4" xfId="9300"/>
    <cellStyle name="Normal 10 2 3 2 4 2" xfId="26837"/>
    <cellStyle name="Normal 10 2 3 2 5" xfId="19322"/>
    <cellStyle name="Normal 10 2 3 2 6" xfId="16817"/>
    <cellStyle name="Normal 10 2 3 3" xfId="3024"/>
    <cellStyle name="Normal 10 2 3 3 2" xfId="10560"/>
    <cellStyle name="Normal 10 2 3 3 2 2" xfId="28097"/>
    <cellStyle name="Normal 10 2 3 3 3" xfId="20582"/>
    <cellStyle name="Normal 10 2 3 4" xfId="5529"/>
    <cellStyle name="Normal 10 2 3 4 2" xfId="13065"/>
    <cellStyle name="Normal 10 2 3 4 2 2" xfId="30602"/>
    <cellStyle name="Normal 10 2 3 4 3" xfId="23087"/>
    <cellStyle name="Normal 10 2 3 5" xfId="8051"/>
    <cellStyle name="Normal 10 2 3 5 2" xfId="25592"/>
    <cellStyle name="Normal 10 2 3 6" xfId="18077"/>
    <cellStyle name="Normal 10 2 3 7" xfId="15572"/>
    <cellStyle name="Normal 10 2 4" xfId="1017"/>
    <cellStyle name="Normal 10 2 4 2" xfId="2262"/>
    <cellStyle name="Normal 10 2 4 2 2" xfId="4767"/>
    <cellStyle name="Normal 10 2 4 2 2 2" xfId="12303"/>
    <cellStyle name="Normal 10 2 4 2 2 2 2" xfId="29840"/>
    <cellStyle name="Normal 10 2 4 2 2 3" xfId="22325"/>
    <cellStyle name="Normal 10 2 4 2 3" xfId="7272"/>
    <cellStyle name="Normal 10 2 4 2 3 2" xfId="14808"/>
    <cellStyle name="Normal 10 2 4 2 3 2 2" xfId="32345"/>
    <cellStyle name="Normal 10 2 4 2 3 3" xfId="24830"/>
    <cellStyle name="Normal 10 2 4 2 4" xfId="9798"/>
    <cellStyle name="Normal 10 2 4 2 4 2" xfId="27335"/>
    <cellStyle name="Normal 10 2 4 2 5" xfId="19820"/>
    <cellStyle name="Normal 10 2 4 2 6" xfId="17315"/>
    <cellStyle name="Normal 10 2 4 3" xfId="3522"/>
    <cellStyle name="Normal 10 2 4 3 2" xfId="11058"/>
    <cellStyle name="Normal 10 2 4 3 2 2" xfId="28595"/>
    <cellStyle name="Normal 10 2 4 3 3" xfId="21080"/>
    <cellStyle name="Normal 10 2 4 4" xfId="6027"/>
    <cellStyle name="Normal 10 2 4 4 2" xfId="13563"/>
    <cellStyle name="Normal 10 2 4 4 2 2" xfId="31100"/>
    <cellStyle name="Normal 10 2 4 4 3" xfId="23585"/>
    <cellStyle name="Normal 10 2 4 5" xfId="8553"/>
    <cellStyle name="Normal 10 2 4 5 2" xfId="26090"/>
    <cellStyle name="Normal 10 2 4 6" xfId="18575"/>
    <cellStyle name="Normal 10 2 4 7" xfId="16070"/>
    <cellStyle name="Normal 10 2 5" xfId="1515"/>
    <cellStyle name="Normal 10 2 5 2" xfId="4020"/>
    <cellStyle name="Normal 10 2 5 2 2" xfId="11556"/>
    <cellStyle name="Normal 10 2 5 2 2 2" xfId="29093"/>
    <cellStyle name="Normal 10 2 5 2 3" xfId="21578"/>
    <cellStyle name="Normal 10 2 5 3" xfId="6525"/>
    <cellStyle name="Normal 10 2 5 3 2" xfId="14061"/>
    <cellStyle name="Normal 10 2 5 3 2 2" xfId="31598"/>
    <cellStyle name="Normal 10 2 5 3 3" xfId="24083"/>
    <cellStyle name="Normal 10 2 5 4" xfId="9051"/>
    <cellStyle name="Normal 10 2 5 4 2" xfId="26588"/>
    <cellStyle name="Normal 10 2 5 5" xfId="19073"/>
    <cellStyle name="Normal 10 2 5 6" xfId="16568"/>
    <cellStyle name="Normal 10 2 6" xfId="2775"/>
    <cellStyle name="Normal 10 2 6 2" xfId="10311"/>
    <cellStyle name="Normal 10 2 6 2 2" xfId="27848"/>
    <cellStyle name="Normal 10 2 6 3" xfId="20333"/>
    <cellStyle name="Normal 10 2 7" xfId="5280"/>
    <cellStyle name="Normal 10 2 7 2" xfId="12816"/>
    <cellStyle name="Normal 10 2 7 2 2" xfId="30353"/>
    <cellStyle name="Normal 10 2 7 3" xfId="22838"/>
    <cellStyle name="Normal 10 2 8" xfId="7800"/>
    <cellStyle name="Normal 10 2 8 2" xfId="25343"/>
    <cellStyle name="Normal 10 2 9" xfId="17828"/>
    <cellStyle name="Normal 10 3" xfId="274"/>
    <cellStyle name="Normal 10 3 10" xfId="15384"/>
    <cellStyle name="Normal 10 3 2" xfId="809"/>
    <cellStyle name="Normal 10 3 2 2" xfId="1327"/>
    <cellStyle name="Normal 10 3 2 2 2" xfId="2572"/>
    <cellStyle name="Normal 10 3 2 2 2 2" xfId="5077"/>
    <cellStyle name="Normal 10 3 2 2 2 2 2" xfId="12613"/>
    <cellStyle name="Normal 10 3 2 2 2 2 2 2" xfId="30150"/>
    <cellStyle name="Normal 10 3 2 2 2 2 3" xfId="22635"/>
    <cellStyle name="Normal 10 3 2 2 2 3" xfId="7582"/>
    <cellStyle name="Normal 10 3 2 2 2 3 2" xfId="15118"/>
    <cellStyle name="Normal 10 3 2 2 2 3 2 2" xfId="32655"/>
    <cellStyle name="Normal 10 3 2 2 2 3 3" xfId="25140"/>
    <cellStyle name="Normal 10 3 2 2 2 4" xfId="10108"/>
    <cellStyle name="Normal 10 3 2 2 2 4 2" xfId="27645"/>
    <cellStyle name="Normal 10 3 2 2 2 5" xfId="20130"/>
    <cellStyle name="Normal 10 3 2 2 2 6" xfId="17625"/>
    <cellStyle name="Normal 10 3 2 2 3" xfId="3832"/>
    <cellStyle name="Normal 10 3 2 2 3 2" xfId="11368"/>
    <cellStyle name="Normal 10 3 2 2 3 2 2" xfId="28905"/>
    <cellStyle name="Normal 10 3 2 2 3 3" xfId="21390"/>
    <cellStyle name="Normal 10 3 2 2 4" xfId="6337"/>
    <cellStyle name="Normal 10 3 2 2 4 2" xfId="13873"/>
    <cellStyle name="Normal 10 3 2 2 4 2 2" xfId="31410"/>
    <cellStyle name="Normal 10 3 2 2 4 3" xfId="23895"/>
    <cellStyle name="Normal 10 3 2 2 5" xfId="8863"/>
    <cellStyle name="Normal 10 3 2 2 5 2" xfId="26400"/>
    <cellStyle name="Normal 10 3 2 2 6" xfId="18885"/>
    <cellStyle name="Normal 10 3 2 2 7" xfId="16380"/>
    <cellStyle name="Normal 10 3 2 3" xfId="2074"/>
    <cellStyle name="Normal 10 3 2 3 2" xfId="4579"/>
    <cellStyle name="Normal 10 3 2 3 2 2" xfId="12115"/>
    <cellStyle name="Normal 10 3 2 3 2 2 2" xfId="29652"/>
    <cellStyle name="Normal 10 3 2 3 2 3" xfId="22137"/>
    <cellStyle name="Normal 10 3 2 3 3" xfId="7084"/>
    <cellStyle name="Normal 10 3 2 3 3 2" xfId="14620"/>
    <cellStyle name="Normal 10 3 2 3 3 2 2" xfId="32157"/>
    <cellStyle name="Normal 10 3 2 3 3 3" xfId="24642"/>
    <cellStyle name="Normal 10 3 2 3 4" xfId="9610"/>
    <cellStyle name="Normal 10 3 2 3 4 2" xfId="27147"/>
    <cellStyle name="Normal 10 3 2 3 5" xfId="19632"/>
    <cellStyle name="Normal 10 3 2 3 6" xfId="17127"/>
    <cellStyle name="Normal 10 3 2 4" xfId="3334"/>
    <cellStyle name="Normal 10 3 2 4 2" xfId="10870"/>
    <cellStyle name="Normal 10 3 2 4 2 2" xfId="28407"/>
    <cellStyle name="Normal 10 3 2 4 3" xfId="20892"/>
    <cellStyle name="Normal 10 3 2 5" xfId="5839"/>
    <cellStyle name="Normal 10 3 2 5 2" xfId="13375"/>
    <cellStyle name="Normal 10 3 2 5 2 2" xfId="30912"/>
    <cellStyle name="Normal 10 3 2 5 3" xfId="23397"/>
    <cellStyle name="Normal 10 3 2 6" xfId="8363"/>
    <cellStyle name="Normal 10 3 2 6 2" xfId="25902"/>
    <cellStyle name="Normal 10 3 2 7" xfId="18387"/>
    <cellStyle name="Normal 10 3 2 8" xfId="15882"/>
    <cellStyle name="Normal 10 3 3" xfId="549"/>
    <cellStyle name="Normal 10 3 3 2" xfId="1825"/>
    <cellStyle name="Normal 10 3 3 2 2" xfId="4330"/>
    <cellStyle name="Normal 10 3 3 2 2 2" xfId="11866"/>
    <cellStyle name="Normal 10 3 3 2 2 2 2" xfId="29403"/>
    <cellStyle name="Normal 10 3 3 2 2 3" xfId="21888"/>
    <cellStyle name="Normal 10 3 3 2 3" xfId="6835"/>
    <cellStyle name="Normal 10 3 3 2 3 2" xfId="14371"/>
    <cellStyle name="Normal 10 3 3 2 3 2 2" xfId="31908"/>
    <cellStyle name="Normal 10 3 3 2 3 3" xfId="24393"/>
    <cellStyle name="Normal 10 3 3 2 4" xfId="9361"/>
    <cellStyle name="Normal 10 3 3 2 4 2" xfId="26898"/>
    <cellStyle name="Normal 10 3 3 2 5" xfId="19383"/>
    <cellStyle name="Normal 10 3 3 2 6" xfId="16878"/>
    <cellStyle name="Normal 10 3 3 3" xfId="3085"/>
    <cellStyle name="Normal 10 3 3 3 2" xfId="10621"/>
    <cellStyle name="Normal 10 3 3 3 2 2" xfId="28158"/>
    <cellStyle name="Normal 10 3 3 3 3" xfId="20643"/>
    <cellStyle name="Normal 10 3 3 4" xfId="5590"/>
    <cellStyle name="Normal 10 3 3 4 2" xfId="13126"/>
    <cellStyle name="Normal 10 3 3 4 2 2" xfId="30663"/>
    <cellStyle name="Normal 10 3 3 4 3" xfId="23148"/>
    <cellStyle name="Normal 10 3 3 5" xfId="8114"/>
    <cellStyle name="Normal 10 3 3 5 2" xfId="25653"/>
    <cellStyle name="Normal 10 3 3 6" xfId="18138"/>
    <cellStyle name="Normal 10 3 3 7" xfId="15633"/>
    <cellStyle name="Normal 10 3 4" xfId="1078"/>
    <cellStyle name="Normal 10 3 4 2" xfId="2323"/>
    <cellStyle name="Normal 10 3 4 2 2" xfId="4828"/>
    <cellStyle name="Normal 10 3 4 2 2 2" xfId="12364"/>
    <cellStyle name="Normal 10 3 4 2 2 2 2" xfId="29901"/>
    <cellStyle name="Normal 10 3 4 2 2 3" xfId="22386"/>
    <cellStyle name="Normal 10 3 4 2 3" xfId="7333"/>
    <cellStyle name="Normal 10 3 4 2 3 2" xfId="14869"/>
    <cellStyle name="Normal 10 3 4 2 3 2 2" xfId="32406"/>
    <cellStyle name="Normal 10 3 4 2 3 3" xfId="24891"/>
    <cellStyle name="Normal 10 3 4 2 4" xfId="9859"/>
    <cellStyle name="Normal 10 3 4 2 4 2" xfId="27396"/>
    <cellStyle name="Normal 10 3 4 2 5" xfId="19881"/>
    <cellStyle name="Normal 10 3 4 2 6" xfId="17376"/>
    <cellStyle name="Normal 10 3 4 3" xfId="3583"/>
    <cellStyle name="Normal 10 3 4 3 2" xfId="11119"/>
    <cellStyle name="Normal 10 3 4 3 2 2" xfId="28656"/>
    <cellStyle name="Normal 10 3 4 3 3" xfId="21141"/>
    <cellStyle name="Normal 10 3 4 4" xfId="6088"/>
    <cellStyle name="Normal 10 3 4 4 2" xfId="13624"/>
    <cellStyle name="Normal 10 3 4 4 2 2" xfId="31161"/>
    <cellStyle name="Normal 10 3 4 4 3" xfId="23646"/>
    <cellStyle name="Normal 10 3 4 5" xfId="8614"/>
    <cellStyle name="Normal 10 3 4 5 2" xfId="26151"/>
    <cellStyle name="Normal 10 3 4 6" xfId="18636"/>
    <cellStyle name="Normal 10 3 4 7" xfId="16131"/>
    <cellStyle name="Normal 10 3 5" xfId="1576"/>
    <cellStyle name="Normal 10 3 5 2" xfId="4081"/>
    <cellStyle name="Normal 10 3 5 2 2" xfId="11617"/>
    <cellStyle name="Normal 10 3 5 2 2 2" xfId="29154"/>
    <cellStyle name="Normal 10 3 5 2 3" xfId="21639"/>
    <cellStyle name="Normal 10 3 5 3" xfId="6586"/>
    <cellStyle name="Normal 10 3 5 3 2" xfId="14122"/>
    <cellStyle name="Normal 10 3 5 3 2 2" xfId="31659"/>
    <cellStyle name="Normal 10 3 5 3 3" xfId="24144"/>
    <cellStyle name="Normal 10 3 5 4" xfId="9112"/>
    <cellStyle name="Normal 10 3 5 4 2" xfId="26649"/>
    <cellStyle name="Normal 10 3 5 5" xfId="19134"/>
    <cellStyle name="Normal 10 3 5 6" xfId="16629"/>
    <cellStyle name="Normal 10 3 6" xfId="2836"/>
    <cellStyle name="Normal 10 3 6 2" xfId="10372"/>
    <cellStyle name="Normal 10 3 6 2 2" xfId="27909"/>
    <cellStyle name="Normal 10 3 6 3" xfId="20394"/>
    <cellStyle name="Normal 10 3 7" xfId="5341"/>
    <cellStyle name="Normal 10 3 7 2" xfId="12877"/>
    <cellStyle name="Normal 10 3 7 2 2" xfId="30414"/>
    <cellStyle name="Normal 10 3 7 3" xfId="22899"/>
    <cellStyle name="Normal 10 3 8" xfId="7863"/>
    <cellStyle name="Normal 10 3 8 2" xfId="25404"/>
    <cellStyle name="Normal 10 3 9" xfId="17889"/>
    <cellStyle name="Normal 10 4" xfId="338"/>
    <cellStyle name="Normal 10 4 10" xfId="15445"/>
    <cellStyle name="Normal 10 4 2" xfId="873"/>
    <cellStyle name="Normal 10 4 2 2" xfId="1388"/>
    <cellStyle name="Normal 10 4 2 2 2" xfId="2633"/>
    <cellStyle name="Normal 10 4 2 2 2 2" xfId="5138"/>
    <cellStyle name="Normal 10 4 2 2 2 2 2" xfId="12674"/>
    <cellStyle name="Normal 10 4 2 2 2 2 2 2" xfId="30211"/>
    <cellStyle name="Normal 10 4 2 2 2 2 3" xfId="22696"/>
    <cellStyle name="Normal 10 4 2 2 2 3" xfId="7643"/>
    <cellStyle name="Normal 10 4 2 2 2 3 2" xfId="15179"/>
    <cellStyle name="Normal 10 4 2 2 2 3 2 2" xfId="32716"/>
    <cellStyle name="Normal 10 4 2 2 2 3 3" xfId="25201"/>
    <cellStyle name="Normal 10 4 2 2 2 4" xfId="10169"/>
    <cellStyle name="Normal 10 4 2 2 2 4 2" xfId="27706"/>
    <cellStyle name="Normal 10 4 2 2 2 5" xfId="20191"/>
    <cellStyle name="Normal 10 4 2 2 2 6" xfId="17686"/>
    <cellStyle name="Normal 10 4 2 2 3" xfId="3893"/>
    <cellStyle name="Normal 10 4 2 2 3 2" xfId="11429"/>
    <cellStyle name="Normal 10 4 2 2 3 2 2" xfId="28966"/>
    <cellStyle name="Normal 10 4 2 2 3 3" xfId="21451"/>
    <cellStyle name="Normal 10 4 2 2 4" xfId="6398"/>
    <cellStyle name="Normal 10 4 2 2 4 2" xfId="13934"/>
    <cellStyle name="Normal 10 4 2 2 4 2 2" xfId="31471"/>
    <cellStyle name="Normal 10 4 2 2 4 3" xfId="23956"/>
    <cellStyle name="Normal 10 4 2 2 5" xfId="8924"/>
    <cellStyle name="Normal 10 4 2 2 5 2" xfId="26461"/>
    <cellStyle name="Normal 10 4 2 2 6" xfId="18946"/>
    <cellStyle name="Normal 10 4 2 2 7" xfId="16441"/>
    <cellStyle name="Normal 10 4 2 3" xfId="2135"/>
    <cellStyle name="Normal 10 4 2 3 2" xfId="4640"/>
    <cellStyle name="Normal 10 4 2 3 2 2" xfId="12176"/>
    <cellStyle name="Normal 10 4 2 3 2 2 2" xfId="29713"/>
    <cellStyle name="Normal 10 4 2 3 2 3" xfId="22198"/>
    <cellStyle name="Normal 10 4 2 3 3" xfId="7145"/>
    <cellStyle name="Normal 10 4 2 3 3 2" xfId="14681"/>
    <cellStyle name="Normal 10 4 2 3 3 2 2" xfId="32218"/>
    <cellStyle name="Normal 10 4 2 3 3 3" xfId="24703"/>
    <cellStyle name="Normal 10 4 2 3 4" xfId="9671"/>
    <cellStyle name="Normal 10 4 2 3 4 2" xfId="27208"/>
    <cellStyle name="Normal 10 4 2 3 5" xfId="19693"/>
    <cellStyle name="Normal 10 4 2 3 6" xfId="17188"/>
    <cellStyle name="Normal 10 4 2 4" xfId="3395"/>
    <cellStyle name="Normal 10 4 2 4 2" xfId="10931"/>
    <cellStyle name="Normal 10 4 2 4 2 2" xfId="28468"/>
    <cellStyle name="Normal 10 4 2 4 3" xfId="20953"/>
    <cellStyle name="Normal 10 4 2 5" xfId="5900"/>
    <cellStyle name="Normal 10 4 2 5 2" xfId="13436"/>
    <cellStyle name="Normal 10 4 2 5 2 2" xfId="30973"/>
    <cellStyle name="Normal 10 4 2 5 3" xfId="23458"/>
    <cellStyle name="Normal 10 4 2 6" xfId="8424"/>
    <cellStyle name="Normal 10 4 2 6 2" xfId="25963"/>
    <cellStyle name="Normal 10 4 2 7" xfId="18448"/>
    <cellStyle name="Normal 10 4 2 8" xfId="15943"/>
    <cellStyle name="Normal 10 4 3" xfId="613"/>
    <cellStyle name="Normal 10 4 3 2" xfId="1886"/>
    <cellStyle name="Normal 10 4 3 2 2" xfId="4391"/>
    <cellStyle name="Normal 10 4 3 2 2 2" xfId="11927"/>
    <cellStyle name="Normal 10 4 3 2 2 2 2" xfId="29464"/>
    <cellStyle name="Normal 10 4 3 2 2 3" xfId="21949"/>
    <cellStyle name="Normal 10 4 3 2 3" xfId="6896"/>
    <cellStyle name="Normal 10 4 3 2 3 2" xfId="14432"/>
    <cellStyle name="Normal 10 4 3 2 3 2 2" xfId="31969"/>
    <cellStyle name="Normal 10 4 3 2 3 3" xfId="24454"/>
    <cellStyle name="Normal 10 4 3 2 4" xfId="9422"/>
    <cellStyle name="Normal 10 4 3 2 4 2" xfId="26959"/>
    <cellStyle name="Normal 10 4 3 2 5" xfId="19444"/>
    <cellStyle name="Normal 10 4 3 2 6" xfId="16939"/>
    <cellStyle name="Normal 10 4 3 3" xfId="3146"/>
    <cellStyle name="Normal 10 4 3 3 2" xfId="10682"/>
    <cellStyle name="Normal 10 4 3 3 2 2" xfId="28219"/>
    <cellStyle name="Normal 10 4 3 3 3" xfId="20704"/>
    <cellStyle name="Normal 10 4 3 4" xfId="5651"/>
    <cellStyle name="Normal 10 4 3 4 2" xfId="13187"/>
    <cellStyle name="Normal 10 4 3 4 2 2" xfId="30724"/>
    <cellStyle name="Normal 10 4 3 4 3" xfId="23209"/>
    <cellStyle name="Normal 10 4 3 5" xfId="8175"/>
    <cellStyle name="Normal 10 4 3 5 2" xfId="25714"/>
    <cellStyle name="Normal 10 4 3 6" xfId="18199"/>
    <cellStyle name="Normal 10 4 3 7" xfId="15694"/>
    <cellStyle name="Normal 10 4 4" xfId="1139"/>
    <cellStyle name="Normal 10 4 4 2" xfId="2384"/>
    <cellStyle name="Normal 10 4 4 2 2" xfId="4889"/>
    <cellStyle name="Normal 10 4 4 2 2 2" xfId="12425"/>
    <cellStyle name="Normal 10 4 4 2 2 2 2" xfId="29962"/>
    <cellStyle name="Normal 10 4 4 2 2 3" xfId="22447"/>
    <cellStyle name="Normal 10 4 4 2 3" xfId="7394"/>
    <cellStyle name="Normal 10 4 4 2 3 2" xfId="14930"/>
    <cellStyle name="Normal 10 4 4 2 3 2 2" xfId="32467"/>
    <cellStyle name="Normal 10 4 4 2 3 3" xfId="24952"/>
    <cellStyle name="Normal 10 4 4 2 4" xfId="9920"/>
    <cellStyle name="Normal 10 4 4 2 4 2" xfId="27457"/>
    <cellStyle name="Normal 10 4 4 2 5" xfId="19942"/>
    <cellStyle name="Normal 10 4 4 2 6" xfId="17437"/>
    <cellStyle name="Normal 10 4 4 3" xfId="3644"/>
    <cellStyle name="Normal 10 4 4 3 2" xfId="11180"/>
    <cellStyle name="Normal 10 4 4 3 2 2" xfId="28717"/>
    <cellStyle name="Normal 10 4 4 3 3" xfId="21202"/>
    <cellStyle name="Normal 10 4 4 4" xfId="6149"/>
    <cellStyle name="Normal 10 4 4 4 2" xfId="13685"/>
    <cellStyle name="Normal 10 4 4 4 2 2" xfId="31222"/>
    <cellStyle name="Normal 10 4 4 4 3" xfId="23707"/>
    <cellStyle name="Normal 10 4 4 5" xfId="8675"/>
    <cellStyle name="Normal 10 4 4 5 2" xfId="26212"/>
    <cellStyle name="Normal 10 4 4 6" xfId="18697"/>
    <cellStyle name="Normal 10 4 4 7" xfId="16192"/>
    <cellStyle name="Normal 10 4 5" xfId="1637"/>
    <cellStyle name="Normal 10 4 5 2" xfId="4142"/>
    <cellStyle name="Normal 10 4 5 2 2" xfId="11678"/>
    <cellStyle name="Normal 10 4 5 2 2 2" xfId="29215"/>
    <cellStyle name="Normal 10 4 5 2 3" xfId="21700"/>
    <cellStyle name="Normal 10 4 5 3" xfId="6647"/>
    <cellStyle name="Normal 10 4 5 3 2" xfId="14183"/>
    <cellStyle name="Normal 10 4 5 3 2 2" xfId="31720"/>
    <cellStyle name="Normal 10 4 5 3 3" xfId="24205"/>
    <cellStyle name="Normal 10 4 5 4" xfId="9173"/>
    <cellStyle name="Normal 10 4 5 4 2" xfId="26710"/>
    <cellStyle name="Normal 10 4 5 5" xfId="19195"/>
    <cellStyle name="Normal 10 4 5 6" xfId="16690"/>
    <cellStyle name="Normal 10 4 6" xfId="2897"/>
    <cellStyle name="Normal 10 4 6 2" xfId="10433"/>
    <cellStyle name="Normal 10 4 6 2 2" xfId="27970"/>
    <cellStyle name="Normal 10 4 6 3" xfId="20455"/>
    <cellStyle name="Normal 10 4 7" xfId="5402"/>
    <cellStyle name="Normal 10 4 7 2" xfId="12938"/>
    <cellStyle name="Normal 10 4 7 2 2" xfId="30475"/>
    <cellStyle name="Normal 10 4 7 3" xfId="22960"/>
    <cellStyle name="Normal 10 4 8" xfId="7924"/>
    <cellStyle name="Normal 10 4 8 2" xfId="25465"/>
    <cellStyle name="Normal 10 4 9" xfId="17950"/>
    <cellStyle name="Normal 10 5" xfId="684"/>
    <cellStyle name="Normal 10 5 2" xfId="1205"/>
    <cellStyle name="Normal 10 5 2 2" xfId="2450"/>
    <cellStyle name="Normal 10 5 2 2 2" xfId="4955"/>
    <cellStyle name="Normal 10 5 2 2 2 2" xfId="12491"/>
    <cellStyle name="Normal 10 5 2 2 2 2 2" xfId="30028"/>
    <cellStyle name="Normal 10 5 2 2 2 3" xfId="22513"/>
    <cellStyle name="Normal 10 5 2 2 3" xfId="7460"/>
    <cellStyle name="Normal 10 5 2 2 3 2" xfId="14996"/>
    <cellStyle name="Normal 10 5 2 2 3 2 2" xfId="32533"/>
    <cellStyle name="Normal 10 5 2 2 3 3" xfId="25018"/>
    <cellStyle name="Normal 10 5 2 2 4" xfId="9986"/>
    <cellStyle name="Normal 10 5 2 2 4 2" xfId="27523"/>
    <cellStyle name="Normal 10 5 2 2 5" xfId="20008"/>
    <cellStyle name="Normal 10 5 2 2 6" xfId="17503"/>
    <cellStyle name="Normal 10 5 2 3" xfId="3710"/>
    <cellStyle name="Normal 10 5 2 3 2" xfId="11246"/>
    <cellStyle name="Normal 10 5 2 3 2 2" xfId="28783"/>
    <cellStyle name="Normal 10 5 2 3 3" xfId="21268"/>
    <cellStyle name="Normal 10 5 2 4" xfId="6215"/>
    <cellStyle name="Normal 10 5 2 4 2" xfId="13751"/>
    <cellStyle name="Normal 10 5 2 4 2 2" xfId="31288"/>
    <cellStyle name="Normal 10 5 2 4 3" xfId="23773"/>
    <cellStyle name="Normal 10 5 2 5" xfId="8741"/>
    <cellStyle name="Normal 10 5 2 5 2" xfId="26278"/>
    <cellStyle name="Normal 10 5 2 6" xfId="18763"/>
    <cellStyle name="Normal 10 5 2 7" xfId="16258"/>
    <cellStyle name="Normal 10 5 3" xfId="1952"/>
    <cellStyle name="Normal 10 5 3 2" xfId="4457"/>
    <cellStyle name="Normal 10 5 3 2 2" xfId="11993"/>
    <cellStyle name="Normal 10 5 3 2 2 2" xfId="29530"/>
    <cellStyle name="Normal 10 5 3 2 3" xfId="22015"/>
    <cellStyle name="Normal 10 5 3 3" xfId="6962"/>
    <cellStyle name="Normal 10 5 3 3 2" xfId="14498"/>
    <cellStyle name="Normal 10 5 3 3 2 2" xfId="32035"/>
    <cellStyle name="Normal 10 5 3 3 3" xfId="24520"/>
    <cellStyle name="Normal 10 5 3 4" xfId="9488"/>
    <cellStyle name="Normal 10 5 3 4 2" xfId="27025"/>
    <cellStyle name="Normal 10 5 3 5" xfId="19510"/>
    <cellStyle name="Normal 10 5 3 6" xfId="17005"/>
    <cellStyle name="Normal 10 5 4" xfId="3212"/>
    <cellStyle name="Normal 10 5 4 2" xfId="10748"/>
    <cellStyle name="Normal 10 5 4 2 2" xfId="28285"/>
    <cellStyle name="Normal 10 5 4 3" xfId="20770"/>
    <cellStyle name="Normal 10 5 5" xfId="5717"/>
    <cellStyle name="Normal 10 5 5 2" xfId="13253"/>
    <cellStyle name="Normal 10 5 5 2 2" xfId="30790"/>
    <cellStyle name="Normal 10 5 5 3" xfId="23275"/>
    <cellStyle name="Normal 10 5 6" xfId="8241"/>
    <cellStyle name="Normal 10 5 6 2" xfId="25780"/>
    <cellStyle name="Normal 10 5 7" xfId="18265"/>
    <cellStyle name="Normal 10 5 8" xfId="15760"/>
    <cellStyle name="Normal 10 6" xfId="411"/>
    <cellStyle name="Normal 10 6 2" xfId="1703"/>
    <cellStyle name="Normal 10 6 2 2" xfId="4208"/>
    <cellStyle name="Normal 10 6 2 2 2" xfId="11744"/>
    <cellStyle name="Normal 10 6 2 2 2 2" xfId="29281"/>
    <cellStyle name="Normal 10 6 2 2 3" xfId="21766"/>
    <cellStyle name="Normal 10 6 2 3" xfId="6713"/>
    <cellStyle name="Normal 10 6 2 3 2" xfId="14249"/>
    <cellStyle name="Normal 10 6 2 3 2 2" xfId="31786"/>
    <cellStyle name="Normal 10 6 2 3 3" xfId="24271"/>
    <cellStyle name="Normal 10 6 2 4" xfId="9239"/>
    <cellStyle name="Normal 10 6 2 4 2" xfId="26776"/>
    <cellStyle name="Normal 10 6 2 5" xfId="19261"/>
    <cellStyle name="Normal 10 6 2 6" xfId="16756"/>
    <cellStyle name="Normal 10 6 3" xfId="2963"/>
    <cellStyle name="Normal 10 6 3 2" xfId="10499"/>
    <cellStyle name="Normal 10 6 3 2 2" xfId="28036"/>
    <cellStyle name="Normal 10 6 3 3" xfId="20521"/>
    <cellStyle name="Normal 10 6 4" xfId="5468"/>
    <cellStyle name="Normal 10 6 4 2" xfId="13004"/>
    <cellStyle name="Normal 10 6 4 2 2" xfId="30541"/>
    <cellStyle name="Normal 10 6 4 3" xfId="23026"/>
    <cellStyle name="Normal 10 6 5" xfId="7990"/>
    <cellStyle name="Normal 10 6 5 2" xfId="25531"/>
    <cellStyle name="Normal 10 6 6" xfId="18016"/>
    <cellStyle name="Normal 10 6 7" xfId="15511"/>
    <cellStyle name="Normal 10 7" xfId="956"/>
    <cellStyle name="Normal 10 7 2" xfId="2201"/>
    <cellStyle name="Normal 10 7 2 2" xfId="4706"/>
    <cellStyle name="Normal 10 7 2 2 2" xfId="12242"/>
    <cellStyle name="Normal 10 7 2 2 2 2" xfId="29779"/>
    <cellStyle name="Normal 10 7 2 2 3" xfId="22264"/>
    <cellStyle name="Normal 10 7 2 3" xfId="7211"/>
    <cellStyle name="Normal 10 7 2 3 2" xfId="14747"/>
    <cellStyle name="Normal 10 7 2 3 2 2" xfId="32284"/>
    <cellStyle name="Normal 10 7 2 3 3" xfId="24769"/>
    <cellStyle name="Normal 10 7 2 4" xfId="9737"/>
    <cellStyle name="Normal 10 7 2 4 2" xfId="27274"/>
    <cellStyle name="Normal 10 7 2 5" xfId="19759"/>
    <cellStyle name="Normal 10 7 2 6" xfId="17254"/>
    <cellStyle name="Normal 10 7 3" xfId="3461"/>
    <cellStyle name="Normal 10 7 3 2" xfId="10997"/>
    <cellStyle name="Normal 10 7 3 2 2" xfId="28534"/>
    <cellStyle name="Normal 10 7 3 3" xfId="21019"/>
    <cellStyle name="Normal 10 7 4" xfId="5966"/>
    <cellStyle name="Normal 10 7 4 2" xfId="13502"/>
    <cellStyle name="Normal 10 7 4 2 2" xfId="31039"/>
    <cellStyle name="Normal 10 7 4 3" xfId="23524"/>
    <cellStyle name="Normal 10 7 5" xfId="8492"/>
    <cellStyle name="Normal 10 7 5 2" xfId="26029"/>
    <cellStyle name="Normal 10 7 6" xfId="18514"/>
    <cellStyle name="Normal 10 7 7" xfId="16009"/>
    <cellStyle name="Normal 10 8" xfId="1454"/>
    <cellStyle name="Normal 10 8 2" xfId="3959"/>
    <cellStyle name="Normal 10 8 2 2" xfId="11495"/>
    <cellStyle name="Normal 10 8 2 2 2" xfId="29032"/>
    <cellStyle name="Normal 10 8 2 3" xfId="21517"/>
    <cellStyle name="Normal 10 8 3" xfId="6464"/>
    <cellStyle name="Normal 10 8 3 2" xfId="14000"/>
    <cellStyle name="Normal 10 8 3 2 2" xfId="31537"/>
    <cellStyle name="Normal 10 8 3 3" xfId="24022"/>
    <cellStyle name="Normal 10 8 4" xfId="8990"/>
    <cellStyle name="Normal 10 8 4 2" xfId="26527"/>
    <cellStyle name="Normal 10 8 5" xfId="19012"/>
    <cellStyle name="Normal 10 8 6" xfId="16507"/>
    <cellStyle name="Normal 10 9" xfId="2714"/>
    <cellStyle name="Normal 10 9 2" xfId="10250"/>
    <cellStyle name="Normal 10 9 2 2" xfId="27787"/>
    <cellStyle name="Normal 10 9 3" xfId="20272"/>
    <cellStyle name="Normal 11" xfId="375"/>
    <cellStyle name="Normal 11 10" xfId="15477"/>
    <cellStyle name="Normal 11 2" xfId="909"/>
    <cellStyle name="Normal 11 2 2" xfId="1420"/>
    <cellStyle name="Normal 11 2 2 2" xfId="2665"/>
    <cellStyle name="Normal 11 2 2 2 2" xfId="5170"/>
    <cellStyle name="Normal 11 2 2 2 2 2" xfId="12706"/>
    <cellStyle name="Normal 11 2 2 2 2 2 2" xfId="30243"/>
    <cellStyle name="Normal 11 2 2 2 2 3" xfId="22728"/>
    <cellStyle name="Normal 11 2 2 2 3" xfId="7675"/>
    <cellStyle name="Normal 11 2 2 2 3 2" xfId="15211"/>
    <cellStyle name="Normal 11 2 2 2 3 2 2" xfId="32748"/>
    <cellStyle name="Normal 11 2 2 2 3 3" xfId="25233"/>
    <cellStyle name="Normal 11 2 2 2 4" xfId="10201"/>
    <cellStyle name="Normal 11 2 2 2 4 2" xfId="27738"/>
    <cellStyle name="Normal 11 2 2 2 5" xfId="20223"/>
    <cellStyle name="Normal 11 2 2 2 6" xfId="17718"/>
    <cellStyle name="Normal 11 2 2 3" xfId="3925"/>
    <cellStyle name="Normal 11 2 2 3 2" xfId="11461"/>
    <cellStyle name="Normal 11 2 2 3 2 2" xfId="28998"/>
    <cellStyle name="Normal 11 2 2 3 3" xfId="21483"/>
    <cellStyle name="Normal 11 2 2 4" xfId="6430"/>
    <cellStyle name="Normal 11 2 2 4 2" xfId="13966"/>
    <cellStyle name="Normal 11 2 2 4 2 2" xfId="31503"/>
    <cellStyle name="Normal 11 2 2 4 3" xfId="23988"/>
    <cellStyle name="Normal 11 2 2 5" xfId="8956"/>
    <cellStyle name="Normal 11 2 2 5 2" xfId="26493"/>
    <cellStyle name="Normal 11 2 2 6" xfId="18978"/>
    <cellStyle name="Normal 11 2 2 7" xfId="16473"/>
    <cellStyle name="Normal 11 2 3" xfId="2167"/>
    <cellStyle name="Normal 11 2 3 2" xfId="4672"/>
    <cellStyle name="Normal 11 2 3 2 2" xfId="12208"/>
    <cellStyle name="Normal 11 2 3 2 2 2" xfId="29745"/>
    <cellStyle name="Normal 11 2 3 2 3" xfId="22230"/>
    <cellStyle name="Normal 11 2 3 3" xfId="7177"/>
    <cellStyle name="Normal 11 2 3 3 2" xfId="14713"/>
    <cellStyle name="Normal 11 2 3 3 2 2" xfId="32250"/>
    <cellStyle name="Normal 11 2 3 3 3" xfId="24735"/>
    <cellStyle name="Normal 11 2 3 4" xfId="9703"/>
    <cellStyle name="Normal 11 2 3 4 2" xfId="27240"/>
    <cellStyle name="Normal 11 2 3 5" xfId="19725"/>
    <cellStyle name="Normal 11 2 3 6" xfId="17220"/>
    <cellStyle name="Normal 11 2 4" xfId="3427"/>
    <cellStyle name="Normal 11 2 4 2" xfId="10963"/>
    <cellStyle name="Normal 11 2 4 2 2" xfId="28500"/>
    <cellStyle name="Normal 11 2 4 3" xfId="20985"/>
    <cellStyle name="Normal 11 2 5" xfId="5932"/>
    <cellStyle name="Normal 11 2 5 2" xfId="13468"/>
    <cellStyle name="Normal 11 2 5 2 2" xfId="31005"/>
    <cellStyle name="Normal 11 2 5 3" xfId="23490"/>
    <cellStyle name="Normal 11 2 6" xfId="8456"/>
    <cellStyle name="Normal 11 2 6 2" xfId="25995"/>
    <cellStyle name="Normal 11 2 7" xfId="18480"/>
    <cellStyle name="Normal 11 2 8" xfId="15975"/>
    <cellStyle name="Normal 11 3" xfId="649"/>
    <cellStyle name="Normal 11 3 2" xfId="1918"/>
    <cellStyle name="Normal 11 3 2 2" xfId="4423"/>
    <cellStyle name="Normal 11 3 2 2 2" xfId="11959"/>
    <cellStyle name="Normal 11 3 2 2 2 2" xfId="29496"/>
    <cellStyle name="Normal 11 3 2 2 3" xfId="21981"/>
    <cellStyle name="Normal 11 3 2 3" xfId="6928"/>
    <cellStyle name="Normal 11 3 2 3 2" xfId="14464"/>
    <cellStyle name="Normal 11 3 2 3 2 2" xfId="32001"/>
    <cellStyle name="Normal 11 3 2 3 3" xfId="24486"/>
    <cellStyle name="Normal 11 3 2 4" xfId="9454"/>
    <cellStyle name="Normal 11 3 2 4 2" xfId="26991"/>
    <cellStyle name="Normal 11 3 2 5" xfId="19476"/>
    <cellStyle name="Normal 11 3 2 6" xfId="16971"/>
    <cellStyle name="Normal 11 3 3" xfId="3178"/>
    <cellStyle name="Normal 11 3 3 2" xfId="10714"/>
    <cellStyle name="Normal 11 3 3 2 2" xfId="28251"/>
    <cellStyle name="Normal 11 3 3 3" xfId="20736"/>
    <cellStyle name="Normal 11 3 4" xfId="5683"/>
    <cellStyle name="Normal 11 3 4 2" xfId="13219"/>
    <cellStyle name="Normal 11 3 4 2 2" xfId="30756"/>
    <cellStyle name="Normal 11 3 4 3" xfId="23241"/>
    <cellStyle name="Normal 11 3 5" xfId="8207"/>
    <cellStyle name="Normal 11 3 5 2" xfId="25746"/>
    <cellStyle name="Normal 11 3 6" xfId="18231"/>
    <cellStyle name="Normal 11 3 7" xfId="15726"/>
    <cellStyle name="Normal 11 4" xfId="1171"/>
    <cellStyle name="Normal 11 4 2" xfId="2416"/>
    <cellStyle name="Normal 11 4 2 2" xfId="4921"/>
    <cellStyle name="Normal 11 4 2 2 2" xfId="12457"/>
    <cellStyle name="Normal 11 4 2 2 2 2" xfId="29994"/>
    <cellStyle name="Normal 11 4 2 2 3" xfId="22479"/>
    <cellStyle name="Normal 11 4 2 3" xfId="7426"/>
    <cellStyle name="Normal 11 4 2 3 2" xfId="14962"/>
    <cellStyle name="Normal 11 4 2 3 2 2" xfId="32499"/>
    <cellStyle name="Normal 11 4 2 3 3" xfId="24984"/>
    <cellStyle name="Normal 11 4 2 4" xfId="9952"/>
    <cellStyle name="Normal 11 4 2 4 2" xfId="27489"/>
    <cellStyle name="Normal 11 4 2 5" xfId="19974"/>
    <cellStyle name="Normal 11 4 2 6" xfId="17469"/>
    <cellStyle name="Normal 11 4 3" xfId="3676"/>
    <cellStyle name="Normal 11 4 3 2" xfId="11212"/>
    <cellStyle name="Normal 11 4 3 2 2" xfId="28749"/>
    <cellStyle name="Normal 11 4 3 3" xfId="21234"/>
    <cellStyle name="Normal 11 4 4" xfId="6181"/>
    <cellStyle name="Normal 11 4 4 2" xfId="13717"/>
    <cellStyle name="Normal 11 4 4 2 2" xfId="31254"/>
    <cellStyle name="Normal 11 4 4 3" xfId="23739"/>
    <cellStyle name="Normal 11 4 5" xfId="8707"/>
    <cellStyle name="Normal 11 4 5 2" xfId="26244"/>
    <cellStyle name="Normal 11 4 6" xfId="18729"/>
    <cellStyle name="Normal 11 4 7" xfId="16224"/>
    <cellStyle name="Normal 11 5" xfId="1669"/>
    <cellStyle name="Normal 11 5 2" xfId="4174"/>
    <cellStyle name="Normal 11 5 2 2" xfId="11710"/>
    <cellStyle name="Normal 11 5 2 2 2" xfId="29247"/>
    <cellStyle name="Normal 11 5 2 3" xfId="21732"/>
    <cellStyle name="Normal 11 5 3" xfId="6679"/>
    <cellStyle name="Normal 11 5 3 2" xfId="14215"/>
    <cellStyle name="Normal 11 5 3 2 2" xfId="31752"/>
    <cellStyle name="Normal 11 5 3 3" xfId="24237"/>
    <cellStyle name="Normal 11 5 4" xfId="9205"/>
    <cellStyle name="Normal 11 5 4 2" xfId="26742"/>
    <cellStyle name="Normal 11 5 5" xfId="19227"/>
    <cellStyle name="Normal 11 5 6" xfId="16722"/>
    <cellStyle name="Normal 11 6" xfId="2929"/>
    <cellStyle name="Normal 11 6 2" xfId="10465"/>
    <cellStyle name="Normal 11 6 2 2" xfId="28002"/>
    <cellStyle name="Normal 11 6 3" xfId="20487"/>
    <cellStyle name="Normal 11 7" xfId="5434"/>
    <cellStyle name="Normal 11 7 2" xfId="12970"/>
    <cellStyle name="Normal 11 7 2 2" xfId="30507"/>
    <cellStyle name="Normal 11 7 3" xfId="22992"/>
    <cellStyle name="Normal 11 8" xfId="7956"/>
    <cellStyle name="Normal 11 8 2" xfId="25497"/>
    <cellStyle name="Normal 11 9" xfId="17982"/>
    <cellStyle name="Normal 12" xfId="377"/>
    <cellStyle name="Normal 12 10" xfId="15479"/>
    <cellStyle name="Normal 12 2" xfId="911"/>
    <cellStyle name="Normal 12 2 2" xfId="1422"/>
    <cellStyle name="Normal 12 2 2 2" xfId="2667"/>
    <cellStyle name="Normal 12 2 2 2 2" xfId="5172"/>
    <cellStyle name="Normal 12 2 2 2 2 2" xfId="12708"/>
    <cellStyle name="Normal 12 2 2 2 2 2 2" xfId="30245"/>
    <cellStyle name="Normal 12 2 2 2 2 3" xfId="22730"/>
    <cellStyle name="Normal 12 2 2 2 3" xfId="7677"/>
    <cellStyle name="Normal 12 2 2 2 3 2" xfId="15213"/>
    <cellStyle name="Normal 12 2 2 2 3 2 2" xfId="32750"/>
    <cellStyle name="Normal 12 2 2 2 3 3" xfId="25235"/>
    <cellStyle name="Normal 12 2 2 2 4" xfId="10203"/>
    <cellStyle name="Normal 12 2 2 2 4 2" xfId="27740"/>
    <cellStyle name="Normal 12 2 2 2 5" xfId="20225"/>
    <cellStyle name="Normal 12 2 2 2 6" xfId="17720"/>
    <cellStyle name="Normal 12 2 2 3" xfId="3927"/>
    <cellStyle name="Normal 12 2 2 3 2" xfId="11463"/>
    <cellStyle name="Normal 12 2 2 3 2 2" xfId="29000"/>
    <cellStyle name="Normal 12 2 2 3 3" xfId="21485"/>
    <cellStyle name="Normal 12 2 2 4" xfId="6432"/>
    <cellStyle name="Normal 12 2 2 4 2" xfId="13968"/>
    <cellStyle name="Normal 12 2 2 4 2 2" xfId="31505"/>
    <cellStyle name="Normal 12 2 2 4 3" xfId="23990"/>
    <cellStyle name="Normal 12 2 2 5" xfId="8958"/>
    <cellStyle name="Normal 12 2 2 5 2" xfId="26495"/>
    <cellStyle name="Normal 12 2 2 6" xfId="18980"/>
    <cellStyle name="Normal 12 2 2 7" xfId="16475"/>
    <cellStyle name="Normal 12 2 3" xfId="2169"/>
    <cellStyle name="Normal 12 2 3 2" xfId="4674"/>
    <cellStyle name="Normal 12 2 3 2 2" xfId="12210"/>
    <cellStyle name="Normal 12 2 3 2 2 2" xfId="29747"/>
    <cellStyle name="Normal 12 2 3 2 3" xfId="22232"/>
    <cellStyle name="Normal 12 2 3 3" xfId="7179"/>
    <cellStyle name="Normal 12 2 3 3 2" xfId="14715"/>
    <cellStyle name="Normal 12 2 3 3 2 2" xfId="32252"/>
    <cellStyle name="Normal 12 2 3 3 3" xfId="24737"/>
    <cellStyle name="Normal 12 2 3 4" xfId="9705"/>
    <cellStyle name="Normal 12 2 3 4 2" xfId="27242"/>
    <cellStyle name="Normal 12 2 3 5" xfId="19727"/>
    <cellStyle name="Normal 12 2 3 6" xfId="17222"/>
    <cellStyle name="Normal 12 2 4" xfId="3429"/>
    <cellStyle name="Normal 12 2 4 2" xfId="10965"/>
    <cellStyle name="Normal 12 2 4 2 2" xfId="28502"/>
    <cellStyle name="Normal 12 2 4 3" xfId="20987"/>
    <cellStyle name="Normal 12 2 5" xfId="5934"/>
    <cellStyle name="Normal 12 2 5 2" xfId="13470"/>
    <cellStyle name="Normal 12 2 5 2 2" xfId="31007"/>
    <cellStyle name="Normal 12 2 5 3" xfId="23492"/>
    <cellStyle name="Normal 12 2 6" xfId="8458"/>
    <cellStyle name="Normal 12 2 6 2" xfId="25997"/>
    <cellStyle name="Normal 12 2 7" xfId="18482"/>
    <cellStyle name="Normal 12 2 8" xfId="15977"/>
    <cellStyle name="Normal 12 3" xfId="651"/>
    <cellStyle name="Normal 12 3 2" xfId="1920"/>
    <cellStyle name="Normal 12 3 2 2" xfId="4425"/>
    <cellStyle name="Normal 12 3 2 2 2" xfId="11961"/>
    <cellStyle name="Normal 12 3 2 2 2 2" xfId="29498"/>
    <cellStyle name="Normal 12 3 2 2 3" xfId="21983"/>
    <cellStyle name="Normal 12 3 2 3" xfId="6930"/>
    <cellStyle name="Normal 12 3 2 3 2" xfId="14466"/>
    <cellStyle name="Normal 12 3 2 3 2 2" xfId="32003"/>
    <cellStyle name="Normal 12 3 2 3 3" xfId="24488"/>
    <cellStyle name="Normal 12 3 2 4" xfId="9456"/>
    <cellStyle name="Normal 12 3 2 4 2" xfId="26993"/>
    <cellStyle name="Normal 12 3 2 5" xfId="19478"/>
    <cellStyle name="Normal 12 3 2 6" xfId="16973"/>
    <cellStyle name="Normal 12 3 3" xfId="3180"/>
    <cellStyle name="Normal 12 3 3 2" xfId="10716"/>
    <cellStyle name="Normal 12 3 3 2 2" xfId="28253"/>
    <cellStyle name="Normal 12 3 3 3" xfId="20738"/>
    <cellStyle name="Normal 12 3 4" xfId="5685"/>
    <cellStyle name="Normal 12 3 4 2" xfId="13221"/>
    <cellStyle name="Normal 12 3 4 2 2" xfId="30758"/>
    <cellStyle name="Normal 12 3 4 3" xfId="23243"/>
    <cellStyle name="Normal 12 3 5" xfId="8209"/>
    <cellStyle name="Normal 12 3 5 2" xfId="25748"/>
    <cellStyle name="Normal 12 3 6" xfId="18233"/>
    <cellStyle name="Normal 12 3 7" xfId="15728"/>
    <cellStyle name="Normal 12 4" xfId="1173"/>
    <cellStyle name="Normal 12 4 2" xfId="2418"/>
    <cellStyle name="Normal 12 4 2 2" xfId="4923"/>
    <cellStyle name="Normal 12 4 2 2 2" xfId="12459"/>
    <cellStyle name="Normal 12 4 2 2 2 2" xfId="29996"/>
    <cellStyle name="Normal 12 4 2 2 3" xfId="22481"/>
    <cellStyle name="Normal 12 4 2 3" xfId="7428"/>
    <cellStyle name="Normal 12 4 2 3 2" xfId="14964"/>
    <cellStyle name="Normal 12 4 2 3 2 2" xfId="32501"/>
    <cellStyle name="Normal 12 4 2 3 3" xfId="24986"/>
    <cellStyle name="Normal 12 4 2 4" xfId="9954"/>
    <cellStyle name="Normal 12 4 2 4 2" xfId="27491"/>
    <cellStyle name="Normal 12 4 2 5" xfId="19976"/>
    <cellStyle name="Normal 12 4 2 6" xfId="17471"/>
    <cellStyle name="Normal 12 4 3" xfId="3678"/>
    <cellStyle name="Normal 12 4 3 2" xfId="11214"/>
    <cellStyle name="Normal 12 4 3 2 2" xfId="28751"/>
    <cellStyle name="Normal 12 4 3 3" xfId="21236"/>
    <cellStyle name="Normal 12 4 4" xfId="6183"/>
    <cellStyle name="Normal 12 4 4 2" xfId="13719"/>
    <cellStyle name="Normal 12 4 4 2 2" xfId="31256"/>
    <cellStyle name="Normal 12 4 4 3" xfId="23741"/>
    <cellStyle name="Normal 12 4 5" xfId="8709"/>
    <cellStyle name="Normal 12 4 5 2" xfId="26246"/>
    <cellStyle name="Normal 12 4 6" xfId="18731"/>
    <cellStyle name="Normal 12 4 7" xfId="16226"/>
    <cellStyle name="Normal 12 5" xfId="1671"/>
    <cellStyle name="Normal 12 5 2" xfId="4176"/>
    <cellStyle name="Normal 12 5 2 2" xfId="11712"/>
    <cellStyle name="Normal 12 5 2 2 2" xfId="29249"/>
    <cellStyle name="Normal 12 5 2 3" xfId="21734"/>
    <cellStyle name="Normal 12 5 3" xfId="6681"/>
    <cellStyle name="Normal 12 5 3 2" xfId="14217"/>
    <cellStyle name="Normal 12 5 3 2 2" xfId="31754"/>
    <cellStyle name="Normal 12 5 3 3" xfId="24239"/>
    <cellStyle name="Normal 12 5 4" xfId="9207"/>
    <cellStyle name="Normal 12 5 4 2" xfId="26744"/>
    <cellStyle name="Normal 12 5 5" xfId="19229"/>
    <cellStyle name="Normal 12 5 6" xfId="16724"/>
    <cellStyle name="Normal 12 6" xfId="2931"/>
    <cellStyle name="Normal 12 6 2" xfId="10467"/>
    <cellStyle name="Normal 12 6 2 2" xfId="28004"/>
    <cellStyle name="Normal 12 6 3" xfId="20489"/>
    <cellStyle name="Normal 12 7" xfId="5436"/>
    <cellStyle name="Normal 12 7 2" xfId="12972"/>
    <cellStyle name="Normal 12 7 2 2" xfId="30509"/>
    <cellStyle name="Normal 12 7 3" xfId="22994"/>
    <cellStyle name="Normal 12 8" xfId="7958"/>
    <cellStyle name="Normal 12 8 2" xfId="25499"/>
    <cellStyle name="Normal 12 9" xfId="17984"/>
    <cellStyle name="Normal 2" xfId="48"/>
    <cellStyle name="Normal 2 2" xfId="82"/>
    <cellStyle name="Normal 2 3" xfId="69"/>
    <cellStyle name="Normal 3" xfId="10"/>
    <cellStyle name="Normal 3 2" xfId="59"/>
    <cellStyle name="Normal 3 2 2" xfId="89"/>
    <cellStyle name="Normal 3 2 3" xfId="75"/>
    <cellStyle name="Normal 3 3" xfId="80"/>
    <cellStyle name="Normal 3 3 2" xfId="100"/>
    <cellStyle name="Normal 3 3 3" xfId="237"/>
    <cellStyle name="Normal 3 3 3 2" xfId="919"/>
    <cellStyle name="Normal 3 3 3 3" xfId="512"/>
    <cellStyle name="Normal 3 4" xfId="232"/>
    <cellStyle name="Normal 3 4 2" xfId="914"/>
    <cellStyle name="Normal 3 4 3" xfId="507"/>
    <cellStyle name="Normal 4" xfId="56"/>
    <cellStyle name="Normal 4 2" xfId="86"/>
    <cellStyle name="Normal 4 3" xfId="72"/>
    <cellStyle name="Normal 5" xfId="65"/>
    <cellStyle name="Normal 5 2" xfId="93"/>
    <cellStyle name="Normal 5 3" xfId="115"/>
    <cellStyle name="Normal 5 3 10" xfId="1438"/>
    <cellStyle name="Normal 5 3 10 2" xfId="3943"/>
    <cellStyle name="Normal 5 3 10 2 2" xfId="11479"/>
    <cellStyle name="Normal 5 3 10 2 2 2" xfId="29016"/>
    <cellStyle name="Normal 5 3 10 2 3" xfId="21501"/>
    <cellStyle name="Normal 5 3 10 3" xfId="6448"/>
    <cellStyle name="Normal 5 3 10 3 2" xfId="13984"/>
    <cellStyle name="Normal 5 3 10 3 2 2" xfId="31521"/>
    <cellStyle name="Normal 5 3 10 3 3" xfId="24006"/>
    <cellStyle name="Normal 5 3 10 4" xfId="8974"/>
    <cellStyle name="Normal 5 3 10 4 2" xfId="26511"/>
    <cellStyle name="Normal 5 3 10 5" xfId="18996"/>
    <cellStyle name="Normal 5 3 10 6" xfId="16491"/>
    <cellStyle name="Normal 5 3 11" xfId="2683"/>
    <cellStyle name="Normal 5 3 11 2" xfId="5188"/>
    <cellStyle name="Normal 5 3 11 2 2" xfId="12724"/>
    <cellStyle name="Normal 5 3 11 2 2 2" xfId="30261"/>
    <cellStyle name="Normal 5 3 11 2 3" xfId="22746"/>
    <cellStyle name="Normal 5 3 11 3" xfId="7693"/>
    <cellStyle name="Normal 5 3 11 3 2" xfId="15229"/>
    <cellStyle name="Normal 5 3 11 3 2 2" xfId="32766"/>
    <cellStyle name="Normal 5 3 11 3 3" xfId="25251"/>
    <cellStyle name="Normal 5 3 11 4" xfId="10219"/>
    <cellStyle name="Normal 5 3 11 4 2" xfId="27756"/>
    <cellStyle name="Normal 5 3 11 5" xfId="20241"/>
    <cellStyle name="Normal 5 3 11 6" xfId="17736"/>
    <cellStyle name="Normal 5 3 12" xfId="2698"/>
    <cellStyle name="Normal 5 3 12 2" xfId="10234"/>
    <cellStyle name="Normal 5 3 12 2 2" xfId="27771"/>
    <cellStyle name="Normal 5 3 12 3" xfId="20256"/>
    <cellStyle name="Normal 5 3 13" xfId="5203"/>
    <cellStyle name="Normal 5 3 13 2" xfId="12739"/>
    <cellStyle name="Normal 5 3 13 2 2" xfId="30276"/>
    <cellStyle name="Normal 5 3 13 3" xfId="22761"/>
    <cellStyle name="Normal 5 3 14" xfId="7723"/>
    <cellStyle name="Normal 5 3 14 2" xfId="25266"/>
    <cellStyle name="Normal 5 3 15" xfId="17751"/>
    <cellStyle name="Normal 5 3 16" xfId="15244"/>
    <cellStyle name="Normal 5 3 2" xfId="130"/>
    <cellStyle name="Normal 5 3 2 10" xfId="2713"/>
    <cellStyle name="Normal 5 3 2 10 2" xfId="10249"/>
    <cellStyle name="Normal 5 3 2 10 2 2" xfId="27786"/>
    <cellStyle name="Normal 5 3 2 10 3" xfId="20271"/>
    <cellStyle name="Normal 5 3 2 11" xfId="5218"/>
    <cellStyle name="Normal 5 3 2 11 2" xfId="12754"/>
    <cellStyle name="Normal 5 3 2 11 2 2" xfId="30291"/>
    <cellStyle name="Normal 5 3 2 11 3" xfId="22776"/>
    <cellStyle name="Normal 5 3 2 12" xfId="7738"/>
    <cellStyle name="Normal 5 3 2 12 2" xfId="25281"/>
    <cellStyle name="Normal 5 3 2 13" xfId="17766"/>
    <cellStyle name="Normal 5 3 2 14" xfId="15259"/>
    <cellStyle name="Normal 5 3 2 2" xfId="164"/>
    <cellStyle name="Normal 5 3 2 2 10" xfId="5249"/>
    <cellStyle name="Normal 5 3 2 2 10 2" xfId="12785"/>
    <cellStyle name="Normal 5 3 2 2 10 2 2" xfId="30322"/>
    <cellStyle name="Normal 5 3 2 2 10 3" xfId="22807"/>
    <cellStyle name="Normal 5 3 2 2 11" xfId="7769"/>
    <cellStyle name="Normal 5 3 2 2 11 2" xfId="25312"/>
    <cellStyle name="Normal 5 3 2 2 12" xfId="17797"/>
    <cellStyle name="Normal 5 3 2 2 13" xfId="15290"/>
    <cellStyle name="Normal 5 3 2 2 2" xfId="228"/>
    <cellStyle name="Normal 5 3 2 2 2 10" xfId="15351"/>
    <cellStyle name="Normal 5 3 2 2 2 2" xfId="777"/>
    <cellStyle name="Normal 5 3 2 2 2 2 2" xfId="1296"/>
    <cellStyle name="Normal 5 3 2 2 2 2 2 2" xfId="2541"/>
    <cellStyle name="Normal 5 3 2 2 2 2 2 2 2" xfId="5046"/>
    <cellStyle name="Normal 5 3 2 2 2 2 2 2 2 2" xfId="12582"/>
    <cellStyle name="Normal 5 3 2 2 2 2 2 2 2 2 2" xfId="30119"/>
    <cellStyle name="Normal 5 3 2 2 2 2 2 2 2 3" xfId="22604"/>
    <cellStyle name="Normal 5 3 2 2 2 2 2 2 3" xfId="7551"/>
    <cellStyle name="Normal 5 3 2 2 2 2 2 2 3 2" xfId="15087"/>
    <cellStyle name="Normal 5 3 2 2 2 2 2 2 3 2 2" xfId="32624"/>
    <cellStyle name="Normal 5 3 2 2 2 2 2 2 3 3" xfId="25109"/>
    <cellStyle name="Normal 5 3 2 2 2 2 2 2 4" xfId="10077"/>
    <cellStyle name="Normal 5 3 2 2 2 2 2 2 4 2" xfId="27614"/>
    <cellStyle name="Normal 5 3 2 2 2 2 2 2 5" xfId="20099"/>
    <cellStyle name="Normal 5 3 2 2 2 2 2 2 6" xfId="17594"/>
    <cellStyle name="Normal 5 3 2 2 2 2 2 3" xfId="3801"/>
    <cellStyle name="Normal 5 3 2 2 2 2 2 3 2" xfId="11337"/>
    <cellStyle name="Normal 5 3 2 2 2 2 2 3 2 2" xfId="28874"/>
    <cellStyle name="Normal 5 3 2 2 2 2 2 3 3" xfId="21359"/>
    <cellStyle name="Normal 5 3 2 2 2 2 2 4" xfId="6306"/>
    <cellStyle name="Normal 5 3 2 2 2 2 2 4 2" xfId="13842"/>
    <cellStyle name="Normal 5 3 2 2 2 2 2 4 2 2" xfId="31379"/>
    <cellStyle name="Normal 5 3 2 2 2 2 2 4 3" xfId="23864"/>
    <cellStyle name="Normal 5 3 2 2 2 2 2 5" xfId="8832"/>
    <cellStyle name="Normal 5 3 2 2 2 2 2 5 2" xfId="26369"/>
    <cellStyle name="Normal 5 3 2 2 2 2 2 6" xfId="18854"/>
    <cellStyle name="Normal 5 3 2 2 2 2 2 7" xfId="16349"/>
    <cellStyle name="Normal 5 3 2 2 2 2 3" xfId="2043"/>
    <cellStyle name="Normal 5 3 2 2 2 2 3 2" xfId="4548"/>
    <cellStyle name="Normal 5 3 2 2 2 2 3 2 2" xfId="12084"/>
    <cellStyle name="Normal 5 3 2 2 2 2 3 2 2 2" xfId="29621"/>
    <cellStyle name="Normal 5 3 2 2 2 2 3 2 3" xfId="22106"/>
    <cellStyle name="Normal 5 3 2 2 2 2 3 3" xfId="7053"/>
    <cellStyle name="Normal 5 3 2 2 2 2 3 3 2" xfId="14589"/>
    <cellStyle name="Normal 5 3 2 2 2 2 3 3 2 2" xfId="32126"/>
    <cellStyle name="Normal 5 3 2 2 2 2 3 3 3" xfId="24611"/>
    <cellStyle name="Normal 5 3 2 2 2 2 3 4" xfId="9579"/>
    <cellStyle name="Normal 5 3 2 2 2 2 3 4 2" xfId="27116"/>
    <cellStyle name="Normal 5 3 2 2 2 2 3 5" xfId="19601"/>
    <cellStyle name="Normal 5 3 2 2 2 2 3 6" xfId="17096"/>
    <cellStyle name="Normal 5 3 2 2 2 2 4" xfId="3303"/>
    <cellStyle name="Normal 5 3 2 2 2 2 4 2" xfId="10839"/>
    <cellStyle name="Normal 5 3 2 2 2 2 4 2 2" xfId="28376"/>
    <cellStyle name="Normal 5 3 2 2 2 2 4 3" xfId="20861"/>
    <cellStyle name="Normal 5 3 2 2 2 2 5" xfId="5808"/>
    <cellStyle name="Normal 5 3 2 2 2 2 5 2" xfId="13344"/>
    <cellStyle name="Normal 5 3 2 2 2 2 5 2 2" xfId="30881"/>
    <cellStyle name="Normal 5 3 2 2 2 2 5 3" xfId="23366"/>
    <cellStyle name="Normal 5 3 2 2 2 2 6" xfId="8332"/>
    <cellStyle name="Normal 5 3 2 2 2 2 6 2" xfId="25871"/>
    <cellStyle name="Normal 5 3 2 2 2 2 7" xfId="18356"/>
    <cellStyle name="Normal 5 3 2 2 2 2 8" xfId="15851"/>
    <cellStyle name="Normal 5 3 2 2 2 3" xfId="504"/>
    <cellStyle name="Normal 5 3 2 2 2 3 2" xfId="1794"/>
    <cellStyle name="Normal 5 3 2 2 2 3 2 2" xfId="4299"/>
    <cellStyle name="Normal 5 3 2 2 2 3 2 2 2" xfId="11835"/>
    <cellStyle name="Normal 5 3 2 2 2 3 2 2 2 2" xfId="29372"/>
    <cellStyle name="Normal 5 3 2 2 2 3 2 2 3" xfId="21857"/>
    <cellStyle name="Normal 5 3 2 2 2 3 2 3" xfId="6804"/>
    <cellStyle name="Normal 5 3 2 2 2 3 2 3 2" xfId="14340"/>
    <cellStyle name="Normal 5 3 2 2 2 3 2 3 2 2" xfId="31877"/>
    <cellStyle name="Normal 5 3 2 2 2 3 2 3 3" xfId="24362"/>
    <cellStyle name="Normal 5 3 2 2 2 3 2 4" xfId="9330"/>
    <cellStyle name="Normal 5 3 2 2 2 3 2 4 2" xfId="26867"/>
    <cellStyle name="Normal 5 3 2 2 2 3 2 5" xfId="19352"/>
    <cellStyle name="Normal 5 3 2 2 2 3 2 6" xfId="16847"/>
    <cellStyle name="Normal 5 3 2 2 2 3 3" xfId="3054"/>
    <cellStyle name="Normal 5 3 2 2 2 3 3 2" xfId="10590"/>
    <cellStyle name="Normal 5 3 2 2 2 3 3 2 2" xfId="28127"/>
    <cellStyle name="Normal 5 3 2 2 2 3 3 3" xfId="20612"/>
    <cellStyle name="Normal 5 3 2 2 2 3 4" xfId="5559"/>
    <cellStyle name="Normal 5 3 2 2 2 3 4 2" xfId="13095"/>
    <cellStyle name="Normal 5 3 2 2 2 3 4 2 2" xfId="30632"/>
    <cellStyle name="Normal 5 3 2 2 2 3 4 3" xfId="23117"/>
    <cellStyle name="Normal 5 3 2 2 2 3 5" xfId="8081"/>
    <cellStyle name="Normal 5 3 2 2 2 3 5 2" xfId="25622"/>
    <cellStyle name="Normal 5 3 2 2 2 3 6" xfId="18107"/>
    <cellStyle name="Normal 5 3 2 2 2 3 7" xfId="15602"/>
    <cellStyle name="Normal 5 3 2 2 2 4" xfId="1047"/>
    <cellStyle name="Normal 5 3 2 2 2 4 2" xfId="2292"/>
    <cellStyle name="Normal 5 3 2 2 2 4 2 2" xfId="4797"/>
    <cellStyle name="Normal 5 3 2 2 2 4 2 2 2" xfId="12333"/>
    <cellStyle name="Normal 5 3 2 2 2 4 2 2 2 2" xfId="29870"/>
    <cellStyle name="Normal 5 3 2 2 2 4 2 2 3" xfId="22355"/>
    <cellStyle name="Normal 5 3 2 2 2 4 2 3" xfId="7302"/>
    <cellStyle name="Normal 5 3 2 2 2 4 2 3 2" xfId="14838"/>
    <cellStyle name="Normal 5 3 2 2 2 4 2 3 2 2" xfId="32375"/>
    <cellStyle name="Normal 5 3 2 2 2 4 2 3 3" xfId="24860"/>
    <cellStyle name="Normal 5 3 2 2 2 4 2 4" xfId="9828"/>
    <cellStyle name="Normal 5 3 2 2 2 4 2 4 2" xfId="27365"/>
    <cellStyle name="Normal 5 3 2 2 2 4 2 5" xfId="19850"/>
    <cellStyle name="Normal 5 3 2 2 2 4 2 6" xfId="17345"/>
    <cellStyle name="Normal 5 3 2 2 2 4 3" xfId="3552"/>
    <cellStyle name="Normal 5 3 2 2 2 4 3 2" xfId="11088"/>
    <cellStyle name="Normal 5 3 2 2 2 4 3 2 2" xfId="28625"/>
    <cellStyle name="Normal 5 3 2 2 2 4 3 3" xfId="21110"/>
    <cellStyle name="Normal 5 3 2 2 2 4 4" xfId="6057"/>
    <cellStyle name="Normal 5 3 2 2 2 4 4 2" xfId="13593"/>
    <cellStyle name="Normal 5 3 2 2 2 4 4 2 2" xfId="31130"/>
    <cellStyle name="Normal 5 3 2 2 2 4 4 3" xfId="23615"/>
    <cellStyle name="Normal 5 3 2 2 2 4 5" xfId="8583"/>
    <cellStyle name="Normal 5 3 2 2 2 4 5 2" xfId="26120"/>
    <cellStyle name="Normal 5 3 2 2 2 4 6" xfId="18605"/>
    <cellStyle name="Normal 5 3 2 2 2 4 7" xfId="16100"/>
    <cellStyle name="Normal 5 3 2 2 2 5" xfId="1545"/>
    <cellStyle name="Normal 5 3 2 2 2 5 2" xfId="4050"/>
    <cellStyle name="Normal 5 3 2 2 2 5 2 2" xfId="11586"/>
    <cellStyle name="Normal 5 3 2 2 2 5 2 2 2" xfId="29123"/>
    <cellStyle name="Normal 5 3 2 2 2 5 2 3" xfId="21608"/>
    <cellStyle name="Normal 5 3 2 2 2 5 3" xfId="6555"/>
    <cellStyle name="Normal 5 3 2 2 2 5 3 2" xfId="14091"/>
    <cellStyle name="Normal 5 3 2 2 2 5 3 2 2" xfId="31628"/>
    <cellStyle name="Normal 5 3 2 2 2 5 3 3" xfId="24113"/>
    <cellStyle name="Normal 5 3 2 2 2 5 4" xfId="9081"/>
    <cellStyle name="Normal 5 3 2 2 2 5 4 2" xfId="26618"/>
    <cellStyle name="Normal 5 3 2 2 2 5 5" xfId="19103"/>
    <cellStyle name="Normal 5 3 2 2 2 5 6" xfId="16598"/>
    <cellStyle name="Normal 5 3 2 2 2 6" xfId="2805"/>
    <cellStyle name="Normal 5 3 2 2 2 6 2" xfId="10341"/>
    <cellStyle name="Normal 5 3 2 2 2 6 2 2" xfId="27878"/>
    <cellStyle name="Normal 5 3 2 2 2 6 3" xfId="20363"/>
    <cellStyle name="Normal 5 3 2 2 2 7" xfId="5310"/>
    <cellStyle name="Normal 5 3 2 2 2 7 2" xfId="12846"/>
    <cellStyle name="Normal 5 3 2 2 2 7 2 2" xfId="30383"/>
    <cellStyle name="Normal 5 3 2 2 2 7 3" xfId="22868"/>
    <cellStyle name="Normal 5 3 2 2 2 8" xfId="7830"/>
    <cellStyle name="Normal 5 3 2 2 2 8 2" xfId="25373"/>
    <cellStyle name="Normal 5 3 2 2 2 9" xfId="17858"/>
    <cellStyle name="Normal 5 3 2 2 3" xfId="304"/>
    <cellStyle name="Normal 5 3 2 2 3 10" xfId="15414"/>
    <cellStyle name="Normal 5 3 2 2 3 2" xfId="839"/>
    <cellStyle name="Normal 5 3 2 2 3 2 2" xfId="1357"/>
    <cellStyle name="Normal 5 3 2 2 3 2 2 2" xfId="2602"/>
    <cellStyle name="Normal 5 3 2 2 3 2 2 2 2" xfId="5107"/>
    <cellStyle name="Normal 5 3 2 2 3 2 2 2 2 2" xfId="12643"/>
    <cellStyle name="Normal 5 3 2 2 3 2 2 2 2 2 2" xfId="30180"/>
    <cellStyle name="Normal 5 3 2 2 3 2 2 2 2 3" xfId="22665"/>
    <cellStyle name="Normal 5 3 2 2 3 2 2 2 3" xfId="7612"/>
    <cellStyle name="Normal 5 3 2 2 3 2 2 2 3 2" xfId="15148"/>
    <cellStyle name="Normal 5 3 2 2 3 2 2 2 3 2 2" xfId="32685"/>
    <cellStyle name="Normal 5 3 2 2 3 2 2 2 3 3" xfId="25170"/>
    <cellStyle name="Normal 5 3 2 2 3 2 2 2 4" xfId="10138"/>
    <cellStyle name="Normal 5 3 2 2 3 2 2 2 4 2" xfId="27675"/>
    <cellStyle name="Normal 5 3 2 2 3 2 2 2 5" xfId="20160"/>
    <cellStyle name="Normal 5 3 2 2 3 2 2 2 6" xfId="17655"/>
    <cellStyle name="Normal 5 3 2 2 3 2 2 3" xfId="3862"/>
    <cellStyle name="Normal 5 3 2 2 3 2 2 3 2" xfId="11398"/>
    <cellStyle name="Normal 5 3 2 2 3 2 2 3 2 2" xfId="28935"/>
    <cellStyle name="Normal 5 3 2 2 3 2 2 3 3" xfId="21420"/>
    <cellStyle name="Normal 5 3 2 2 3 2 2 4" xfId="6367"/>
    <cellStyle name="Normal 5 3 2 2 3 2 2 4 2" xfId="13903"/>
    <cellStyle name="Normal 5 3 2 2 3 2 2 4 2 2" xfId="31440"/>
    <cellStyle name="Normal 5 3 2 2 3 2 2 4 3" xfId="23925"/>
    <cellStyle name="Normal 5 3 2 2 3 2 2 5" xfId="8893"/>
    <cellStyle name="Normal 5 3 2 2 3 2 2 5 2" xfId="26430"/>
    <cellStyle name="Normal 5 3 2 2 3 2 2 6" xfId="18915"/>
    <cellStyle name="Normal 5 3 2 2 3 2 2 7" xfId="16410"/>
    <cellStyle name="Normal 5 3 2 2 3 2 3" xfId="2104"/>
    <cellStyle name="Normal 5 3 2 2 3 2 3 2" xfId="4609"/>
    <cellStyle name="Normal 5 3 2 2 3 2 3 2 2" xfId="12145"/>
    <cellStyle name="Normal 5 3 2 2 3 2 3 2 2 2" xfId="29682"/>
    <cellStyle name="Normal 5 3 2 2 3 2 3 2 3" xfId="22167"/>
    <cellStyle name="Normal 5 3 2 2 3 2 3 3" xfId="7114"/>
    <cellStyle name="Normal 5 3 2 2 3 2 3 3 2" xfId="14650"/>
    <cellStyle name="Normal 5 3 2 2 3 2 3 3 2 2" xfId="32187"/>
    <cellStyle name="Normal 5 3 2 2 3 2 3 3 3" xfId="24672"/>
    <cellStyle name="Normal 5 3 2 2 3 2 3 4" xfId="9640"/>
    <cellStyle name="Normal 5 3 2 2 3 2 3 4 2" xfId="27177"/>
    <cellStyle name="Normal 5 3 2 2 3 2 3 5" xfId="19662"/>
    <cellStyle name="Normal 5 3 2 2 3 2 3 6" xfId="17157"/>
    <cellStyle name="Normal 5 3 2 2 3 2 4" xfId="3364"/>
    <cellStyle name="Normal 5 3 2 2 3 2 4 2" xfId="10900"/>
    <cellStyle name="Normal 5 3 2 2 3 2 4 2 2" xfId="28437"/>
    <cellStyle name="Normal 5 3 2 2 3 2 4 3" xfId="20922"/>
    <cellStyle name="Normal 5 3 2 2 3 2 5" xfId="5869"/>
    <cellStyle name="Normal 5 3 2 2 3 2 5 2" xfId="13405"/>
    <cellStyle name="Normal 5 3 2 2 3 2 5 2 2" xfId="30942"/>
    <cellStyle name="Normal 5 3 2 2 3 2 5 3" xfId="23427"/>
    <cellStyle name="Normal 5 3 2 2 3 2 6" xfId="8393"/>
    <cellStyle name="Normal 5 3 2 2 3 2 6 2" xfId="25932"/>
    <cellStyle name="Normal 5 3 2 2 3 2 7" xfId="18417"/>
    <cellStyle name="Normal 5 3 2 2 3 2 8" xfId="15912"/>
    <cellStyle name="Normal 5 3 2 2 3 3" xfId="579"/>
    <cellStyle name="Normal 5 3 2 2 3 3 2" xfId="1855"/>
    <cellStyle name="Normal 5 3 2 2 3 3 2 2" xfId="4360"/>
    <cellStyle name="Normal 5 3 2 2 3 3 2 2 2" xfId="11896"/>
    <cellStyle name="Normal 5 3 2 2 3 3 2 2 2 2" xfId="29433"/>
    <cellStyle name="Normal 5 3 2 2 3 3 2 2 3" xfId="21918"/>
    <cellStyle name="Normal 5 3 2 2 3 3 2 3" xfId="6865"/>
    <cellStyle name="Normal 5 3 2 2 3 3 2 3 2" xfId="14401"/>
    <cellStyle name="Normal 5 3 2 2 3 3 2 3 2 2" xfId="31938"/>
    <cellStyle name="Normal 5 3 2 2 3 3 2 3 3" xfId="24423"/>
    <cellStyle name="Normal 5 3 2 2 3 3 2 4" xfId="9391"/>
    <cellStyle name="Normal 5 3 2 2 3 3 2 4 2" xfId="26928"/>
    <cellStyle name="Normal 5 3 2 2 3 3 2 5" xfId="19413"/>
    <cellStyle name="Normal 5 3 2 2 3 3 2 6" xfId="16908"/>
    <cellStyle name="Normal 5 3 2 2 3 3 3" xfId="3115"/>
    <cellStyle name="Normal 5 3 2 2 3 3 3 2" xfId="10651"/>
    <cellStyle name="Normal 5 3 2 2 3 3 3 2 2" xfId="28188"/>
    <cellStyle name="Normal 5 3 2 2 3 3 3 3" xfId="20673"/>
    <cellStyle name="Normal 5 3 2 2 3 3 4" xfId="5620"/>
    <cellStyle name="Normal 5 3 2 2 3 3 4 2" xfId="13156"/>
    <cellStyle name="Normal 5 3 2 2 3 3 4 2 2" xfId="30693"/>
    <cellStyle name="Normal 5 3 2 2 3 3 4 3" xfId="23178"/>
    <cellStyle name="Normal 5 3 2 2 3 3 5" xfId="8144"/>
    <cellStyle name="Normal 5 3 2 2 3 3 5 2" xfId="25683"/>
    <cellStyle name="Normal 5 3 2 2 3 3 6" xfId="18168"/>
    <cellStyle name="Normal 5 3 2 2 3 3 7" xfId="15663"/>
    <cellStyle name="Normal 5 3 2 2 3 4" xfId="1108"/>
    <cellStyle name="Normal 5 3 2 2 3 4 2" xfId="2353"/>
    <cellStyle name="Normal 5 3 2 2 3 4 2 2" xfId="4858"/>
    <cellStyle name="Normal 5 3 2 2 3 4 2 2 2" xfId="12394"/>
    <cellStyle name="Normal 5 3 2 2 3 4 2 2 2 2" xfId="29931"/>
    <cellStyle name="Normal 5 3 2 2 3 4 2 2 3" xfId="22416"/>
    <cellStyle name="Normal 5 3 2 2 3 4 2 3" xfId="7363"/>
    <cellStyle name="Normal 5 3 2 2 3 4 2 3 2" xfId="14899"/>
    <cellStyle name="Normal 5 3 2 2 3 4 2 3 2 2" xfId="32436"/>
    <cellStyle name="Normal 5 3 2 2 3 4 2 3 3" xfId="24921"/>
    <cellStyle name="Normal 5 3 2 2 3 4 2 4" xfId="9889"/>
    <cellStyle name="Normal 5 3 2 2 3 4 2 4 2" xfId="27426"/>
    <cellStyle name="Normal 5 3 2 2 3 4 2 5" xfId="19911"/>
    <cellStyle name="Normal 5 3 2 2 3 4 2 6" xfId="17406"/>
    <cellStyle name="Normal 5 3 2 2 3 4 3" xfId="3613"/>
    <cellStyle name="Normal 5 3 2 2 3 4 3 2" xfId="11149"/>
    <cellStyle name="Normal 5 3 2 2 3 4 3 2 2" xfId="28686"/>
    <cellStyle name="Normal 5 3 2 2 3 4 3 3" xfId="21171"/>
    <cellStyle name="Normal 5 3 2 2 3 4 4" xfId="6118"/>
    <cellStyle name="Normal 5 3 2 2 3 4 4 2" xfId="13654"/>
    <cellStyle name="Normal 5 3 2 2 3 4 4 2 2" xfId="31191"/>
    <cellStyle name="Normal 5 3 2 2 3 4 4 3" xfId="23676"/>
    <cellStyle name="Normal 5 3 2 2 3 4 5" xfId="8644"/>
    <cellStyle name="Normal 5 3 2 2 3 4 5 2" xfId="26181"/>
    <cellStyle name="Normal 5 3 2 2 3 4 6" xfId="18666"/>
    <cellStyle name="Normal 5 3 2 2 3 4 7" xfId="16161"/>
    <cellStyle name="Normal 5 3 2 2 3 5" xfId="1606"/>
    <cellStyle name="Normal 5 3 2 2 3 5 2" xfId="4111"/>
    <cellStyle name="Normal 5 3 2 2 3 5 2 2" xfId="11647"/>
    <cellStyle name="Normal 5 3 2 2 3 5 2 2 2" xfId="29184"/>
    <cellStyle name="Normal 5 3 2 2 3 5 2 3" xfId="21669"/>
    <cellStyle name="Normal 5 3 2 2 3 5 3" xfId="6616"/>
    <cellStyle name="Normal 5 3 2 2 3 5 3 2" xfId="14152"/>
    <cellStyle name="Normal 5 3 2 2 3 5 3 2 2" xfId="31689"/>
    <cellStyle name="Normal 5 3 2 2 3 5 3 3" xfId="24174"/>
    <cellStyle name="Normal 5 3 2 2 3 5 4" xfId="9142"/>
    <cellStyle name="Normal 5 3 2 2 3 5 4 2" xfId="26679"/>
    <cellStyle name="Normal 5 3 2 2 3 5 5" xfId="19164"/>
    <cellStyle name="Normal 5 3 2 2 3 5 6" xfId="16659"/>
    <cellStyle name="Normal 5 3 2 2 3 6" xfId="2866"/>
    <cellStyle name="Normal 5 3 2 2 3 6 2" xfId="10402"/>
    <cellStyle name="Normal 5 3 2 2 3 6 2 2" xfId="27939"/>
    <cellStyle name="Normal 5 3 2 2 3 6 3" xfId="20424"/>
    <cellStyle name="Normal 5 3 2 2 3 7" xfId="5371"/>
    <cellStyle name="Normal 5 3 2 2 3 7 2" xfId="12907"/>
    <cellStyle name="Normal 5 3 2 2 3 7 2 2" xfId="30444"/>
    <cellStyle name="Normal 5 3 2 2 3 7 3" xfId="22929"/>
    <cellStyle name="Normal 5 3 2 2 3 8" xfId="7893"/>
    <cellStyle name="Normal 5 3 2 2 3 8 2" xfId="25434"/>
    <cellStyle name="Normal 5 3 2 2 3 9" xfId="17919"/>
    <cellStyle name="Normal 5 3 2 2 4" xfId="368"/>
    <cellStyle name="Normal 5 3 2 2 4 10" xfId="15475"/>
    <cellStyle name="Normal 5 3 2 2 4 2" xfId="903"/>
    <cellStyle name="Normal 5 3 2 2 4 2 2" xfId="1418"/>
    <cellStyle name="Normal 5 3 2 2 4 2 2 2" xfId="2663"/>
    <cellStyle name="Normal 5 3 2 2 4 2 2 2 2" xfId="5168"/>
    <cellStyle name="Normal 5 3 2 2 4 2 2 2 2 2" xfId="12704"/>
    <cellStyle name="Normal 5 3 2 2 4 2 2 2 2 2 2" xfId="30241"/>
    <cellStyle name="Normal 5 3 2 2 4 2 2 2 2 3" xfId="22726"/>
    <cellStyle name="Normal 5 3 2 2 4 2 2 2 3" xfId="7673"/>
    <cellStyle name="Normal 5 3 2 2 4 2 2 2 3 2" xfId="15209"/>
    <cellStyle name="Normal 5 3 2 2 4 2 2 2 3 2 2" xfId="32746"/>
    <cellStyle name="Normal 5 3 2 2 4 2 2 2 3 3" xfId="25231"/>
    <cellStyle name="Normal 5 3 2 2 4 2 2 2 4" xfId="10199"/>
    <cellStyle name="Normal 5 3 2 2 4 2 2 2 4 2" xfId="27736"/>
    <cellStyle name="Normal 5 3 2 2 4 2 2 2 5" xfId="20221"/>
    <cellStyle name="Normal 5 3 2 2 4 2 2 2 6" xfId="17716"/>
    <cellStyle name="Normal 5 3 2 2 4 2 2 3" xfId="3923"/>
    <cellStyle name="Normal 5 3 2 2 4 2 2 3 2" xfId="11459"/>
    <cellStyle name="Normal 5 3 2 2 4 2 2 3 2 2" xfId="28996"/>
    <cellStyle name="Normal 5 3 2 2 4 2 2 3 3" xfId="21481"/>
    <cellStyle name="Normal 5 3 2 2 4 2 2 4" xfId="6428"/>
    <cellStyle name="Normal 5 3 2 2 4 2 2 4 2" xfId="13964"/>
    <cellStyle name="Normal 5 3 2 2 4 2 2 4 2 2" xfId="31501"/>
    <cellStyle name="Normal 5 3 2 2 4 2 2 4 3" xfId="23986"/>
    <cellStyle name="Normal 5 3 2 2 4 2 2 5" xfId="8954"/>
    <cellStyle name="Normal 5 3 2 2 4 2 2 5 2" xfId="26491"/>
    <cellStyle name="Normal 5 3 2 2 4 2 2 6" xfId="18976"/>
    <cellStyle name="Normal 5 3 2 2 4 2 2 7" xfId="16471"/>
    <cellStyle name="Normal 5 3 2 2 4 2 3" xfId="2165"/>
    <cellStyle name="Normal 5 3 2 2 4 2 3 2" xfId="4670"/>
    <cellStyle name="Normal 5 3 2 2 4 2 3 2 2" xfId="12206"/>
    <cellStyle name="Normal 5 3 2 2 4 2 3 2 2 2" xfId="29743"/>
    <cellStyle name="Normal 5 3 2 2 4 2 3 2 3" xfId="22228"/>
    <cellStyle name="Normal 5 3 2 2 4 2 3 3" xfId="7175"/>
    <cellStyle name="Normal 5 3 2 2 4 2 3 3 2" xfId="14711"/>
    <cellStyle name="Normal 5 3 2 2 4 2 3 3 2 2" xfId="32248"/>
    <cellStyle name="Normal 5 3 2 2 4 2 3 3 3" xfId="24733"/>
    <cellStyle name="Normal 5 3 2 2 4 2 3 4" xfId="9701"/>
    <cellStyle name="Normal 5 3 2 2 4 2 3 4 2" xfId="27238"/>
    <cellStyle name="Normal 5 3 2 2 4 2 3 5" xfId="19723"/>
    <cellStyle name="Normal 5 3 2 2 4 2 3 6" xfId="17218"/>
    <cellStyle name="Normal 5 3 2 2 4 2 4" xfId="3425"/>
    <cellStyle name="Normal 5 3 2 2 4 2 4 2" xfId="10961"/>
    <cellStyle name="Normal 5 3 2 2 4 2 4 2 2" xfId="28498"/>
    <cellStyle name="Normal 5 3 2 2 4 2 4 3" xfId="20983"/>
    <cellStyle name="Normal 5 3 2 2 4 2 5" xfId="5930"/>
    <cellStyle name="Normal 5 3 2 2 4 2 5 2" xfId="13466"/>
    <cellStyle name="Normal 5 3 2 2 4 2 5 2 2" xfId="31003"/>
    <cellStyle name="Normal 5 3 2 2 4 2 5 3" xfId="23488"/>
    <cellStyle name="Normal 5 3 2 2 4 2 6" xfId="8454"/>
    <cellStyle name="Normal 5 3 2 2 4 2 6 2" xfId="25993"/>
    <cellStyle name="Normal 5 3 2 2 4 2 7" xfId="18478"/>
    <cellStyle name="Normal 5 3 2 2 4 2 8" xfId="15973"/>
    <cellStyle name="Normal 5 3 2 2 4 3" xfId="643"/>
    <cellStyle name="Normal 5 3 2 2 4 3 2" xfId="1916"/>
    <cellStyle name="Normal 5 3 2 2 4 3 2 2" xfId="4421"/>
    <cellStyle name="Normal 5 3 2 2 4 3 2 2 2" xfId="11957"/>
    <cellStyle name="Normal 5 3 2 2 4 3 2 2 2 2" xfId="29494"/>
    <cellStyle name="Normal 5 3 2 2 4 3 2 2 3" xfId="21979"/>
    <cellStyle name="Normal 5 3 2 2 4 3 2 3" xfId="6926"/>
    <cellStyle name="Normal 5 3 2 2 4 3 2 3 2" xfId="14462"/>
    <cellStyle name="Normal 5 3 2 2 4 3 2 3 2 2" xfId="31999"/>
    <cellStyle name="Normal 5 3 2 2 4 3 2 3 3" xfId="24484"/>
    <cellStyle name="Normal 5 3 2 2 4 3 2 4" xfId="9452"/>
    <cellStyle name="Normal 5 3 2 2 4 3 2 4 2" xfId="26989"/>
    <cellStyle name="Normal 5 3 2 2 4 3 2 5" xfId="19474"/>
    <cellStyle name="Normal 5 3 2 2 4 3 2 6" xfId="16969"/>
    <cellStyle name="Normal 5 3 2 2 4 3 3" xfId="3176"/>
    <cellStyle name="Normal 5 3 2 2 4 3 3 2" xfId="10712"/>
    <cellStyle name="Normal 5 3 2 2 4 3 3 2 2" xfId="28249"/>
    <cellStyle name="Normal 5 3 2 2 4 3 3 3" xfId="20734"/>
    <cellStyle name="Normal 5 3 2 2 4 3 4" xfId="5681"/>
    <cellStyle name="Normal 5 3 2 2 4 3 4 2" xfId="13217"/>
    <cellStyle name="Normal 5 3 2 2 4 3 4 2 2" xfId="30754"/>
    <cellStyle name="Normal 5 3 2 2 4 3 4 3" xfId="23239"/>
    <cellStyle name="Normal 5 3 2 2 4 3 5" xfId="8205"/>
    <cellStyle name="Normal 5 3 2 2 4 3 5 2" xfId="25744"/>
    <cellStyle name="Normal 5 3 2 2 4 3 6" xfId="18229"/>
    <cellStyle name="Normal 5 3 2 2 4 3 7" xfId="15724"/>
    <cellStyle name="Normal 5 3 2 2 4 4" xfId="1169"/>
    <cellStyle name="Normal 5 3 2 2 4 4 2" xfId="2414"/>
    <cellStyle name="Normal 5 3 2 2 4 4 2 2" xfId="4919"/>
    <cellStyle name="Normal 5 3 2 2 4 4 2 2 2" xfId="12455"/>
    <cellStyle name="Normal 5 3 2 2 4 4 2 2 2 2" xfId="29992"/>
    <cellStyle name="Normal 5 3 2 2 4 4 2 2 3" xfId="22477"/>
    <cellStyle name="Normal 5 3 2 2 4 4 2 3" xfId="7424"/>
    <cellStyle name="Normal 5 3 2 2 4 4 2 3 2" xfId="14960"/>
    <cellStyle name="Normal 5 3 2 2 4 4 2 3 2 2" xfId="32497"/>
    <cellStyle name="Normal 5 3 2 2 4 4 2 3 3" xfId="24982"/>
    <cellStyle name="Normal 5 3 2 2 4 4 2 4" xfId="9950"/>
    <cellStyle name="Normal 5 3 2 2 4 4 2 4 2" xfId="27487"/>
    <cellStyle name="Normal 5 3 2 2 4 4 2 5" xfId="19972"/>
    <cellStyle name="Normal 5 3 2 2 4 4 2 6" xfId="17467"/>
    <cellStyle name="Normal 5 3 2 2 4 4 3" xfId="3674"/>
    <cellStyle name="Normal 5 3 2 2 4 4 3 2" xfId="11210"/>
    <cellStyle name="Normal 5 3 2 2 4 4 3 2 2" xfId="28747"/>
    <cellStyle name="Normal 5 3 2 2 4 4 3 3" xfId="21232"/>
    <cellStyle name="Normal 5 3 2 2 4 4 4" xfId="6179"/>
    <cellStyle name="Normal 5 3 2 2 4 4 4 2" xfId="13715"/>
    <cellStyle name="Normal 5 3 2 2 4 4 4 2 2" xfId="31252"/>
    <cellStyle name="Normal 5 3 2 2 4 4 4 3" xfId="23737"/>
    <cellStyle name="Normal 5 3 2 2 4 4 5" xfId="8705"/>
    <cellStyle name="Normal 5 3 2 2 4 4 5 2" xfId="26242"/>
    <cellStyle name="Normal 5 3 2 2 4 4 6" xfId="18727"/>
    <cellStyle name="Normal 5 3 2 2 4 4 7" xfId="16222"/>
    <cellStyle name="Normal 5 3 2 2 4 5" xfId="1667"/>
    <cellStyle name="Normal 5 3 2 2 4 5 2" xfId="4172"/>
    <cellStyle name="Normal 5 3 2 2 4 5 2 2" xfId="11708"/>
    <cellStyle name="Normal 5 3 2 2 4 5 2 2 2" xfId="29245"/>
    <cellStyle name="Normal 5 3 2 2 4 5 2 3" xfId="21730"/>
    <cellStyle name="Normal 5 3 2 2 4 5 3" xfId="6677"/>
    <cellStyle name="Normal 5 3 2 2 4 5 3 2" xfId="14213"/>
    <cellStyle name="Normal 5 3 2 2 4 5 3 2 2" xfId="31750"/>
    <cellStyle name="Normal 5 3 2 2 4 5 3 3" xfId="24235"/>
    <cellStyle name="Normal 5 3 2 2 4 5 4" xfId="9203"/>
    <cellStyle name="Normal 5 3 2 2 4 5 4 2" xfId="26740"/>
    <cellStyle name="Normal 5 3 2 2 4 5 5" xfId="19225"/>
    <cellStyle name="Normal 5 3 2 2 4 5 6" xfId="16720"/>
    <cellStyle name="Normal 5 3 2 2 4 6" xfId="2927"/>
    <cellStyle name="Normal 5 3 2 2 4 6 2" xfId="10463"/>
    <cellStyle name="Normal 5 3 2 2 4 6 2 2" xfId="28000"/>
    <cellStyle name="Normal 5 3 2 2 4 6 3" xfId="20485"/>
    <cellStyle name="Normal 5 3 2 2 4 7" xfId="5432"/>
    <cellStyle name="Normal 5 3 2 2 4 7 2" xfId="12968"/>
    <cellStyle name="Normal 5 3 2 2 4 7 2 2" xfId="30505"/>
    <cellStyle name="Normal 5 3 2 2 4 7 3" xfId="22990"/>
    <cellStyle name="Normal 5 3 2 2 4 8" xfId="7954"/>
    <cellStyle name="Normal 5 3 2 2 4 8 2" xfId="25495"/>
    <cellStyle name="Normal 5 3 2 2 4 9" xfId="17980"/>
    <cellStyle name="Normal 5 3 2 2 5" xfId="714"/>
    <cellStyle name="Normal 5 3 2 2 5 2" xfId="1235"/>
    <cellStyle name="Normal 5 3 2 2 5 2 2" xfId="2480"/>
    <cellStyle name="Normal 5 3 2 2 5 2 2 2" xfId="4985"/>
    <cellStyle name="Normal 5 3 2 2 5 2 2 2 2" xfId="12521"/>
    <cellStyle name="Normal 5 3 2 2 5 2 2 2 2 2" xfId="30058"/>
    <cellStyle name="Normal 5 3 2 2 5 2 2 2 3" xfId="22543"/>
    <cellStyle name="Normal 5 3 2 2 5 2 2 3" xfId="7490"/>
    <cellStyle name="Normal 5 3 2 2 5 2 2 3 2" xfId="15026"/>
    <cellStyle name="Normal 5 3 2 2 5 2 2 3 2 2" xfId="32563"/>
    <cellStyle name="Normal 5 3 2 2 5 2 2 3 3" xfId="25048"/>
    <cellStyle name="Normal 5 3 2 2 5 2 2 4" xfId="10016"/>
    <cellStyle name="Normal 5 3 2 2 5 2 2 4 2" xfId="27553"/>
    <cellStyle name="Normal 5 3 2 2 5 2 2 5" xfId="20038"/>
    <cellStyle name="Normal 5 3 2 2 5 2 2 6" xfId="17533"/>
    <cellStyle name="Normal 5 3 2 2 5 2 3" xfId="3740"/>
    <cellStyle name="Normal 5 3 2 2 5 2 3 2" xfId="11276"/>
    <cellStyle name="Normal 5 3 2 2 5 2 3 2 2" xfId="28813"/>
    <cellStyle name="Normal 5 3 2 2 5 2 3 3" xfId="21298"/>
    <cellStyle name="Normal 5 3 2 2 5 2 4" xfId="6245"/>
    <cellStyle name="Normal 5 3 2 2 5 2 4 2" xfId="13781"/>
    <cellStyle name="Normal 5 3 2 2 5 2 4 2 2" xfId="31318"/>
    <cellStyle name="Normal 5 3 2 2 5 2 4 3" xfId="23803"/>
    <cellStyle name="Normal 5 3 2 2 5 2 5" xfId="8771"/>
    <cellStyle name="Normal 5 3 2 2 5 2 5 2" xfId="26308"/>
    <cellStyle name="Normal 5 3 2 2 5 2 6" xfId="18793"/>
    <cellStyle name="Normal 5 3 2 2 5 2 7" xfId="16288"/>
    <cellStyle name="Normal 5 3 2 2 5 3" xfId="1982"/>
    <cellStyle name="Normal 5 3 2 2 5 3 2" xfId="4487"/>
    <cellStyle name="Normal 5 3 2 2 5 3 2 2" xfId="12023"/>
    <cellStyle name="Normal 5 3 2 2 5 3 2 2 2" xfId="29560"/>
    <cellStyle name="Normal 5 3 2 2 5 3 2 3" xfId="22045"/>
    <cellStyle name="Normal 5 3 2 2 5 3 3" xfId="6992"/>
    <cellStyle name="Normal 5 3 2 2 5 3 3 2" xfId="14528"/>
    <cellStyle name="Normal 5 3 2 2 5 3 3 2 2" xfId="32065"/>
    <cellStyle name="Normal 5 3 2 2 5 3 3 3" xfId="24550"/>
    <cellStyle name="Normal 5 3 2 2 5 3 4" xfId="9518"/>
    <cellStyle name="Normal 5 3 2 2 5 3 4 2" xfId="27055"/>
    <cellStyle name="Normal 5 3 2 2 5 3 5" xfId="19540"/>
    <cellStyle name="Normal 5 3 2 2 5 3 6" xfId="17035"/>
    <cellStyle name="Normal 5 3 2 2 5 4" xfId="3242"/>
    <cellStyle name="Normal 5 3 2 2 5 4 2" xfId="10778"/>
    <cellStyle name="Normal 5 3 2 2 5 4 2 2" xfId="28315"/>
    <cellStyle name="Normal 5 3 2 2 5 4 3" xfId="20800"/>
    <cellStyle name="Normal 5 3 2 2 5 5" xfId="5747"/>
    <cellStyle name="Normal 5 3 2 2 5 5 2" xfId="13283"/>
    <cellStyle name="Normal 5 3 2 2 5 5 2 2" xfId="30820"/>
    <cellStyle name="Normal 5 3 2 2 5 5 3" xfId="23305"/>
    <cellStyle name="Normal 5 3 2 2 5 6" xfId="8271"/>
    <cellStyle name="Normal 5 3 2 2 5 6 2" xfId="25810"/>
    <cellStyle name="Normal 5 3 2 2 5 7" xfId="18295"/>
    <cellStyle name="Normal 5 3 2 2 5 8" xfId="15790"/>
    <cellStyle name="Normal 5 3 2 2 6" xfId="441"/>
    <cellStyle name="Normal 5 3 2 2 6 2" xfId="1733"/>
    <cellStyle name="Normal 5 3 2 2 6 2 2" xfId="4238"/>
    <cellStyle name="Normal 5 3 2 2 6 2 2 2" xfId="11774"/>
    <cellStyle name="Normal 5 3 2 2 6 2 2 2 2" xfId="29311"/>
    <cellStyle name="Normal 5 3 2 2 6 2 2 3" xfId="21796"/>
    <cellStyle name="Normal 5 3 2 2 6 2 3" xfId="6743"/>
    <cellStyle name="Normal 5 3 2 2 6 2 3 2" xfId="14279"/>
    <cellStyle name="Normal 5 3 2 2 6 2 3 2 2" xfId="31816"/>
    <cellStyle name="Normal 5 3 2 2 6 2 3 3" xfId="24301"/>
    <cellStyle name="Normal 5 3 2 2 6 2 4" xfId="9269"/>
    <cellStyle name="Normal 5 3 2 2 6 2 4 2" xfId="26806"/>
    <cellStyle name="Normal 5 3 2 2 6 2 5" xfId="19291"/>
    <cellStyle name="Normal 5 3 2 2 6 2 6" xfId="16786"/>
    <cellStyle name="Normal 5 3 2 2 6 3" xfId="2993"/>
    <cellStyle name="Normal 5 3 2 2 6 3 2" xfId="10529"/>
    <cellStyle name="Normal 5 3 2 2 6 3 2 2" xfId="28066"/>
    <cellStyle name="Normal 5 3 2 2 6 3 3" xfId="20551"/>
    <cellStyle name="Normal 5 3 2 2 6 4" xfId="5498"/>
    <cellStyle name="Normal 5 3 2 2 6 4 2" xfId="13034"/>
    <cellStyle name="Normal 5 3 2 2 6 4 2 2" xfId="30571"/>
    <cellStyle name="Normal 5 3 2 2 6 4 3" xfId="23056"/>
    <cellStyle name="Normal 5 3 2 2 6 5" xfId="8020"/>
    <cellStyle name="Normal 5 3 2 2 6 5 2" xfId="25561"/>
    <cellStyle name="Normal 5 3 2 2 6 6" xfId="18046"/>
    <cellStyle name="Normal 5 3 2 2 6 7" xfId="15541"/>
    <cellStyle name="Normal 5 3 2 2 7" xfId="986"/>
    <cellStyle name="Normal 5 3 2 2 7 2" xfId="2231"/>
    <cellStyle name="Normal 5 3 2 2 7 2 2" xfId="4736"/>
    <cellStyle name="Normal 5 3 2 2 7 2 2 2" xfId="12272"/>
    <cellStyle name="Normal 5 3 2 2 7 2 2 2 2" xfId="29809"/>
    <cellStyle name="Normal 5 3 2 2 7 2 2 3" xfId="22294"/>
    <cellStyle name="Normal 5 3 2 2 7 2 3" xfId="7241"/>
    <cellStyle name="Normal 5 3 2 2 7 2 3 2" xfId="14777"/>
    <cellStyle name="Normal 5 3 2 2 7 2 3 2 2" xfId="32314"/>
    <cellStyle name="Normal 5 3 2 2 7 2 3 3" xfId="24799"/>
    <cellStyle name="Normal 5 3 2 2 7 2 4" xfId="9767"/>
    <cellStyle name="Normal 5 3 2 2 7 2 4 2" xfId="27304"/>
    <cellStyle name="Normal 5 3 2 2 7 2 5" xfId="19789"/>
    <cellStyle name="Normal 5 3 2 2 7 2 6" xfId="17284"/>
    <cellStyle name="Normal 5 3 2 2 7 3" xfId="3491"/>
    <cellStyle name="Normal 5 3 2 2 7 3 2" xfId="11027"/>
    <cellStyle name="Normal 5 3 2 2 7 3 2 2" xfId="28564"/>
    <cellStyle name="Normal 5 3 2 2 7 3 3" xfId="21049"/>
    <cellStyle name="Normal 5 3 2 2 7 4" xfId="5996"/>
    <cellStyle name="Normal 5 3 2 2 7 4 2" xfId="13532"/>
    <cellStyle name="Normal 5 3 2 2 7 4 2 2" xfId="31069"/>
    <cellStyle name="Normal 5 3 2 2 7 4 3" xfId="23554"/>
    <cellStyle name="Normal 5 3 2 2 7 5" xfId="8522"/>
    <cellStyle name="Normal 5 3 2 2 7 5 2" xfId="26059"/>
    <cellStyle name="Normal 5 3 2 2 7 6" xfId="18544"/>
    <cellStyle name="Normal 5 3 2 2 7 7" xfId="16039"/>
    <cellStyle name="Normal 5 3 2 2 8" xfId="1484"/>
    <cellStyle name="Normal 5 3 2 2 8 2" xfId="3989"/>
    <cellStyle name="Normal 5 3 2 2 8 2 2" xfId="11525"/>
    <cellStyle name="Normal 5 3 2 2 8 2 2 2" xfId="29062"/>
    <cellStyle name="Normal 5 3 2 2 8 2 3" xfId="21547"/>
    <cellStyle name="Normal 5 3 2 2 8 3" xfId="6494"/>
    <cellStyle name="Normal 5 3 2 2 8 3 2" xfId="14030"/>
    <cellStyle name="Normal 5 3 2 2 8 3 2 2" xfId="31567"/>
    <cellStyle name="Normal 5 3 2 2 8 3 3" xfId="24052"/>
    <cellStyle name="Normal 5 3 2 2 8 4" xfId="9020"/>
    <cellStyle name="Normal 5 3 2 2 8 4 2" xfId="26557"/>
    <cellStyle name="Normal 5 3 2 2 8 5" xfId="19042"/>
    <cellStyle name="Normal 5 3 2 2 8 6" xfId="16537"/>
    <cellStyle name="Normal 5 3 2 2 9" xfId="2744"/>
    <cellStyle name="Normal 5 3 2 2 9 2" xfId="10280"/>
    <cellStyle name="Normal 5 3 2 2 9 2 2" xfId="27817"/>
    <cellStyle name="Normal 5 3 2 2 9 3" xfId="20302"/>
    <cellStyle name="Normal 5 3 2 3" xfId="197"/>
    <cellStyle name="Normal 5 3 2 3 10" xfId="15320"/>
    <cellStyle name="Normal 5 3 2 3 2" xfId="746"/>
    <cellStyle name="Normal 5 3 2 3 2 2" xfId="1265"/>
    <cellStyle name="Normal 5 3 2 3 2 2 2" xfId="2510"/>
    <cellStyle name="Normal 5 3 2 3 2 2 2 2" xfId="5015"/>
    <cellStyle name="Normal 5 3 2 3 2 2 2 2 2" xfId="12551"/>
    <cellStyle name="Normal 5 3 2 3 2 2 2 2 2 2" xfId="30088"/>
    <cellStyle name="Normal 5 3 2 3 2 2 2 2 3" xfId="22573"/>
    <cellStyle name="Normal 5 3 2 3 2 2 2 3" xfId="7520"/>
    <cellStyle name="Normal 5 3 2 3 2 2 2 3 2" xfId="15056"/>
    <cellStyle name="Normal 5 3 2 3 2 2 2 3 2 2" xfId="32593"/>
    <cellStyle name="Normal 5 3 2 3 2 2 2 3 3" xfId="25078"/>
    <cellStyle name="Normal 5 3 2 3 2 2 2 4" xfId="10046"/>
    <cellStyle name="Normal 5 3 2 3 2 2 2 4 2" xfId="27583"/>
    <cellStyle name="Normal 5 3 2 3 2 2 2 5" xfId="20068"/>
    <cellStyle name="Normal 5 3 2 3 2 2 2 6" xfId="17563"/>
    <cellStyle name="Normal 5 3 2 3 2 2 3" xfId="3770"/>
    <cellStyle name="Normal 5 3 2 3 2 2 3 2" xfId="11306"/>
    <cellStyle name="Normal 5 3 2 3 2 2 3 2 2" xfId="28843"/>
    <cellStyle name="Normal 5 3 2 3 2 2 3 3" xfId="21328"/>
    <cellStyle name="Normal 5 3 2 3 2 2 4" xfId="6275"/>
    <cellStyle name="Normal 5 3 2 3 2 2 4 2" xfId="13811"/>
    <cellStyle name="Normal 5 3 2 3 2 2 4 2 2" xfId="31348"/>
    <cellStyle name="Normal 5 3 2 3 2 2 4 3" xfId="23833"/>
    <cellStyle name="Normal 5 3 2 3 2 2 5" xfId="8801"/>
    <cellStyle name="Normal 5 3 2 3 2 2 5 2" xfId="26338"/>
    <cellStyle name="Normal 5 3 2 3 2 2 6" xfId="18823"/>
    <cellStyle name="Normal 5 3 2 3 2 2 7" xfId="16318"/>
    <cellStyle name="Normal 5 3 2 3 2 3" xfId="2012"/>
    <cellStyle name="Normal 5 3 2 3 2 3 2" xfId="4517"/>
    <cellStyle name="Normal 5 3 2 3 2 3 2 2" xfId="12053"/>
    <cellStyle name="Normal 5 3 2 3 2 3 2 2 2" xfId="29590"/>
    <cellStyle name="Normal 5 3 2 3 2 3 2 3" xfId="22075"/>
    <cellStyle name="Normal 5 3 2 3 2 3 3" xfId="7022"/>
    <cellStyle name="Normal 5 3 2 3 2 3 3 2" xfId="14558"/>
    <cellStyle name="Normal 5 3 2 3 2 3 3 2 2" xfId="32095"/>
    <cellStyle name="Normal 5 3 2 3 2 3 3 3" xfId="24580"/>
    <cellStyle name="Normal 5 3 2 3 2 3 4" xfId="9548"/>
    <cellStyle name="Normal 5 3 2 3 2 3 4 2" xfId="27085"/>
    <cellStyle name="Normal 5 3 2 3 2 3 5" xfId="19570"/>
    <cellStyle name="Normal 5 3 2 3 2 3 6" xfId="17065"/>
    <cellStyle name="Normal 5 3 2 3 2 4" xfId="3272"/>
    <cellStyle name="Normal 5 3 2 3 2 4 2" xfId="10808"/>
    <cellStyle name="Normal 5 3 2 3 2 4 2 2" xfId="28345"/>
    <cellStyle name="Normal 5 3 2 3 2 4 3" xfId="20830"/>
    <cellStyle name="Normal 5 3 2 3 2 5" xfId="5777"/>
    <cellStyle name="Normal 5 3 2 3 2 5 2" xfId="13313"/>
    <cellStyle name="Normal 5 3 2 3 2 5 2 2" xfId="30850"/>
    <cellStyle name="Normal 5 3 2 3 2 5 3" xfId="23335"/>
    <cellStyle name="Normal 5 3 2 3 2 6" xfId="8301"/>
    <cellStyle name="Normal 5 3 2 3 2 6 2" xfId="25840"/>
    <cellStyle name="Normal 5 3 2 3 2 7" xfId="18325"/>
    <cellStyle name="Normal 5 3 2 3 2 8" xfId="15820"/>
    <cellStyle name="Normal 5 3 2 3 3" xfId="473"/>
    <cellStyle name="Normal 5 3 2 3 3 2" xfId="1763"/>
    <cellStyle name="Normal 5 3 2 3 3 2 2" xfId="4268"/>
    <cellStyle name="Normal 5 3 2 3 3 2 2 2" xfId="11804"/>
    <cellStyle name="Normal 5 3 2 3 3 2 2 2 2" xfId="29341"/>
    <cellStyle name="Normal 5 3 2 3 3 2 2 3" xfId="21826"/>
    <cellStyle name="Normal 5 3 2 3 3 2 3" xfId="6773"/>
    <cellStyle name="Normal 5 3 2 3 3 2 3 2" xfId="14309"/>
    <cellStyle name="Normal 5 3 2 3 3 2 3 2 2" xfId="31846"/>
    <cellStyle name="Normal 5 3 2 3 3 2 3 3" xfId="24331"/>
    <cellStyle name="Normal 5 3 2 3 3 2 4" xfId="9299"/>
    <cellStyle name="Normal 5 3 2 3 3 2 4 2" xfId="26836"/>
    <cellStyle name="Normal 5 3 2 3 3 2 5" xfId="19321"/>
    <cellStyle name="Normal 5 3 2 3 3 2 6" xfId="16816"/>
    <cellStyle name="Normal 5 3 2 3 3 3" xfId="3023"/>
    <cellStyle name="Normal 5 3 2 3 3 3 2" xfId="10559"/>
    <cellStyle name="Normal 5 3 2 3 3 3 2 2" xfId="28096"/>
    <cellStyle name="Normal 5 3 2 3 3 3 3" xfId="20581"/>
    <cellStyle name="Normal 5 3 2 3 3 4" xfId="5528"/>
    <cellStyle name="Normal 5 3 2 3 3 4 2" xfId="13064"/>
    <cellStyle name="Normal 5 3 2 3 3 4 2 2" xfId="30601"/>
    <cellStyle name="Normal 5 3 2 3 3 4 3" xfId="23086"/>
    <cellStyle name="Normal 5 3 2 3 3 5" xfId="8050"/>
    <cellStyle name="Normal 5 3 2 3 3 5 2" xfId="25591"/>
    <cellStyle name="Normal 5 3 2 3 3 6" xfId="18076"/>
    <cellStyle name="Normal 5 3 2 3 3 7" xfId="15571"/>
    <cellStyle name="Normal 5 3 2 3 4" xfId="1016"/>
    <cellStyle name="Normal 5 3 2 3 4 2" xfId="2261"/>
    <cellStyle name="Normal 5 3 2 3 4 2 2" xfId="4766"/>
    <cellStyle name="Normal 5 3 2 3 4 2 2 2" xfId="12302"/>
    <cellStyle name="Normal 5 3 2 3 4 2 2 2 2" xfId="29839"/>
    <cellStyle name="Normal 5 3 2 3 4 2 2 3" xfId="22324"/>
    <cellStyle name="Normal 5 3 2 3 4 2 3" xfId="7271"/>
    <cellStyle name="Normal 5 3 2 3 4 2 3 2" xfId="14807"/>
    <cellStyle name="Normal 5 3 2 3 4 2 3 2 2" xfId="32344"/>
    <cellStyle name="Normal 5 3 2 3 4 2 3 3" xfId="24829"/>
    <cellStyle name="Normal 5 3 2 3 4 2 4" xfId="9797"/>
    <cellStyle name="Normal 5 3 2 3 4 2 4 2" xfId="27334"/>
    <cellStyle name="Normal 5 3 2 3 4 2 5" xfId="19819"/>
    <cellStyle name="Normal 5 3 2 3 4 2 6" xfId="17314"/>
    <cellStyle name="Normal 5 3 2 3 4 3" xfId="3521"/>
    <cellStyle name="Normal 5 3 2 3 4 3 2" xfId="11057"/>
    <cellStyle name="Normal 5 3 2 3 4 3 2 2" xfId="28594"/>
    <cellStyle name="Normal 5 3 2 3 4 3 3" xfId="21079"/>
    <cellStyle name="Normal 5 3 2 3 4 4" xfId="6026"/>
    <cellStyle name="Normal 5 3 2 3 4 4 2" xfId="13562"/>
    <cellStyle name="Normal 5 3 2 3 4 4 2 2" xfId="31099"/>
    <cellStyle name="Normal 5 3 2 3 4 4 3" xfId="23584"/>
    <cellStyle name="Normal 5 3 2 3 4 5" xfId="8552"/>
    <cellStyle name="Normal 5 3 2 3 4 5 2" xfId="26089"/>
    <cellStyle name="Normal 5 3 2 3 4 6" xfId="18574"/>
    <cellStyle name="Normal 5 3 2 3 4 7" xfId="16069"/>
    <cellStyle name="Normal 5 3 2 3 5" xfId="1514"/>
    <cellStyle name="Normal 5 3 2 3 5 2" xfId="4019"/>
    <cellStyle name="Normal 5 3 2 3 5 2 2" xfId="11555"/>
    <cellStyle name="Normal 5 3 2 3 5 2 2 2" xfId="29092"/>
    <cellStyle name="Normal 5 3 2 3 5 2 3" xfId="21577"/>
    <cellStyle name="Normal 5 3 2 3 5 3" xfId="6524"/>
    <cellStyle name="Normal 5 3 2 3 5 3 2" xfId="14060"/>
    <cellStyle name="Normal 5 3 2 3 5 3 2 2" xfId="31597"/>
    <cellStyle name="Normal 5 3 2 3 5 3 3" xfId="24082"/>
    <cellStyle name="Normal 5 3 2 3 5 4" xfId="9050"/>
    <cellStyle name="Normal 5 3 2 3 5 4 2" xfId="26587"/>
    <cellStyle name="Normal 5 3 2 3 5 5" xfId="19072"/>
    <cellStyle name="Normal 5 3 2 3 5 6" xfId="16567"/>
    <cellStyle name="Normal 5 3 2 3 6" xfId="2774"/>
    <cellStyle name="Normal 5 3 2 3 6 2" xfId="10310"/>
    <cellStyle name="Normal 5 3 2 3 6 2 2" xfId="27847"/>
    <cellStyle name="Normal 5 3 2 3 6 3" xfId="20332"/>
    <cellStyle name="Normal 5 3 2 3 7" xfId="5279"/>
    <cellStyle name="Normal 5 3 2 3 7 2" xfId="12815"/>
    <cellStyle name="Normal 5 3 2 3 7 2 2" xfId="30352"/>
    <cellStyle name="Normal 5 3 2 3 7 3" xfId="22837"/>
    <cellStyle name="Normal 5 3 2 3 8" xfId="7799"/>
    <cellStyle name="Normal 5 3 2 3 8 2" xfId="25342"/>
    <cellStyle name="Normal 5 3 2 3 9" xfId="17827"/>
    <cellStyle name="Normal 5 3 2 4" xfId="273"/>
    <cellStyle name="Normal 5 3 2 4 10" xfId="15383"/>
    <cellStyle name="Normal 5 3 2 4 2" xfId="808"/>
    <cellStyle name="Normal 5 3 2 4 2 2" xfId="1326"/>
    <cellStyle name="Normal 5 3 2 4 2 2 2" xfId="2571"/>
    <cellStyle name="Normal 5 3 2 4 2 2 2 2" xfId="5076"/>
    <cellStyle name="Normal 5 3 2 4 2 2 2 2 2" xfId="12612"/>
    <cellStyle name="Normal 5 3 2 4 2 2 2 2 2 2" xfId="30149"/>
    <cellStyle name="Normal 5 3 2 4 2 2 2 2 3" xfId="22634"/>
    <cellStyle name="Normal 5 3 2 4 2 2 2 3" xfId="7581"/>
    <cellStyle name="Normal 5 3 2 4 2 2 2 3 2" xfId="15117"/>
    <cellStyle name="Normal 5 3 2 4 2 2 2 3 2 2" xfId="32654"/>
    <cellStyle name="Normal 5 3 2 4 2 2 2 3 3" xfId="25139"/>
    <cellStyle name="Normal 5 3 2 4 2 2 2 4" xfId="10107"/>
    <cellStyle name="Normal 5 3 2 4 2 2 2 4 2" xfId="27644"/>
    <cellStyle name="Normal 5 3 2 4 2 2 2 5" xfId="20129"/>
    <cellStyle name="Normal 5 3 2 4 2 2 2 6" xfId="17624"/>
    <cellStyle name="Normal 5 3 2 4 2 2 3" xfId="3831"/>
    <cellStyle name="Normal 5 3 2 4 2 2 3 2" xfId="11367"/>
    <cellStyle name="Normal 5 3 2 4 2 2 3 2 2" xfId="28904"/>
    <cellStyle name="Normal 5 3 2 4 2 2 3 3" xfId="21389"/>
    <cellStyle name="Normal 5 3 2 4 2 2 4" xfId="6336"/>
    <cellStyle name="Normal 5 3 2 4 2 2 4 2" xfId="13872"/>
    <cellStyle name="Normal 5 3 2 4 2 2 4 2 2" xfId="31409"/>
    <cellStyle name="Normal 5 3 2 4 2 2 4 3" xfId="23894"/>
    <cellStyle name="Normal 5 3 2 4 2 2 5" xfId="8862"/>
    <cellStyle name="Normal 5 3 2 4 2 2 5 2" xfId="26399"/>
    <cellStyle name="Normal 5 3 2 4 2 2 6" xfId="18884"/>
    <cellStyle name="Normal 5 3 2 4 2 2 7" xfId="16379"/>
    <cellStyle name="Normal 5 3 2 4 2 3" xfId="2073"/>
    <cellStyle name="Normal 5 3 2 4 2 3 2" xfId="4578"/>
    <cellStyle name="Normal 5 3 2 4 2 3 2 2" xfId="12114"/>
    <cellStyle name="Normal 5 3 2 4 2 3 2 2 2" xfId="29651"/>
    <cellStyle name="Normal 5 3 2 4 2 3 2 3" xfId="22136"/>
    <cellStyle name="Normal 5 3 2 4 2 3 3" xfId="7083"/>
    <cellStyle name="Normal 5 3 2 4 2 3 3 2" xfId="14619"/>
    <cellStyle name="Normal 5 3 2 4 2 3 3 2 2" xfId="32156"/>
    <cellStyle name="Normal 5 3 2 4 2 3 3 3" xfId="24641"/>
    <cellStyle name="Normal 5 3 2 4 2 3 4" xfId="9609"/>
    <cellStyle name="Normal 5 3 2 4 2 3 4 2" xfId="27146"/>
    <cellStyle name="Normal 5 3 2 4 2 3 5" xfId="19631"/>
    <cellStyle name="Normal 5 3 2 4 2 3 6" xfId="17126"/>
    <cellStyle name="Normal 5 3 2 4 2 4" xfId="3333"/>
    <cellStyle name="Normal 5 3 2 4 2 4 2" xfId="10869"/>
    <cellStyle name="Normal 5 3 2 4 2 4 2 2" xfId="28406"/>
    <cellStyle name="Normal 5 3 2 4 2 4 3" xfId="20891"/>
    <cellStyle name="Normal 5 3 2 4 2 5" xfId="5838"/>
    <cellStyle name="Normal 5 3 2 4 2 5 2" xfId="13374"/>
    <cellStyle name="Normal 5 3 2 4 2 5 2 2" xfId="30911"/>
    <cellStyle name="Normal 5 3 2 4 2 5 3" xfId="23396"/>
    <cellStyle name="Normal 5 3 2 4 2 6" xfId="8362"/>
    <cellStyle name="Normal 5 3 2 4 2 6 2" xfId="25901"/>
    <cellStyle name="Normal 5 3 2 4 2 7" xfId="18386"/>
    <cellStyle name="Normal 5 3 2 4 2 8" xfId="15881"/>
    <cellStyle name="Normal 5 3 2 4 3" xfId="548"/>
    <cellStyle name="Normal 5 3 2 4 3 2" xfId="1824"/>
    <cellStyle name="Normal 5 3 2 4 3 2 2" xfId="4329"/>
    <cellStyle name="Normal 5 3 2 4 3 2 2 2" xfId="11865"/>
    <cellStyle name="Normal 5 3 2 4 3 2 2 2 2" xfId="29402"/>
    <cellStyle name="Normal 5 3 2 4 3 2 2 3" xfId="21887"/>
    <cellStyle name="Normal 5 3 2 4 3 2 3" xfId="6834"/>
    <cellStyle name="Normal 5 3 2 4 3 2 3 2" xfId="14370"/>
    <cellStyle name="Normal 5 3 2 4 3 2 3 2 2" xfId="31907"/>
    <cellStyle name="Normal 5 3 2 4 3 2 3 3" xfId="24392"/>
    <cellStyle name="Normal 5 3 2 4 3 2 4" xfId="9360"/>
    <cellStyle name="Normal 5 3 2 4 3 2 4 2" xfId="26897"/>
    <cellStyle name="Normal 5 3 2 4 3 2 5" xfId="19382"/>
    <cellStyle name="Normal 5 3 2 4 3 2 6" xfId="16877"/>
    <cellStyle name="Normal 5 3 2 4 3 3" xfId="3084"/>
    <cellStyle name="Normal 5 3 2 4 3 3 2" xfId="10620"/>
    <cellStyle name="Normal 5 3 2 4 3 3 2 2" xfId="28157"/>
    <cellStyle name="Normal 5 3 2 4 3 3 3" xfId="20642"/>
    <cellStyle name="Normal 5 3 2 4 3 4" xfId="5589"/>
    <cellStyle name="Normal 5 3 2 4 3 4 2" xfId="13125"/>
    <cellStyle name="Normal 5 3 2 4 3 4 2 2" xfId="30662"/>
    <cellStyle name="Normal 5 3 2 4 3 4 3" xfId="23147"/>
    <cellStyle name="Normal 5 3 2 4 3 5" xfId="8113"/>
    <cellStyle name="Normal 5 3 2 4 3 5 2" xfId="25652"/>
    <cellStyle name="Normal 5 3 2 4 3 6" xfId="18137"/>
    <cellStyle name="Normal 5 3 2 4 3 7" xfId="15632"/>
    <cellStyle name="Normal 5 3 2 4 4" xfId="1077"/>
    <cellStyle name="Normal 5 3 2 4 4 2" xfId="2322"/>
    <cellStyle name="Normal 5 3 2 4 4 2 2" xfId="4827"/>
    <cellStyle name="Normal 5 3 2 4 4 2 2 2" xfId="12363"/>
    <cellStyle name="Normal 5 3 2 4 4 2 2 2 2" xfId="29900"/>
    <cellStyle name="Normal 5 3 2 4 4 2 2 3" xfId="22385"/>
    <cellStyle name="Normal 5 3 2 4 4 2 3" xfId="7332"/>
    <cellStyle name="Normal 5 3 2 4 4 2 3 2" xfId="14868"/>
    <cellStyle name="Normal 5 3 2 4 4 2 3 2 2" xfId="32405"/>
    <cellStyle name="Normal 5 3 2 4 4 2 3 3" xfId="24890"/>
    <cellStyle name="Normal 5 3 2 4 4 2 4" xfId="9858"/>
    <cellStyle name="Normal 5 3 2 4 4 2 4 2" xfId="27395"/>
    <cellStyle name="Normal 5 3 2 4 4 2 5" xfId="19880"/>
    <cellStyle name="Normal 5 3 2 4 4 2 6" xfId="17375"/>
    <cellStyle name="Normal 5 3 2 4 4 3" xfId="3582"/>
    <cellStyle name="Normal 5 3 2 4 4 3 2" xfId="11118"/>
    <cellStyle name="Normal 5 3 2 4 4 3 2 2" xfId="28655"/>
    <cellStyle name="Normal 5 3 2 4 4 3 3" xfId="21140"/>
    <cellStyle name="Normal 5 3 2 4 4 4" xfId="6087"/>
    <cellStyle name="Normal 5 3 2 4 4 4 2" xfId="13623"/>
    <cellStyle name="Normal 5 3 2 4 4 4 2 2" xfId="31160"/>
    <cellStyle name="Normal 5 3 2 4 4 4 3" xfId="23645"/>
    <cellStyle name="Normal 5 3 2 4 4 5" xfId="8613"/>
    <cellStyle name="Normal 5 3 2 4 4 5 2" xfId="26150"/>
    <cellStyle name="Normal 5 3 2 4 4 6" xfId="18635"/>
    <cellStyle name="Normal 5 3 2 4 4 7" xfId="16130"/>
    <cellStyle name="Normal 5 3 2 4 5" xfId="1575"/>
    <cellStyle name="Normal 5 3 2 4 5 2" xfId="4080"/>
    <cellStyle name="Normal 5 3 2 4 5 2 2" xfId="11616"/>
    <cellStyle name="Normal 5 3 2 4 5 2 2 2" xfId="29153"/>
    <cellStyle name="Normal 5 3 2 4 5 2 3" xfId="21638"/>
    <cellStyle name="Normal 5 3 2 4 5 3" xfId="6585"/>
    <cellStyle name="Normal 5 3 2 4 5 3 2" xfId="14121"/>
    <cellStyle name="Normal 5 3 2 4 5 3 2 2" xfId="31658"/>
    <cellStyle name="Normal 5 3 2 4 5 3 3" xfId="24143"/>
    <cellStyle name="Normal 5 3 2 4 5 4" xfId="9111"/>
    <cellStyle name="Normal 5 3 2 4 5 4 2" xfId="26648"/>
    <cellStyle name="Normal 5 3 2 4 5 5" xfId="19133"/>
    <cellStyle name="Normal 5 3 2 4 5 6" xfId="16628"/>
    <cellStyle name="Normal 5 3 2 4 6" xfId="2835"/>
    <cellStyle name="Normal 5 3 2 4 6 2" xfId="10371"/>
    <cellStyle name="Normal 5 3 2 4 6 2 2" xfId="27908"/>
    <cellStyle name="Normal 5 3 2 4 6 3" xfId="20393"/>
    <cellStyle name="Normal 5 3 2 4 7" xfId="5340"/>
    <cellStyle name="Normal 5 3 2 4 7 2" xfId="12876"/>
    <cellStyle name="Normal 5 3 2 4 7 2 2" xfId="30413"/>
    <cellStyle name="Normal 5 3 2 4 7 3" xfId="22898"/>
    <cellStyle name="Normal 5 3 2 4 8" xfId="7862"/>
    <cellStyle name="Normal 5 3 2 4 8 2" xfId="25403"/>
    <cellStyle name="Normal 5 3 2 4 9" xfId="17888"/>
    <cellStyle name="Normal 5 3 2 5" xfId="337"/>
    <cellStyle name="Normal 5 3 2 5 10" xfId="15444"/>
    <cellStyle name="Normal 5 3 2 5 2" xfId="872"/>
    <cellStyle name="Normal 5 3 2 5 2 2" xfId="1387"/>
    <cellStyle name="Normal 5 3 2 5 2 2 2" xfId="2632"/>
    <cellStyle name="Normal 5 3 2 5 2 2 2 2" xfId="5137"/>
    <cellStyle name="Normal 5 3 2 5 2 2 2 2 2" xfId="12673"/>
    <cellStyle name="Normal 5 3 2 5 2 2 2 2 2 2" xfId="30210"/>
    <cellStyle name="Normal 5 3 2 5 2 2 2 2 3" xfId="22695"/>
    <cellStyle name="Normal 5 3 2 5 2 2 2 3" xfId="7642"/>
    <cellStyle name="Normal 5 3 2 5 2 2 2 3 2" xfId="15178"/>
    <cellStyle name="Normal 5 3 2 5 2 2 2 3 2 2" xfId="32715"/>
    <cellStyle name="Normal 5 3 2 5 2 2 2 3 3" xfId="25200"/>
    <cellStyle name="Normal 5 3 2 5 2 2 2 4" xfId="10168"/>
    <cellStyle name="Normal 5 3 2 5 2 2 2 4 2" xfId="27705"/>
    <cellStyle name="Normal 5 3 2 5 2 2 2 5" xfId="20190"/>
    <cellStyle name="Normal 5 3 2 5 2 2 2 6" xfId="17685"/>
    <cellStyle name="Normal 5 3 2 5 2 2 3" xfId="3892"/>
    <cellStyle name="Normal 5 3 2 5 2 2 3 2" xfId="11428"/>
    <cellStyle name="Normal 5 3 2 5 2 2 3 2 2" xfId="28965"/>
    <cellStyle name="Normal 5 3 2 5 2 2 3 3" xfId="21450"/>
    <cellStyle name="Normal 5 3 2 5 2 2 4" xfId="6397"/>
    <cellStyle name="Normal 5 3 2 5 2 2 4 2" xfId="13933"/>
    <cellStyle name="Normal 5 3 2 5 2 2 4 2 2" xfId="31470"/>
    <cellStyle name="Normal 5 3 2 5 2 2 4 3" xfId="23955"/>
    <cellStyle name="Normal 5 3 2 5 2 2 5" xfId="8923"/>
    <cellStyle name="Normal 5 3 2 5 2 2 5 2" xfId="26460"/>
    <cellStyle name="Normal 5 3 2 5 2 2 6" xfId="18945"/>
    <cellStyle name="Normal 5 3 2 5 2 2 7" xfId="16440"/>
    <cellStyle name="Normal 5 3 2 5 2 3" xfId="2134"/>
    <cellStyle name="Normal 5 3 2 5 2 3 2" xfId="4639"/>
    <cellStyle name="Normal 5 3 2 5 2 3 2 2" xfId="12175"/>
    <cellStyle name="Normal 5 3 2 5 2 3 2 2 2" xfId="29712"/>
    <cellStyle name="Normal 5 3 2 5 2 3 2 3" xfId="22197"/>
    <cellStyle name="Normal 5 3 2 5 2 3 3" xfId="7144"/>
    <cellStyle name="Normal 5 3 2 5 2 3 3 2" xfId="14680"/>
    <cellStyle name="Normal 5 3 2 5 2 3 3 2 2" xfId="32217"/>
    <cellStyle name="Normal 5 3 2 5 2 3 3 3" xfId="24702"/>
    <cellStyle name="Normal 5 3 2 5 2 3 4" xfId="9670"/>
    <cellStyle name="Normal 5 3 2 5 2 3 4 2" xfId="27207"/>
    <cellStyle name="Normal 5 3 2 5 2 3 5" xfId="19692"/>
    <cellStyle name="Normal 5 3 2 5 2 3 6" xfId="17187"/>
    <cellStyle name="Normal 5 3 2 5 2 4" xfId="3394"/>
    <cellStyle name="Normal 5 3 2 5 2 4 2" xfId="10930"/>
    <cellStyle name="Normal 5 3 2 5 2 4 2 2" xfId="28467"/>
    <cellStyle name="Normal 5 3 2 5 2 4 3" xfId="20952"/>
    <cellStyle name="Normal 5 3 2 5 2 5" xfId="5899"/>
    <cellStyle name="Normal 5 3 2 5 2 5 2" xfId="13435"/>
    <cellStyle name="Normal 5 3 2 5 2 5 2 2" xfId="30972"/>
    <cellStyle name="Normal 5 3 2 5 2 5 3" xfId="23457"/>
    <cellStyle name="Normal 5 3 2 5 2 6" xfId="8423"/>
    <cellStyle name="Normal 5 3 2 5 2 6 2" xfId="25962"/>
    <cellStyle name="Normal 5 3 2 5 2 7" xfId="18447"/>
    <cellStyle name="Normal 5 3 2 5 2 8" xfId="15942"/>
    <cellStyle name="Normal 5 3 2 5 3" xfId="612"/>
    <cellStyle name="Normal 5 3 2 5 3 2" xfId="1885"/>
    <cellStyle name="Normal 5 3 2 5 3 2 2" xfId="4390"/>
    <cellStyle name="Normal 5 3 2 5 3 2 2 2" xfId="11926"/>
    <cellStyle name="Normal 5 3 2 5 3 2 2 2 2" xfId="29463"/>
    <cellStyle name="Normal 5 3 2 5 3 2 2 3" xfId="21948"/>
    <cellStyle name="Normal 5 3 2 5 3 2 3" xfId="6895"/>
    <cellStyle name="Normal 5 3 2 5 3 2 3 2" xfId="14431"/>
    <cellStyle name="Normal 5 3 2 5 3 2 3 2 2" xfId="31968"/>
    <cellStyle name="Normal 5 3 2 5 3 2 3 3" xfId="24453"/>
    <cellStyle name="Normal 5 3 2 5 3 2 4" xfId="9421"/>
    <cellStyle name="Normal 5 3 2 5 3 2 4 2" xfId="26958"/>
    <cellStyle name="Normal 5 3 2 5 3 2 5" xfId="19443"/>
    <cellStyle name="Normal 5 3 2 5 3 2 6" xfId="16938"/>
    <cellStyle name="Normal 5 3 2 5 3 3" xfId="3145"/>
    <cellStyle name="Normal 5 3 2 5 3 3 2" xfId="10681"/>
    <cellStyle name="Normal 5 3 2 5 3 3 2 2" xfId="28218"/>
    <cellStyle name="Normal 5 3 2 5 3 3 3" xfId="20703"/>
    <cellStyle name="Normal 5 3 2 5 3 4" xfId="5650"/>
    <cellStyle name="Normal 5 3 2 5 3 4 2" xfId="13186"/>
    <cellStyle name="Normal 5 3 2 5 3 4 2 2" xfId="30723"/>
    <cellStyle name="Normal 5 3 2 5 3 4 3" xfId="23208"/>
    <cellStyle name="Normal 5 3 2 5 3 5" xfId="8174"/>
    <cellStyle name="Normal 5 3 2 5 3 5 2" xfId="25713"/>
    <cellStyle name="Normal 5 3 2 5 3 6" xfId="18198"/>
    <cellStyle name="Normal 5 3 2 5 3 7" xfId="15693"/>
    <cellStyle name="Normal 5 3 2 5 4" xfId="1138"/>
    <cellStyle name="Normal 5 3 2 5 4 2" xfId="2383"/>
    <cellStyle name="Normal 5 3 2 5 4 2 2" xfId="4888"/>
    <cellStyle name="Normal 5 3 2 5 4 2 2 2" xfId="12424"/>
    <cellStyle name="Normal 5 3 2 5 4 2 2 2 2" xfId="29961"/>
    <cellStyle name="Normal 5 3 2 5 4 2 2 3" xfId="22446"/>
    <cellStyle name="Normal 5 3 2 5 4 2 3" xfId="7393"/>
    <cellStyle name="Normal 5 3 2 5 4 2 3 2" xfId="14929"/>
    <cellStyle name="Normal 5 3 2 5 4 2 3 2 2" xfId="32466"/>
    <cellStyle name="Normal 5 3 2 5 4 2 3 3" xfId="24951"/>
    <cellStyle name="Normal 5 3 2 5 4 2 4" xfId="9919"/>
    <cellStyle name="Normal 5 3 2 5 4 2 4 2" xfId="27456"/>
    <cellStyle name="Normal 5 3 2 5 4 2 5" xfId="19941"/>
    <cellStyle name="Normal 5 3 2 5 4 2 6" xfId="17436"/>
    <cellStyle name="Normal 5 3 2 5 4 3" xfId="3643"/>
    <cellStyle name="Normal 5 3 2 5 4 3 2" xfId="11179"/>
    <cellStyle name="Normal 5 3 2 5 4 3 2 2" xfId="28716"/>
    <cellStyle name="Normal 5 3 2 5 4 3 3" xfId="21201"/>
    <cellStyle name="Normal 5 3 2 5 4 4" xfId="6148"/>
    <cellStyle name="Normal 5 3 2 5 4 4 2" xfId="13684"/>
    <cellStyle name="Normal 5 3 2 5 4 4 2 2" xfId="31221"/>
    <cellStyle name="Normal 5 3 2 5 4 4 3" xfId="23706"/>
    <cellStyle name="Normal 5 3 2 5 4 5" xfId="8674"/>
    <cellStyle name="Normal 5 3 2 5 4 5 2" xfId="26211"/>
    <cellStyle name="Normal 5 3 2 5 4 6" xfId="18696"/>
    <cellStyle name="Normal 5 3 2 5 4 7" xfId="16191"/>
    <cellStyle name="Normal 5 3 2 5 5" xfId="1636"/>
    <cellStyle name="Normal 5 3 2 5 5 2" xfId="4141"/>
    <cellStyle name="Normal 5 3 2 5 5 2 2" xfId="11677"/>
    <cellStyle name="Normal 5 3 2 5 5 2 2 2" xfId="29214"/>
    <cellStyle name="Normal 5 3 2 5 5 2 3" xfId="21699"/>
    <cellStyle name="Normal 5 3 2 5 5 3" xfId="6646"/>
    <cellStyle name="Normal 5 3 2 5 5 3 2" xfId="14182"/>
    <cellStyle name="Normal 5 3 2 5 5 3 2 2" xfId="31719"/>
    <cellStyle name="Normal 5 3 2 5 5 3 3" xfId="24204"/>
    <cellStyle name="Normal 5 3 2 5 5 4" xfId="9172"/>
    <cellStyle name="Normal 5 3 2 5 5 4 2" xfId="26709"/>
    <cellStyle name="Normal 5 3 2 5 5 5" xfId="19194"/>
    <cellStyle name="Normal 5 3 2 5 5 6" xfId="16689"/>
    <cellStyle name="Normal 5 3 2 5 6" xfId="2896"/>
    <cellStyle name="Normal 5 3 2 5 6 2" xfId="10432"/>
    <cellStyle name="Normal 5 3 2 5 6 2 2" xfId="27969"/>
    <cellStyle name="Normal 5 3 2 5 6 3" xfId="20454"/>
    <cellStyle name="Normal 5 3 2 5 7" xfId="5401"/>
    <cellStyle name="Normal 5 3 2 5 7 2" xfId="12937"/>
    <cellStyle name="Normal 5 3 2 5 7 2 2" xfId="30474"/>
    <cellStyle name="Normal 5 3 2 5 7 3" xfId="22959"/>
    <cellStyle name="Normal 5 3 2 5 8" xfId="7923"/>
    <cellStyle name="Normal 5 3 2 5 8 2" xfId="25464"/>
    <cellStyle name="Normal 5 3 2 5 9" xfId="17949"/>
    <cellStyle name="Normal 5 3 2 6" xfId="683"/>
    <cellStyle name="Normal 5 3 2 6 2" xfId="1204"/>
    <cellStyle name="Normal 5 3 2 6 2 2" xfId="2449"/>
    <cellStyle name="Normal 5 3 2 6 2 2 2" xfId="4954"/>
    <cellStyle name="Normal 5 3 2 6 2 2 2 2" xfId="12490"/>
    <cellStyle name="Normal 5 3 2 6 2 2 2 2 2" xfId="30027"/>
    <cellStyle name="Normal 5 3 2 6 2 2 2 3" xfId="22512"/>
    <cellStyle name="Normal 5 3 2 6 2 2 3" xfId="7459"/>
    <cellStyle name="Normal 5 3 2 6 2 2 3 2" xfId="14995"/>
    <cellStyle name="Normal 5 3 2 6 2 2 3 2 2" xfId="32532"/>
    <cellStyle name="Normal 5 3 2 6 2 2 3 3" xfId="25017"/>
    <cellStyle name="Normal 5 3 2 6 2 2 4" xfId="9985"/>
    <cellStyle name="Normal 5 3 2 6 2 2 4 2" xfId="27522"/>
    <cellStyle name="Normal 5 3 2 6 2 2 5" xfId="20007"/>
    <cellStyle name="Normal 5 3 2 6 2 2 6" xfId="17502"/>
    <cellStyle name="Normal 5 3 2 6 2 3" xfId="3709"/>
    <cellStyle name="Normal 5 3 2 6 2 3 2" xfId="11245"/>
    <cellStyle name="Normal 5 3 2 6 2 3 2 2" xfId="28782"/>
    <cellStyle name="Normal 5 3 2 6 2 3 3" xfId="21267"/>
    <cellStyle name="Normal 5 3 2 6 2 4" xfId="6214"/>
    <cellStyle name="Normal 5 3 2 6 2 4 2" xfId="13750"/>
    <cellStyle name="Normal 5 3 2 6 2 4 2 2" xfId="31287"/>
    <cellStyle name="Normal 5 3 2 6 2 4 3" xfId="23772"/>
    <cellStyle name="Normal 5 3 2 6 2 5" xfId="8740"/>
    <cellStyle name="Normal 5 3 2 6 2 5 2" xfId="26277"/>
    <cellStyle name="Normal 5 3 2 6 2 6" xfId="18762"/>
    <cellStyle name="Normal 5 3 2 6 2 7" xfId="16257"/>
    <cellStyle name="Normal 5 3 2 6 3" xfId="1951"/>
    <cellStyle name="Normal 5 3 2 6 3 2" xfId="4456"/>
    <cellStyle name="Normal 5 3 2 6 3 2 2" xfId="11992"/>
    <cellStyle name="Normal 5 3 2 6 3 2 2 2" xfId="29529"/>
    <cellStyle name="Normal 5 3 2 6 3 2 3" xfId="22014"/>
    <cellStyle name="Normal 5 3 2 6 3 3" xfId="6961"/>
    <cellStyle name="Normal 5 3 2 6 3 3 2" xfId="14497"/>
    <cellStyle name="Normal 5 3 2 6 3 3 2 2" xfId="32034"/>
    <cellStyle name="Normal 5 3 2 6 3 3 3" xfId="24519"/>
    <cellStyle name="Normal 5 3 2 6 3 4" xfId="9487"/>
    <cellStyle name="Normal 5 3 2 6 3 4 2" xfId="27024"/>
    <cellStyle name="Normal 5 3 2 6 3 5" xfId="19509"/>
    <cellStyle name="Normal 5 3 2 6 3 6" xfId="17004"/>
    <cellStyle name="Normal 5 3 2 6 4" xfId="3211"/>
    <cellStyle name="Normal 5 3 2 6 4 2" xfId="10747"/>
    <cellStyle name="Normal 5 3 2 6 4 2 2" xfId="28284"/>
    <cellStyle name="Normal 5 3 2 6 4 3" xfId="20769"/>
    <cellStyle name="Normal 5 3 2 6 5" xfId="5716"/>
    <cellStyle name="Normal 5 3 2 6 5 2" xfId="13252"/>
    <cellStyle name="Normal 5 3 2 6 5 2 2" xfId="30789"/>
    <cellStyle name="Normal 5 3 2 6 5 3" xfId="23274"/>
    <cellStyle name="Normal 5 3 2 6 6" xfId="8240"/>
    <cellStyle name="Normal 5 3 2 6 6 2" xfId="25779"/>
    <cellStyle name="Normal 5 3 2 6 7" xfId="18264"/>
    <cellStyle name="Normal 5 3 2 6 8" xfId="15759"/>
    <cellStyle name="Normal 5 3 2 7" xfId="410"/>
    <cellStyle name="Normal 5 3 2 7 2" xfId="1702"/>
    <cellStyle name="Normal 5 3 2 7 2 2" xfId="4207"/>
    <cellStyle name="Normal 5 3 2 7 2 2 2" xfId="11743"/>
    <cellStyle name="Normal 5 3 2 7 2 2 2 2" xfId="29280"/>
    <cellStyle name="Normal 5 3 2 7 2 2 3" xfId="21765"/>
    <cellStyle name="Normal 5 3 2 7 2 3" xfId="6712"/>
    <cellStyle name="Normal 5 3 2 7 2 3 2" xfId="14248"/>
    <cellStyle name="Normal 5 3 2 7 2 3 2 2" xfId="31785"/>
    <cellStyle name="Normal 5 3 2 7 2 3 3" xfId="24270"/>
    <cellStyle name="Normal 5 3 2 7 2 4" xfId="9238"/>
    <cellStyle name="Normal 5 3 2 7 2 4 2" xfId="26775"/>
    <cellStyle name="Normal 5 3 2 7 2 5" xfId="19260"/>
    <cellStyle name="Normal 5 3 2 7 2 6" xfId="16755"/>
    <cellStyle name="Normal 5 3 2 7 3" xfId="2962"/>
    <cellStyle name="Normal 5 3 2 7 3 2" xfId="10498"/>
    <cellStyle name="Normal 5 3 2 7 3 2 2" xfId="28035"/>
    <cellStyle name="Normal 5 3 2 7 3 3" xfId="20520"/>
    <cellStyle name="Normal 5 3 2 7 4" xfId="5467"/>
    <cellStyle name="Normal 5 3 2 7 4 2" xfId="13003"/>
    <cellStyle name="Normal 5 3 2 7 4 2 2" xfId="30540"/>
    <cellStyle name="Normal 5 3 2 7 4 3" xfId="23025"/>
    <cellStyle name="Normal 5 3 2 7 5" xfId="7989"/>
    <cellStyle name="Normal 5 3 2 7 5 2" xfId="25530"/>
    <cellStyle name="Normal 5 3 2 7 6" xfId="18015"/>
    <cellStyle name="Normal 5 3 2 7 7" xfId="15510"/>
    <cellStyle name="Normal 5 3 2 8" xfId="955"/>
    <cellStyle name="Normal 5 3 2 8 2" xfId="2200"/>
    <cellStyle name="Normal 5 3 2 8 2 2" xfId="4705"/>
    <cellStyle name="Normal 5 3 2 8 2 2 2" xfId="12241"/>
    <cellStyle name="Normal 5 3 2 8 2 2 2 2" xfId="29778"/>
    <cellStyle name="Normal 5 3 2 8 2 2 3" xfId="22263"/>
    <cellStyle name="Normal 5 3 2 8 2 3" xfId="7210"/>
    <cellStyle name="Normal 5 3 2 8 2 3 2" xfId="14746"/>
    <cellStyle name="Normal 5 3 2 8 2 3 2 2" xfId="32283"/>
    <cellStyle name="Normal 5 3 2 8 2 3 3" xfId="24768"/>
    <cellStyle name="Normal 5 3 2 8 2 4" xfId="9736"/>
    <cellStyle name="Normal 5 3 2 8 2 4 2" xfId="27273"/>
    <cellStyle name="Normal 5 3 2 8 2 5" xfId="19758"/>
    <cellStyle name="Normal 5 3 2 8 2 6" xfId="17253"/>
    <cellStyle name="Normal 5 3 2 8 3" xfId="3460"/>
    <cellStyle name="Normal 5 3 2 8 3 2" xfId="10996"/>
    <cellStyle name="Normal 5 3 2 8 3 2 2" xfId="28533"/>
    <cellStyle name="Normal 5 3 2 8 3 3" xfId="21018"/>
    <cellStyle name="Normal 5 3 2 8 4" xfId="5965"/>
    <cellStyle name="Normal 5 3 2 8 4 2" xfId="13501"/>
    <cellStyle name="Normal 5 3 2 8 4 2 2" xfId="31038"/>
    <cellStyle name="Normal 5 3 2 8 4 3" xfId="23523"/>
    <cellStyle name="Normal 5 3 2 8 5" xfId="8491"/>
    <cellStyle name="Normal 5 3 2 8 5 2" xfId="26028"/>
    <cellStyle name="Normal 5 3 2 8 6" xfId="18513"/>
    <cellStyle name="Normal 5 3 2 8 7" xfId="16008"/>
    <cellStyle name="Normal 5 3 2 9" xfId="1453"/>
    <cellStyle name="Normal 5 3 2 9 2" xfId="3958"/>
    <cellStyle name="Normal 5 3 2 9 2 2" xfId="11494"/>
    <cellStyle name="Normal 5 3 2 9 2 2 2" xfId="29031"/>
    <cellStyle name="Normal 5 3 2 9 2 3" xfId="21516"/>
    <cellStyle name="Normal 5 3 2 9 3" xfId="6463"/>
    <cellStyle name="Normal 5 3 2 9 3 2" xfId="13999"/>
    <cellStyle name="Normal 5 3 2 9 3 2 2" xfId="31536"/>
    <cellStyle name="Normal 5 3 2 9 3 3" xfId="24021"/>
    <cellStyle name="Normal 5 3 2 9 4" xfId="8989"/>
    <cellStyle name="Normal 5 3 2 9 4 2" xfId="26526"/>
    <cellStyle name="Normal 5 3 2 9 5" xfId="19011"/>
    <cellStyle name="Normal 5 3 2 9 6" xfId="16506"/>
    <cellStyle name="Normal 5 3 3" xfId="149"/>
    <cellStyle name="Normal 5 3 3 10" xfId="5234"/>
    <cellStyle name="Normal 5 3 3 10 2" xfId="12770"/>
    <cellStyle name="Normal 5 3 3 10 2 2" xfId="30307"/>
    <cellStyle name="Normal 5 3 3 10 3" xfId="22792"/>
    <cellStyle name="Normal 5 3 3 11" xfId="7754"/>
    <cellStyle name="Normal 5 3 3 11 2" xfId="25297"/>
    <cellStyle name="Normal 5 3 3 12" xfId="17782"/>
    <cellStyle name="Normal 5 3 3 13" xfId="15275"/>
    <cellStyle name="Normal 5 3 3 2" xfId="213"/>
    <cellStyle name="Normal 5 3 3 2 10" xfId="15336"/>
    <cellStyle name="Normal 5 3 3 2 2" xfId="762"/>
    <cellStyle name="Normal 5 3 3 2 2 2" xfId="1281"/>
    <cellStyle name="Normal 5 3 3 2 2 2 2" xfId="2526"/>
    <cellStyle name="Normal 5 3 3 2 2 2 2 2" xfId="5031"/>
    <cellStyle name="Normal 5 3 3 2 2 2 2 2 2" xfId="12567"/>
    <cellStyle name="Normal 5 3 3 2 2 2 2 2 2 2" xfId="30104"/>
    <cellStyle name="Normal 5 3 3 2 2 2 2 2 3" xfId="22589"/>
    <cellStyle name="Normal 5 3 3 2 2 2 2 3" xfId="7536"/>
    <cellStyle name="Normal 5 3 3 2 2 2 2 3 2" xfId="15072"/>
    <cellStyle name="Normal 5 3 3 2 2 2 2 3 2 2" xfId="32609"/>
    <cellStyle name="Normal 5 3 3 2 2 2 2 3 3" xfId="25094"/>
    <cellStyle name="Normal 5 3 3 2 2 2 2 4" xfId="10062"/>
    <cellStyle name="Normal 5 3 3 2 2 2 2 4 2" xfId="27599"/>
    <cellStyle name="Normal 5 3 3 2 2 2 2 5" xfId="20084"/>
    <cellStyle name="Normal 5 3 3 2 2 2 2 6" xfId="17579"/>
    <cellStyle name="Normal 5 3 3 2 2 2 3" xfId="3786"/>
    <cellStyle name="Normal 5 3 3 2 2 2 3 2" xfId="11322"/>
    <cellStyle name="Normal 5 3 3 2 2 2 3 2 2" xfId="28859"/>
    <cellStyle name="Normal 5 3 3 2 2 2 3 3" xfId="21344"/>
    <cellStyle name="Normal 5 3 3 2 2 2 4" xfId="6291"/>
    <cellStyle name="Normal 5 3 3 2 2 2 4 2" xfId="13827"/>
    <cellStyle name="Normal 5 3 3 2 2 2 4 2 2" xfId="31364"/>
    <cellStyle name="Normal 5 3 3 2 2 2 4 3" xfId="23849"/>
    <cellStyle name="Normal 5 3 3 2 2 2 5" xfId="8817"/>
    <cellStyle name="Normal 5 3 3 2 2 2 5 2" xfId="26354"/>
    <cellStyle name="Normal 5 3 3 2 2 2 6" xfId="18839"/>
    <cellStyle name="Normal 5 3 3 2 2 2 7" xfId="16334"/>
    <cellStyle name="Normal 5 3 3 2 2 3" xfId="2028"/>
    <cellStyle name="Normal 5 3 3 2 2 3 2" xfId="4533"/>
    <cellStyle name="Normal 5 3 3 2 2 3 2 2" xfId="12069"/>
    <cellStyle name="Normal 5 3 3 2 2 3 2 2 2" xfId="29606"/>
    <cellStyle name="Normal 5 3 3 2 2 3 2 3" xfId="22091"/>
    <cellStyle name="Normal 5 3 3 2 2 3 3" xfId="7038"/>
    <cellStyle name="Normal 5 3 3 2 2 3 3 2" xfId="14574"/>
    <cellStyle name="Normal 5 3 3 2 2 3 3 2 2" xfId="32111"/>
    <cellStyle name="Normal 5 3 3 2 2 3 3 3" xfId="24596"/>
    <cellStyle name="Normal 5 3 3 2 2 3 4" xfId="9564"/>
    <cellStyle name="Normal 5 3 3 2 2 3 4 2" xfId="27101"/>
    <cellStyle name="Normal 5 3 3 2 2 3 5" xfId="19586"/>
    <cellStyle name="Normal 5 3 3 2 2 3 6" xfId="17081"/>
    <cellStyle name="Normal 5 3 3 2 2 4" xfId="3288"/>
    <cellStyle name="Normal 5 3 3 2 2 4 2" xfId="10824"/>
    <cellStyle name="Normal 5 3 3 2 2 4 2 2" xfId="28361"/>
    <cellStyle name="Normal 5 3 3 2 2 4 3" xfId="20846"/>
    <cellStyle name="Normal 5 3 3 2 2 5" xfId="5793"/>
    <cellStyle name="Normal 5 3 3 2 2 5 2" xfId="13329"/>
    <cellStyle name="Normal 5 3 3 2 2 5 2 2" xfId="30866"/>
    <cellStyle name="Normal 5 3 3 2 2 5 3" xfId="23351"/>
    <cellStyle name="Normal 5 3 3 2 2 6" xfId="8317"/>
    <cellStyle name="Normal 5 3 3 2 2 6 2" xfId="25856"/>
    <cellStyle name="Normal 5 3 3 2 2 7" xfId="18341"/>
    <cellStyle name="Normal 5 3 3 2 2 8" xfId="15836"/>
    <cellStyle name="Normal 5 3 3 2 3" xfId="489"/>
    <cellStyle name="Normal 5 3 3 2 3 2" xfId="1779"/>
    <cellStyle name="Normal 5 3 3 2 3 2 2" xfId="4284"/>
    <cellStyle name="Normal 5 3 3 2 3 2 2 2" xfId="11820"/>
    <cellStyle name="Normal 5 3 3 2 3 2 2 2 2" xfId="29357"/>
    <cellStyle name="Normal 5 3 3 2 3 2 2 3" xfId="21842"/>
    <cellStyle name="Normal 5 3 3 2 3 2 3" xfId="6789"/>
    <cellStyle name="Normal 5 3 3 2 3 2 3 2" xfId="14325"/>
    <cellStyle name="Normal 5 3 3 2 3 2 3 2 2" xfId="31862"/>
    <cellStyle name="Normal 5 3 3 2 3 2 3 3" xfId="24347"/>
    <cellStyle name="Normal 5 3 3 2 3 2 4" xfId="9315"/>
    <cellStyle name="Normal 5 3 3 2 3 2 4 2" xfId="26852"/>
    <cellStyle name="Normal 5 3 3 2 3 2 5" xfId="19337"/>
    <cellStyle name="Normal 5 3 3 2 3 2 6" xfId="16832"/>
    <cellStyle name="Normal 5 3 3 2 3 3" xfId="3039"/>
    <cellStyle name="Normal 5 3 3 2 3 3 2" xfId="10575"/>
    <cellStyle name="Normal 5 3 3 2 3 3 2 2" xfId="28112"/>
    <cellStyle name="Normal 5 3 3 2 3 3 3" xfId="20597"/>
    <cellStyle name="Normal 5 3 3 2 3 4" xfId="5544"/>
    <cellStyle name="Normal 5 3 3 2 3 4 2" xfId="13080"/>
    <cellStyle name="Normal 5 3 3 2 3 4 2 2" xfId="30617"/>
    <cellStyle name="Normal 5 3 3 2 3 4 3" xfId="23102"/>
    <cellStyle name="Normal 5 3 3 2 3 5" xfId="8066"/>
    <cellStyle name="Normal 5 3 3 2 3 5 2" xfId="25607"/>
    <cellStyle name="Normal 5 3 3 2 3 6" xfId="18092"/>
    <cellStyle name="Normal 5 3 3 2 3 7" xfId="15587"/>
    <cellStyle name="Normal 5 3 3 2 4" xfId="1032"/>
    <cellStyle name="Normal 5 3 3 2 4 2" xfId="2277"/>
    <cellStyle name="Normal 5 3 3 2 4 2 2" xfId="4782"/>
    <cellStyle name="Normal 5 3 3 2 4 2 2 2" xfId="12318"/>
    <cellStyle name="Normal 5 3 3 2 4 2 2 2 2" xfId="29855"/>
    <cellStyle name="Normal 5 3 3 2 4 2 2 3" xfId="22340"/>
    <cellStyle name="Normal 5 3 3 2 4 2 3" xfId="7287"/>
    <cellStyle name="Normal 5 3 3 2 4 2 3 2" xfId="14823"/>
    <cellStyle name="Normal 5 3 3 2 4 2 3 2 2" xfId="32360"/>
    <cellStyle name="Normal 5 3 3 2 4 2 3 3" xfId="24845"/>
    <cellStyle name="Normal 5 3 3 2 4 2 4" xfId="9813"/>
    <cellStyle name="Normal 5 3 3 2 4 2 4 2" xfId="27350"/>
    <cellStyle name="Normal 5 3 3 2 4 2 5" xfId="19835"/>
    <cellStyle name="Normal 5 3 3 2 4 2 6" xfId="17330"/>
    <cellStyle name="Normal 5 3 3 2 4 3" xfId="3537"/>
    <cellStyle name="Normal 5 3 3 2 4 3 2" xfId="11073"/>
    <cellStyle name="Normal 5 3 3 2 4 3 2 2" xfId="28610"/>
    <cellStyle name="Normal 5 3 3 2 4 3 3" xfId="21095"/>
    <cellStyle name="Normal 5 3 3 2 4 4" xfId="6042"/>
    <cellStyle name="Normal 5 3 3 2 4 4 2" xfId="13578"/>
    <cellStyle name="Normal 5 3 3 2 4 4 2 2" xfId="31115"/>
    <cellStyle name="Normal 5 3 3 2 4 4 3" xfId="23600"/>
    <cellStyle name="Normal 5 3 3 2 4 5" xfId="8568"/>
    <cellStyle name="Normal 5 3 3 2 4 5 2" xfId="26105"/>
    <cellStyle name="Normal 5 3 3 2 4 6" xfId="18590"/>
    <cellStyle name="Normal 5 3 3 2 4 7" xfId="16085"/>
    <cellStyle name="Normal 5 3 3 2 5" xfId="1530"/>
    <cellStyle name="Normal 5 3 3 2 5 2" xfId="4035"/>
    <cellStyle name="Normal 5 3 3 2 5 2 2" xfId="11571"/>
    <cellStyle name="Normal 5 3 3 2 5 2 2 2" xfId="29108"/>
    <cellStyle name="Normal 5 3 3 2 5 2 3" xfId="21593"/>
    <cellStyle name="Normal 5 3 3 2 5 3" xfId="6540"/>
    <cellStyle name="Normal 5 3 3 2 5 3 2" xfId="14076"/>
    <cellStyle name="Normal 5 3 3 2 5 3 2 2" xfId="31613"/>
    <cellStyle name="Normal 5 3 3 2 5 3 3" xfId="24098"/>
    <cellStyle name="Normal 5 3 3 2 5 4" xfId="9066"/>
    <cellStyle name="Normal 5 3 3 2 5 4 2" xfId="26603"/>
    <cellStyle name="Normal 5 3 3 2 5 5" xfId="19088"/>
    <cellStyle name="Normal 5 3 3 2 5 6" xfId="16583"/>
    <cellStyle name="Normal 5 3 3 2 6" xfId="2790"/>
    <cellStyle name="Normal 5 3 3 2 6 2" xfId="10326"/>
    <cellStyle name="Normal 5 3 3 2 6 2 2" xfId="27863"/>
    <cellStyle name="Normal 5 3 3 2 6 3" xfId="20348"/>
    <cellStyle name="Normal 5 3 3 2 7" xfId="5295"/>
    <cellStyle name="Normal 5 3 3 2 7 2" xfId="12831"/>
    <cellStyle name="Normal 5 3 3 2 7 2 2" xfId="30368"/>
    <cellStyle name="Normal 5 3 3 2 7 3" xfId="22853"/>
    <cellStyle name="Normal 5 3 3 2 8" xfId="7815"/>
    <cellStyle name="Normal 5 3 3 2 8 2" xfId="25358"/>
    <cellStyle name="Normal 5 3 3 2 9" xfId="17843"/>
    <cellStyle name="Normal 5 3 3 3" xfId="289"/>
    <cellStyle name="Normal 5 3 3 3 10" xfId="15399"/>
    <cellStyle name="Normal 5 3 3 3 2" xfId="824"/>
    <cellStyle name="Normal 5 3 3 3 2 2" xfId="1342"/>
    <cellStyle name="Normal 5 3 3 3 2 2 2" xfId="2587"/>
    <cellStyle name="Normal 5 3 3 3 2 2 2 2" xfId="5092"/>
    <cellStyle name="Normal 5 3 3 3 2 2 2 2 2" xfId="12628"/>
    <cellStyle name="Normal 5 3 3 3 2 2 2 2 2 2" xfId="30165"/>
    <cellStyle name="Normal 5 3 3 3 2 2 2 2 3" xfId="22650"/>
    <cellStyle name="Normal 5 3 3 3 2 2 2 3" xfId="7597"/>
    <cellStyle name="Normal 5 3 3 3 2 2 2 3 2" xfId="15133"/>
    <cellStyle name="Normal 5 3 3 3 2 2 2 3 2 2" xfId="32670"/>
    <cellStyle name="Normal 5 3 3 3 2 2 2 3 3" xfId="25155"/>
    <cellStyle name="Normal 5 3 3 3 2 2 2 4" xfId="10123"/>
    <cellStyle name="Normal 5 3 3 3 2 2 2 4 2" xfId="27660"/>
    <cellStyle name="Normal 5 3 3 3 2 2 2 5" xfId="20145"/>
    <cellStyle name="Normal 5 3 3 3 2 2 2 6" xfId="17640"/>
    <cellStyle name="Normal 5 3 3 3 2 2 3" xfId="3847"/>
    <cellStyle name="Normal 5 3 3 3 2 2 3 2" xfId="11383"/>
    <cellStyle name="Normal 5 3 3 3 2 2 3 2 2" xfId="28920"/>
    <cellStyle name="Normal 5 3 3 3 2 2 3 3" xfId="21405"/>
    <cellStyle name="Normal 5 3 3 3 2 2 4" xfId="6352"/>
    <cellStyle name="Normal 5 3 3 3 2 2 4 2" xfId="13888"/>
    <cellStyle name="Normal 5 3 3 3 2 2 4 2 2" xfId="31425"/>
    <cellStyle name="Normal 5 3 3 3 2 2 4 3" xfId="23910"/>
    <cellStyle name="Normal 5 3 3 3 2 2 5" xfId="8878"/>
    <cellStyle name="Normal 5 3 3 3 2 2 5 2" xfId="26415"/>
    <cellStyle name="Normal 5 3 3 3 2 2 6" xfId="18900"/>
    <cellStyle name="Normal 5 3 3 3 2 2 7" xfId="16395"/>
    <cellStyle name="Normal 5 3 3 3 2 3" xfId="2089"/>
    <cellStyle name="Normal 5 3 3 3 2 3 2" xfId="4594"/>
    <cellStyle name="Normal 5 3 3 3 2 3 2 2" xfId="12130"/>
    <cellStyle name="Normal 5 3 3 3 2 3 2 2 2" xfId="29667"/>
    <cellStyle name="Normal 5 3 3 3 2 3 2 3" xfId="22152"/>
    <cellStyle name="Normal 5 3 3 3 2 3 3" xfId="7099"/>
    <cellStyle name="Normal 5 3 3 3 2 3 3 2" xfId="14635"/>
    <cellStyle name="Normal 5 3 3 3 2 3 3 2 2" xfId="32172"/>
    <cellStyle name="Normal 5 3 3 3 2 3 3 3" xfId="24657"/>
    <cellStyle name="Normal 5 3 3 3 2 3 4" xfId="9625"/>
    <cellStyle name="Normal 5 3 3 3 2 3 4 2" xfId="27162"/>
    <cellStyle name="Normal 5 3 3 3 2 3 5" xfId="19647"/>
    <cellStyle name="Normal 5 3 3 3 2 3 6" xfId="17142"/>
    <cellStyle name="Normal 5 3 3 3 2 4" xfId="3349"/>
    <cellStyle name="Normal 5 3 3 3 2 4 2" xfId="10885"/>
    <cellStyle name="Normal 5 3 3 3 2 4 2 2" xfId="28422"/>
    <cellStyle name="Normal 5 3 3 3 2 4 3" xfId="20907"/>
    <cellStyle name="Normal 5 3 3 3 2 5" xfId="5854"/>
    <cellStyle name="Normal 5 3 3 3 2 5 2" xfId="13390"/>
    <cellStyle name="Normal 5 3 3 3 2 5 2 2" xfId="30927"/>
    <cellStyle name="Normal 5 3 3 3 2 5 3" xfId="23412"/>
    <cellStyle name="Normal 5 3 3 3 2 6" xfId="8378"/>
    <cellStyle name="Normal 5 3 3 3 2 6 2" xfId="25917"/>
    <cellStyle name="Normal 5 3 3 3 2 7" xfId="18402"/>
    <cellStyle name="Normal 5 3 3 3 2 8" xfId="15897"/>
    <cellStyle name="Normal 5 3 3 3 3" xfId="564"/>
    <cellStyle name="Normal 5 3 3 3 3 2" xfId="1840"/>
    <cellStyle name="Normal 5 3 3 3 3 2 2" xfId="4345"/>
    <cellStyle name="Normal 5 3 3 3 3 2 2 2" xfId="11881"/>
    <cellStyle name="Normal 5 3 3 3 3 2 2 2 2" xfId="29418"/>
    <cellStyle name="Normal 5 3 3 3 3 2 2 3" xfId="21903"/>
    <cellStyle name="Normal 5 3 3 3 3 2 3" xfId="6850"/>
    <cellStyle name="Normal 5 3 3 3 3 2 3 2" xfId="14386"/>
    <cellStyle name="Normal 5 3 3 3 3 2 3 2 2" xfId="31923"/>
    <cellStyle name="Normal 5 3 3 3 3 2 3 3" xfId="24408"/>
    <cellStyle name="Normal 5 3 3 3 3 2 4" xfId="9376"/>
    <cellStyle name="Normal 5 3 3 3 3 2 4 2" xfId="26913"/>
    <cellStyle name="Normal 5 3 3 3 3 2 5" xfId="19398"/>
    <cellStyle name="Normal 5 3 3 3 3 2 6" xfId="16893"/>
    <cellStyle name="Normal 5 3 3 3 3 3" xfId="3100"/>
    <cellStyle name="Normal 5 3 3 3 3 3 2" xfId="10636"/>
    <cellStyle name="Normal 5 3 3 3 3 3 2 2" xfId="28173"/>
    <cellStyle name="Normal 5 3 3 3 3 3 3" xfId="20658"/>
    <cellStyle name="Normal 5 3 3 3 3 4" xfId="5605"/>
    <cellStyle name="Normal 5 3 3 3 3 4 2" xfId="13141"/>
    <cellStyle name="Normal 5 3 3 3 3 4 2 2" xfId="30678"/>
    <cellStyle name="Normal 5 3 3 3 3 4 3" xfId="23163"/>
    <cellStyle name="Normal 5 3 3 3 3 5" xfId="8129"/>
    <cellStyle name="Normal 5 3 3 3 3 5 2" xfId="25668"/>
    <cellStyle name="Normal 5 3 3 3 3 6" xfId="18153"/>
    <cellStyle name="Normal 5 3 3 3 3 7" xfId="15648"/>
    <cellStyle name="Normal 5 3 3 3 4" xfId="1093"/>
    <cellStyle name="Normal 5 3 3 3 4 2" xfId="2338"/>
    <cellStyle name="Normal 5 3 3 3 4 2 2" xfId="4843"/>
    <cellStyle name="Normal 5 3 3 3 4 2 2 2" xfId="12379"/>
    <cellStyle name="Normal 5 3 3 3 4 2 2 2 2" xfId="29916"/>
    <cellStyle name="Normal 5 3 3 3 4 2 2 3" xfId="22401"/>
    <cellStyle name="Normal 5 3 3 3 4 2 3" xfId="7348"/>
    <cellStyle name="Normal 5 3 3 3 4 2 3 2" xfId="14884"/>
    <cellStyle name="Normal 5 3 3 3 4 2 3 2 2" xfId="32421"/>
    <cellStyle name="Normal 5 3 3 3 4 2 3 3" xfId="24906"/>
    <cellStyle name="Normal 5 3 3 3 4 2 4" xfId="9874"/>
    <cellStyle name="Normal 5 3 3 3 4 2 4 2" xfId="27411"/>
    <cellStyle name="Normal 5 3 3 3 4 2 5" xfId="19896"/>
    <cellStyle name="Normal 5 3 3 3 4 2 6" xfId="17391"/>
    <cellStyle name="Normal 5 3 3 3 4 3" xfId="3598"/>
    <cellStyle name="Normal 5 3 3 3 4 3 2" xfId="11134"/>
    <cellStyle name="Normal 5 3 3 3 4 3 2 2" xfId="28671"/>
    <cellStyle name="Normal 5 3 3 3 4 3 3" xfId="21156"/>
    <cellStyle name="Normal 5 3 3 3 4 4" xfId="6103"/>
    <cellStyle name="Normal 5 3 3 3 4 4 2" xfId="13639"/>
    <cellStyle name="Normal 5 3 3 3 4 4 2 2" xfId="31176"/>
    <cellStyle name="Normal 5 3 3 3 4 4 3" xfId="23661"/>
    <cellStyle name="Normal 5 3 3 3 4 5" xfId="8629"/>
    <cellStyle name="Normal 5 3 3 3 4 5 2" xfId="26166"/>
    <cellStyle name="Normal 5 3 3 3 4 6" xfId="18651"/>
    <cellStyle name="Normal 5 3 3 3 4 7" xfId="16146"/>
    <cellStyle name="Normal 5 3 3 3 5" xfId="1591"/>
    <cellStyle name="Normal 5 3 3 3 5 2" xfId="4096"/>
    <cellStyle name="Normal 5 3 3 3 5 2 2" xfId="11632"/>
    <cellStyle name="Normal 5 3 3 3 5 2 2 2" xfId="29169"/>
    <cellStyle name="Normal 5 3 3 3 5 2 3" xfId="21654"/>
    <cellStyle name="Normal 5 3 3 3 5 3" xfId="6601"/>
    <cellStyle name="Normal 5 3 3 3 5 3 2" xfId="14137"/>
    <cellStyle name="Normal 5 3 3 3 5 3 2 2" xfId="31674"/>
    <cellStyle name="Normal 5 3 3 3 5 3 3" xfId="24159"/>
    <cellStyle name="Normal 5 3 3 3 5 4" xfId="9127"/>
    <cellStyle name="Normal 5 3 3 3 5 4 2" xfId="26664"/>
    <cellStyle name="Normal 5 3 3 3 5 5" xfId="19149"/>
    <cellStyle name="Normal 5 3 3 3 5 6" xfId="16644"/>
    <cellStyle name="Normal 5 3 3 3 6" xfId="2851"/>
    <cellStyle name="Normal 5 3 3 3 6 2" xfId="10387"/>
    <cellStyle name="Normal 5 3 3 3 6 2 2" xfId="27924"/>
    <cellStyle name="Normal 5 3 3 3 6 3" xfId="20409"/>
    <cellStyle name="Normal 5 3 3 3 7" xfId="5356"/>
    <cellStyle name="Normal 5 3 3 3 7 2" xfId="12892"/>
    <cellStyle name="Normal 5 3 3 3 7 2 2" xfId="30429"/>
    <cellStyle name="Normal 5 3 3 3 7 3" xfId="22914"/>
    <cellStyle name="Normal 5 3 3 3 8" xfId="7878"/>
    <cellStyle name="Normal 5 3 3 3 8 2" xfId="25419"/>
    <cellStyle name="Normal 5 3 3 3 9" xfId="17904"/>
    <cellStyle name="Normal 5 3 3 4" xfId="353"/>
    <cellStyle name="Normal 5 3 3 4 10" xfId="15460"/>
    <cellStyle name="Normal 5 3 3 4 2" xfId="888"/>
    <cellStyle name="Normal 5 3 3 4 2 2" xfId="1403"/>
    <cellStyle name="Normal 5 3 3 4 2 2 2" xfId="2648"/>
    <cellStyle name="Normal 5 3 3 4 2 2 2 2" xfId="5153"/>
    <cellStyle name="Normal 5 3 3 4 2 2 2 2 2" xfId="12689"/>
    <cellStyle name="Normal 5 3 3 4 2 2 2 2 2 2" xfId="30226"/>
    <cellStyle name="Normal 5 3 3 4 2 2 2 2 3" xfId="22711"/>
    <cellStyle name="Normal 5 3 3 4 2 2 2 3" xfId="7658"/>
    <cellStyle name="Normal 5 3 3 4 2 2 2 3 2" xfId="15194"/>
    <cellStyle name="Normal 5 3 3 4 2 2 2 3 2 2" xfId="32731"/>
    <cellStyle name="Normal 5 3 3 4 2 2 2 3 3" xfId="25216"/>
    <cellStyle name="Normal 5 3 3 4 2 2 2 4" xfId="10184"/>
    <cellStyle name="Normal 5 3 3 4 2 2 2 4 2" xfId="27721"/>
    <cellStyle name="Normal 5 3 3 4 2 2 2 5" xfId="20206"/>
    <cellStyle name="Normal 5 3 3 4 2 2 2 6" xfId="17701"/>
    <cellStyle name="Normal 5 3 3 4 2 2 3" xfId="3908"/>
    <cellStyle name="Normal 5 3 3 4 2 2 3 2" xfId="11444"/>
    <cellStyle name="Normal 5 3 3 4 2 2 3 2 2" xfId="28981"/>
    <cellStyle name="Normal 5 3 3 4 2 2 3 3" xfId="21466"/>
    <cellStyle name="Normal 5 3 3 4 2 2 4" xfId="6413"/>
    <cellStyle name="Normal 5 3 3 4 2 2 4 2" xfId="13949"/>
    <cellStyle name="Normal 5 3 3 4 2 2 4 2 2" xfId="31486"/>
    <cellStyle name="Normal 5 3 3 4 2 2 4 3" xfId="23971"/>
    <cellStyle name="Normal 5 3 3 4 2 2 5" xfId="8939"/>
    <cellStyle name="Normal 5 3 3 4 2 2 5 2" xfId="26476"/>
    <cellStyle name="Normal 5 3 3 4 2 2 6" xfId="18961"/>
    <cellStyle name="Normal 5 3 3 4 2 2 7" xfId="16456"/>
    <cellStyle name="Normal 5 3 3 4 2 3" xfId="2150"/>
    <cellStyle name="Normal 5 3 3 4 2 3 2" xfId="4655"/>
    <cellStyle name="Normal 5 3 3 4 2 3 2 2" xfId="12191"/>
    <cellStyle name="Normal 5 3 3 4 2 3 2 2 2" xfId="29728"/>
    <cellStyle name="Normal 5 3 3 4 2 3 2 3" xfId="22213"/>
    <cellStyle name="Normal 5 3 3 4 2 3 3" xfId="7160"/>
    <cellStyle name="Normal 5 3 3 4 2 3 3 2" xfId="14696"/>
    <cellStyle name="Normal 5 3 3 4 2 3 3 2 2" xfId="32233"/>
    <cellStyle name="Normal 5 3 3 4 2 3 3 3" xfId="24718"/>
    <cellStyle name="Normal 5 3 3 4 2 3 4" xfId="9686"/>
    <cellStyle name="Normal 5 3 3 4 2 3 4 2" xfId="27223"/>
    <cellStyle name="Normal 5 3 3 4 2 3 5" xfId="19708"/>
    <cellStyle name="Normal 5 3 3 4 2 3 6" xfId="17203"/>
    <cellStyle name="Normal 5 3 3 4 2 4" xfId="3410"/>
    <cellStyle name="Normal 5 3 3 4 2 4 2" xfId="10946"/>
    <cellStyle name="Normal 5 3 3 4 2 4 2 2" xfId="28483"/>
    <cellStyle name="Normal 5 3 3 4 2 4 3" xfId="20968"/>
    <cellStyle name="Normal 5 3 3 4 2 5" xfId="5915"/>
    <cellStyle name="Normal 5 3 3 4 2 5 2" xfId="13451"/>
    <cellStyle name="Normal 5 3 3 4 2 5 2 2" xfId="30988"/>
    <cellStyle name="Normal 5 3 3 4 2 5 3" xfId="23473"/>
    <cellStyle name="Normal 5 3 3 4 2 6" xfId="8439"/>
    <cellStyle name="Normal 5 3 3 4 2 6 2" xfId="25978"/>
    <cellStyle name="Normal 5 3 3 4 2 7" xfId="18463"/>
    <cellStyle name="Normal 5 3 3 4 2 8" xfId="15958"/>
    <cellStyle name="Normal 5 3 3 4 3" xfId="628"/>
    <cellStyle name="Normal 5 3 3 4 3 2" xfId="1901"/>
    <cellStyle name="Normal 5 3 3 4 3 2 2" xfId="4406"/>
    <cellStyle name="Normal 5 3 3 4 3 2 2 2" xfId="11942"/>
    <cellStyle name="Normal 5 3 3 4 3 2 2 2 2" xfId="29479"/>
    <cellStyle name="Normal 5 3 3 4 3 2 2 3" xfId="21964"/>
    <cellStyle name="Normal 5 3 3 4 3 2 3" xfId="6911"/>
    <cellStyle name="Normal 5 3 3 4 3 2 3 2" xfId="14447"/>
    <cellStyle name="Normal 5 3 3 4 3 2 3 2 2" xfId="31984"/>
    <cellStyle name="Normal 5 3 3 4 3 2 3 3" xfId="24469"/>
    <cellStyle name="Normal 5 3 3 4 3 2 4" xfId="9437"/>
    <cellStyle name="Normal 5 3 3 4 3 2 4 2" xfId="26974"/>
    <cellStyle name="Normal 5 3 3 4 3 2 5" xfId="19459"/>
    <cellStyle name="Normal 5 3 3 4 3 2 6" xfId="16954"/>
    <cellStyle name="Normal 5 3 3 4 3 3" xfId="3161"/>
    <cellStyle name="Normal 5 3 3 4 3 3 2" xfId="10697"/>
    <cellStyle name="Normal 5 3 3 4 3 3 2 2" xfId="28234"/>
    <cellStyle name="Normal 5 3 3 4 3 3 3" xfId="20719"/>
    <cellStyle name="Normal 5 3 3 4 3 4" xfId="5666"/>
    <cellStyle name="Normal 5 3 3 4 3 4 2" xfId="13202"/>
    <cellStyle name="Normal 5 3 3 4 3 4 2 2" xfId="30739"/>
    <cellStyle name="Normal 5 3 3 4 3 4 3" xfId="23224"/>
    <cellStyle name="Normal 5 3 3 4 3 5" xfId="8190"/>
    <cellStyle name="Normal 5 3 3 4 3 5 2" xfId="25729"/>
    <cellStyle name="Normal 5 3 3 4 3 6" xfId="18214"/>
    <cellStyle name="Normal 5 3 3 4 3 7" xfId="15709"/>
    <cellStyle name="Normal 5 3 3 4 4" xfId="1154"/>
    <cellStyle name="Normal 5 3 3 4 4 2" xfId="2399"/>
    <cellStyle name="Normal 5 3 3 4 4 2 2" xfId="4904"/>
    <cellStyle name="Normal 5 3 3 4 4 2 2 2" xfId="12440"/>
    <cellStyle name="Normal 5 3 3 4 4 2 2 2 2" xfId="29977"/>
    <cellStyle name="Normal 5 3 3 4 4 2 2 3" xfId="22462"/>
    <cellStyle name="Normal 5 3 3 4 4 2 3" xfId="7409"/>
    <cellStyle name="Normal 5 3 3 4 4 2 3 2" xfId="14945"/>
    <cellStyle name="Normal 5 3 3 4 4 2 3 2 2" xfId="32482"/>
    <cellStyle name="Normal 5 3 3 4 4 2 3 3" xfId="24967"/>
    <cellStyle name="Normal 5 3 3 4 4 2 4" xfId="9935"/>
    <cellStyle name="Normal 5 3 3 4 4 2 4 2" xfId="27472"/>
    <cellStyle name="Normal 5 3 3 4 4 2 5" xfId="19957"/>
    <cellStyle name="Normal 5 3 3 4 4 2 6" xfId="17452"/>
    <cellStyle name="Normal 5 3 3 4 4 3" xfId="3659"/>
    <cellStyle name="Normal 5 3 3 4 4 3 2" xfId="11195"/>
    <cellStyle name="Normal 5 3 3 4 4 3 2 2" xfId="28732"/>
    <cellStyle name="Normal 5 3 3 4 4 3 3" xfId="21217"/>
    <cellStyle name="Normal 5 3 3 4 4 4" xfId="6164"/>
    <cellStyle name="Normal 5 3 3 4 4 4 2" xfId="13700"/>
    <cellStyle name="Normal 5 3 3 4 4 4 2 2" xfId="31237"/>
    <cellStyle name="Normal 5 3 3 4 4 4 3" xfId="23722"/>
    <cellStyle name="Normal 5 3 3 4 4 5" xfId="8690"/>
    <cellStyle name="Normal 5 3 3 4 4 5 2" xfId="26227"/>
    <cellStyle name="Normal 5 3 3 4 4 6" xfId="18712"/>
    <cellStyle name="Normal 5 3 3 4 4 7" xfId="16207"/>
    <cellStyle name="Normal 5 3 3 4 5" xfId="1652"/>
    <cellStyle name="Normal 5 3 3 4 5 2" xfId="4157"/>
    <cellStyle name="Normal 5 3 3 4 5 2 2" xfId="11693"/>
    <cellStyle name="Normal 5 3 3 4 5 2 2 2" xfId="29230"/>
    <cellStyle name="Normal 5 3 3 4 5 2 3" xfId="21715"/>
    <cellStyle name="Normal 5 3 3 4 5 3" xfId="6662"/>
    <cellStyle name="Normal 5 3 3 4 5 3 2" xfId="14198"/>
    <cellStyle name="Normal 5 3 3 4 5 3 2 2" xfId="31735"/>
    <cellStyle name="Normal 5 3 3 4 5 3 3" xfId="24220"/>
    <cellStyle name="Normal 5 3 3 4 5 4" xfId="9188"/>
    <cellStyle name="Normal 5 3 3 4 5 4 2" xfId="26725"/>
    <cellStyle name="Normal 5 3 3 4 5 5" xfId="19210"/>
    <cellStyle name="Normal 5 3 3 4 5 6" xfId="16705"/>
    <cellStyle name="Normal 5 3 3 4 6" xfId="2912"/>
    <cellStyle name="Normal 5 3 3 4 6 2" xfId="10448"/>
    <cellStyle name="Normal 5 3 3 4 6 2 2" xfId="27985"/>
    <cellStyle name="Normal 5 3 3 4 6 3" xfId="20470"/>
    <cellStyle name="Normal 5 3 3 4 7" xfId="5417"/>
    <cellStyle name="Normal 5 3 3 4 7 2" xfId="12953"/>
    <cellStyle name="Normal 5 3 3 4 7 2 2" xfId="30490"/>
    <cellStyle name="Normal 5 3 3 4 7 3" xfId="22975"/>
    <cellStyle name="Normal 5 3 3 4 8" xfId="7939"/>
    <cellStyle name="Normal 5 3 3 4 8 2" xfId="25480"/>
    <cellStyle name="Normal 5 3 3 4 9" xfId="17965"/>
    <cellStyle name="Normal 5 3 3 5" xfId="699"/>
    <cellStyle name="Normal 5 3 3 5 2" xfId="1220"/>
    <cellStyle name="Normal 5 3 3 5 2 2" xfId="2465"/>
    <cellStyle name="Normal 5 3 3 5 2 2 2" xfId="4970"/>
    <cellStyle name="Normal 5 3 3 5 2 2 2 2" xfId="12506"/>
    <cellStyle name="Normal 5 3 3 5 2 2 2 2 2" xfId="30043"/>
    <cellStyle name="Normal 5 3 3 5 2 2 2 3" xfId="22528"/>
    <cellStyle name="Normal 5 3 3 5 2 2 3" xfId="7475"/>
    <cellStyle name="Normal 5 3 3 5 2 2 3 2" xfId="15011"/>
    <cellStyle name="Normal 5 3 3 5 2 2 3 2 2" xfId="32548"/>
    <cellStyle name="Normal 5 3 3 5 2 2 3 3" xfId="25033"/>
    <cellStyle name="Normal 5 3 3 5 2 2 4" xfId="10001"/>
    <cellStyle name="Normal 5 3 3 5 2 2 4 2" xfId="27538"/>
    <cellStyle name="Normal 5 3 3 5 2 2 5" xfId="20023"/>
    <cellStyle name="Normal 5 3 3 5 2 2 6" xfId="17518"/>
    <cellStyle name="Normal 5 3 3 5 2 3" xfId="3725"/>
    <cellStyle name="Normal 5 3 3 5 2 3 2" xfId="11261"/>
    <cellStyle name="Normal 5 3 3 5 2 3 2 2" xfId="28798"/>
    <cellStyle name="Normal 5 3 3 5 2 3 3" xfId="21283"/>
    <cellStyle name="Normal 5 3 3 5 2 4" xfId="6230"/>
    <cellStyle name="Normal 5 3 3 5 2 4 2" xfId="13766"/>
    <cellStyle name="Normal 5 3 3 5 2 4 2 2" xfId="31303"/>
    <cellStyle name="Normal 5 3 3 5 2 4 3" xfId="23788"/>
    <cellStyle name="Normal 5 3 3 5 2 5" xfId="8756"/>
    <cellStyle name="Normal 5 3 3 5 2 5 2" xfId="26293"/>
    <cellStyle name="Normal 5 3 3 5 2 6" xfId="18778"/>
    <cellStyle name="Normal 5 3 3 5 2 7" xfId="16273"/>
    <cellStyle name="Normal 5 3 3 5 3" xfId="1967"/>
    <cellStyle name="Normal 5 3 3 5 3 2" xfId="4472"/>
    <cellStyle name="Normal 5 3 3 5 3 2 2" xfId="12008"/>
    <cellStyle name="Normal 5 3 3 5 3 2 2 2" xfId="29545"/>
    <cellStyle name="Normal 5 3 3 5 3 2 3" xfId="22030"/>
    <cellStyle name="Normal 5 3 3 5 3 3" xfId="6977"/>
    <cellStyle name="Normal 5 3 3 5 3 3 2" xfId="14513"/>
    <cellStyle name="Normal 5 3 3 5 3 3 2 2" xfId="32050"/>
    <cellStyle name="Normal 5 3 3 5 3 3 3" xfId="24535"/>
    <cellStyle name="Normal 5 3 3 5 3 4" xfId="9503"/>
    <cellStyle name="Normal 5 3 3 5 3 4 2" xfId="27040"/>
    <cellStyle name="Normal 5 3 3 5 3 5" xfId="19525"/>
    <cellStyle name="Normal 5 3 3 5 3 6" xfId="17020"/>
    <cellStyle name="Normal 5 3 3 5 4" xfId="3227"/>
    <cellStyle name="Normal 5 3 3 5 4 2" xfId="10763"/>
    <cellStyle name="Normal 5 3 3 5 4 2 2" xfId="28300"/>
    <cellStyle name="Normal 5 3 3 5 4 3" xfId="20785"/>
    <cellStyle name="Normal 5 3 3 5 5" xfId="5732"/>
    <cellStyle name="Normal 5 3 3 5 5 2" xfId="13268"/>
    <cellStyle name="Normal 5 3 3 5 5 2 2" xfId="30805"/>
    <cellStyle name="Normal 5 3 3 5 5 3" xfId="23290"/>
    <cellStyle name="Normal 5 3 3 5 6" xfId="8256"/>
    <cellStyle name="Normal 5 3 3 5 6 2" xfId="25795"/>
    <cellStyle name="Normal 5 3 3 5 7" xfId="18280"/>
    <cellStyle name="Normal 5 3 3 5 8" xfId="15775"/>
    <cellStyle name="Normal 5 3 3 6" xfId="426"/>
    <cellStyle name="Normal 5 3 3 6 2" xfId="1718"/>
    <cellStyle name="Normal 5 3 3 6 2 2" xfId="4223"/>
    <cellStyle name="Normal 5 3 3 6 2 2 2" xfId="11759"/>
    <cellStyle name="Normal 5 3 3 6 2 2 2 2" xfId="29296"/>
    <cellStyle name="Normal 5 3 3 6 2 2 3" xfId="21781"/>
    <cellStyle name="Normal 5 3 3 6 2 3" xfId="6728"/>
    <cellStyle name="Normal 5 3 3 6 2 3 2" xfId="14264"/>
    <cellStyle name="Normal 5 3 3 6 2 3 2 2" xfId="31801"/>
    <cellStyle name="Normal 5 3 3 6 2 3 3" xfId="24286"/>
    <cellStyle name="Normal 5 3 3 6 2 4" xfId="9254"/>
    <cellStyle name="Normal 5 3 3 6 2 4 2" xfId="26791"/>
    <cellStyle name="Normal 5 3 3 6 2 5" xfId="19276"/>
    <cellStyle name="Normal 5 3 3 6 2 6" xfId="16771"/>
    <cellStyle name="Normal 5 3 3 6 3" xfId="2978"/>
    <cellStyle name="Normal 5 3 3 6 3 2" xfId="10514"/>
    <cellStyle name="Normal 5 3 3 6 3 2 2" xfId="28051"/>
    <cellStyle name="Normal 5 3 3 6 3 3" xfId="20536"/>
    <cellStyle name="Normal 5 3 3 6 4" xfId="5483"/>
    <cellStyle name="Normal 5 3 3 6 4 2" xfId="13019"/>
    <cellStyle name="Normal 5 3 3 6 4 2 2" xfId="30556"/>
    <cellStyle name="Normal 5 3 3 6 4 3" xfId="23041"/>
    <cellStyle name="Normal 5 3 3 6 5" xfId="8005"/>
    <cellStyle name="Normal 5 3 3 6 5 2" xfId="25546"/>
    <cellStyle name="Normal 5 3 3 6 6" xfId="18031"/>
    <cellStyle name="Normal 5 3 3 6 7" xfId="15526"/>
    <cellStyle name="Normal 5 3 3 7" xfId="971"/>
    <cellStyle name="Normal 5 3 3 7 2" xfId="2216"/>
    <cellStyle name="Normal 5 3 3 7 2 2" xfId="4721"/>
    <cellStyle name="Normal 5 3 3 7 2 2 2" xfId="12257"/>
    <cellStyle name="Normal 5 3 3 7 2 2 2 2" xfId="29794"/>
    <cellStyle name="Normal 5 3 3 7 2 2 3" xfId="22279"/>
    <cellStyle name="Normal 5 3 3 7 2 3" xfId="7226"/>
    <cellStyle name="Normal 5 3 3 7 2 3 2" xfId="14762"/>
    <cellStyle name="Normal 5 3 3 7 2 3 2 2" xfId="32299"/>
    <cellStyle name="Normal 5 3 3 7 2 3 3" xfId="24784"/>
    <cellStyle name="Normal 5 3 3 7 2 4" xfId="9752"/>
    <cellStyle name="Normal 5 3 3 7 2 4 2" xfId="27289"/>
    <cellStyle name="Normal 5 3 3 7 2 5" xfId="19774"/>
    <cellStyle name="Normal 5 3 3 7 2 6" xfId="17269"/>
    <cellStyle name="Normal 5 3 3 7 3" xfId="3476"/>
    <cellStyle name="Normal 5 3 3 7 3 2" xfId="11012"/>
    <cellStyle name="Normal 5 3 3 7 3 2 2" xfId="28549"/>
    <cellStyle name="Normal 5 3 3 7 3 3" xfId="21034"/>
    <cellStyle name="Normal 5 3 3 7 4" xfId="5981"/>
    <cellStyle name="Normal 5 3 3 7 4 2" xfId="13517"/>
    <cellStyle name="Normal 5 3 3 7 4 2 2" xfId="31054"/>
    <cellStyle name="Normal 5 3 3 7 4 3" xfId="23539"/>
    <cellStyle name="Normal 5 3 3 7 5" xfId="8507"/>
    <cellStyle name="Normal 5 3 3 7 5 2" xfId="26044"/>
    <cellStyle name="Normal 5 3 3 7 6" xfId="18529"/>
    <cellStyle name="Normal 5 3 3 7 7" xfId="16024"/>
    <cellStyle name="Normal 5 3 3 8" xfId="1469"/>
    <cellStyle name="Normal 5 3 3 8 2" xfId="3974"/>
    <cellStyle name="Normal 5 3 3 8 2 2" xfId="11510"/>
    <cellStyle name="Normal 5 3 3 8 2 2 2" xfId="29047"/>
    <cellStyle name="Normal 5 3 3 8 2 3" xfId="21532"/>
    <cellStyle name="Normal 5 3 3 8 3" xfId="6479"/>
    <cellStyle name="Normal 5 3 3 8 3 2" xfId="14015"/>
    <cellStyle name="Normal 5 3 3 8 3 2 2" xfId="31552"/>
    <cellStyle name="Normal 5 3 3 8 3 3" xfId="24037"/>
    <cellStyle name="Normal 5 3 3 8 4" xfId="9005"/>
    <cellStyle name="Normal 5 3 3 8 4 2" xfId="26542"/>
    <cellStyle name="Normal 5 3 3 8 5" xfId="19027"/>
    <cellStyle name="Normal 5 3 3 8 6" xfId="16522"/>
    <cellStyle name="Normal 5 3 3 9" xfId="2729"/>
    <cellStyle name="Normal 5 3 3 9 2" xfId="10265"/>
    <cellStyle name="Normal 5 3 3 9 2 2" xfId="27802"/>
    <cellStyle name="Normal 5 3 3 9 3" xfId="20287"/>
    <cellStyle name="Normal 5 3 4" xfId="182"/>
    <cellStyle name="Normal 5 3 4 10" xfId="15305"/>
    <cellStyle name="Normal 5 3 4 2" xfId="731"/>
    <cellStyle name="Normal 5 3 4 2 2" xfId="1250"/>
    <cellStyle name="Normal 5 3 4 2 2 2" xfId="2495"/>
    <cellStyle name="Normal 5 3 4 2 2 2 2" xfId="5000"/>
    <cellStyle name="Normal 5 3 4 2 2 2 2 2" xfId="12536"/>
    <cellStyle name="Normal 5 3 4 2 2 2 2 2 2" xfId="30073"/>
    <cellStyle name="Normal 5 3 4 2 2 2 2 3" xfId="22558"/>
    <cellStyle name="Normal 5 3 4 2 2 2 3" xfId="7505"/>
    <cellStyle name="Normal 5 3 4 2 2 2 3 2" xfId="15041"/>
    <cellStyle name="Normal 5 3 4 2 2 2 3 2 2" xfId="32578"/>
    <cellStyle name="Normal 5 3 4 2 2 2 3 3" xfId="25063"/>
    <cellStyle name="Normal 5 3 4 2 2 2 4" xfId="10031"/>
    <cellStyle name="Normal 5 3 4 2 2 2 4 2" xfId="27568"/>
    <cellStyle name="Normal 5 3 4 2 2 2 5" xfId="20053"/>
    <cellStyle name="Normal 5 3 4 2 2 2 6" xfId="17548"/>
    <cellStyle name="Normal 5 3 4 2 2 3" xfId="3755"/>
    <cellStyle name="Normal 5 3 4 2 2 3 2" xfId="11291"/>
    <cellStyle name="Normal 5 3 4 2 2 3 2 2" xfId="28828"/>
    <cellStyle name="Normal 5 3 4 2 2 3 3" xfId="21313"/>
    <cellStyle name="Normal 5 3 4 2 2 4" xfId="6260"/>
    <cellStyle name="Normal 5 3 4 2 2 4 2" xfId="13796"/>
    <cellStyle name="Normal 5 3 4 2 2 4 2 2" xfId="31333"/>
    <cellStyle name="Normal 5 3 4 2 2 4 3" xfId="23818"/>
    <cellStyle name="Normal 5 3 4 2 2 5" xfId="8786"/>
    <cellStyle name="Normal 5 3 4 2 2 5 2" xfId="26323"/>
    <cellStyle name="Normal 5 3 4 2 2 6" xfId="18808"/>
    <cellStyle name="Normal 5 3 4 2 2 7" xfId="16303"/>
    <cellStyle name="Normal 5 3 4 2 3" xfId="1997"/>
    <cellStyle name="Normal 5 3 4 2 3 2" xfId="4502"/>
    <cellStyle name="Normal 5 3 4 2 3 2 2" xfId="12038"/>
    <cellStyle name="Normal 5 3 4 2 3 2 2 2" xfId="29575"/>
    <cellStyle name="Normal 5 3 4 2 3 2 3" xfId="22060"/>
    <cellStyle name="Normal 5 3 4 2 3 3" xfId="7007"/>
    <cellStyle name="Normal 5 3 4 2 3 3 2" xfId="14543"/>
    <cellStyle name="Normal 5 3 4 2 3 3 2 2" xfId="32080"/>
    <cellStyle name="Normal 5 3 4 2 3 3 3" xfId="24565"/>
    <cellStyle name="Normal 5 3 4 2 3 4" xfId="9533"/>
    <cellStyle name="Normal 5 3 4 2 3 4 2" xfId="27070"/>
    <cellStyle name="Normal 5 3 4 2 3 5" xfId="19555"/>
    <cellStyle name="Normal 5 3 4 2 3 6" xfId="17050"/>
    <cellStyle name="Normal 5 3 4 2 4" xfId="3257"/>
    <cellStyle name="Normal 5 3 4 2 4 2" xfId="10793"/>
    <cellStyle name="Normal 5 3 4 2 4 2 2" xfId="28330"/>
    <cellStyle name="Normal 5 3 4 2 4 3" xfId="20815"/>
    <cellStyle name="Normal 5 3 4 2 5" xfId="5762"/>
    <cellStyle name="Normal 5 3 4 2 5 2" xfId="13298"/>
    <cellStyle name="Normal 5 3 4 2 5 2 2" xfId="30835"/>
    <cellStyle name="Normal 5 3 4 2 5 3" xfId="23320"/>
    <cellStyle name="Normal 5 3 4 2 6" xfId="8286"/>
    <cellStyle name="Normal 5 3 4 2 6 2" xfId="25825"/>
    <cellStyle name="Normal 5 3 4 2 7" xfId="18310"/>
    <cellStyle name="Normal 5 3 4 2 8" xfId="15805"/>
    <cellStyle name="Normal 5 3 4 3" xfId="458"/>
    <cellStyle name="Normal 5 3 4 3 2" xfId="1748"/>
    <cellStyle name="Normal 5 3 4 3 2 2" xfId="4253"/>
    <cellStyle name="Normal 5 3 4 3 2 2 2" xfId="11789"/>
    <cellStyle name="Normal 5 3 4 3 2 2 2 2" xfId="29326"/>
    <cellStyle name="Normal 5 3 4 3 2 2 3" xfId="21811"/>
    <cellStyle name="Normal 5 3 4 3 2 3" xfId="6758"/>
    <cellStyle name="Normal 5 3 4 3 2 3 2" xfId="14294"/>
    <cellStyle name="Normal 5 3 4 3 2 3 2 2" xfId="31831"/>
    <cellStyle name="Normal 5 3 4 3 2 3 3" xfId="24316"/>
    <cellStyle name="Normal 5 3 4 3 2 4" xfId="9284"/>
    <cellStyle name="Normal 5 3 4 3 2 4 2" xfId="26821"/>
    <cellStyle name="Normal 5 3 4 3 2 5" xfId="19306"/>
    <cellStyle name="Normal 5 3 4 3 2 6" xfId="16801"/>
    <cellStyle name="Normal 5 3 4 3 3" xfId="3008"/>
    <cellStyle name="Normal 5 3 4 3 3 2" xfId="10544"/>
    <cellStyle name="Normal 5 3 4 3 3 2 2" xfId="28081"/>
    <cellStyle name="Normal 5 3 4 3 3 3" xfId="20566"/>
    <cellStyle name="Normal 5 3 4 3 4" xfId="5513"/>
    <cellStyle name="Normal 5 3 4 3 4 2" xfId="13049"/>
    <cellStyle name="Normal 5 3 4 3 4 2 2" xfId="30586"/>
    <cellStyle name="Normal 5 3 4 3 4 3" xfId="23071"/>
    <cellStyle name="Normal 5 3 4 3 5" xfId="8035"/>
    <cellStyle name="Normal 5 3 4 3 5 2" xfId="25576"/>
    <cellStyle name="Normal 5 3 4 3 6" xfId="18061"/>
    <cellStyle name="Normal 5 3 4 3 7" xfId="15556"/>
    <cellStyle name="Normal 5 3 4 4" xfId="1001"/>
    <cellStyle name="Normal 5 3 4 4 2" xfId="2246"/>
    <cellStyle name="Normal 5 3 4 4 2 2" xfId="4751"/>
    <cellStyle name="Normal 5 3 4 4 2 2 2" xfId="12287"/>
    <cellStyle name="Normal 5 3 4 4 2 2 2 2" xfId="29824"/>
    <cellStyle name="Normal 5 3 4 4 2 2 3" xfId="22309"/>
    <cellStyle name="Normal 5 3 4 4 2 3" xfId="7256"/>
    <cellStyle name="Normal 5 3 4 4 2 3 2" xfId="14792"/>
    <cellStyle name="Normal 5 3 4 4 2 3 2 2" xfId="32329"/>
    <cellStyle name="Normal 5 3 4 4 2 3 3" xfId="24814"/>
    <cellStyle name="Normal 5 3 4 4 2 4" xfId="9782"/>
    <cellStyle name="Normal 5 3 4 4 2 4 2" xfId="27319"/>
    <cellStyle name="Normal 5 3 4 4 2 5" xfId="19804"/>
    <cellStyle name="Normal 5 3 4 4 2 6" xfId="17299"/>
    <cellStyle name="Normal 5 3 4 4 3" xfId="3506"/>
    <cellStyle name="Normal 5 3 4 4 3 2" xfId="11042"/>
    <cellStyle name="Normal 5 3 4 4 3 2 2" xfId="28579"/>
    <cellStyle name="Normal 5 3 4 4 3 3" xfId="21064"/>
    <cellStyle name="Normal 5 3 4 4 4" xfId="6011"/>
    <cellStyle name="Normal 5 3 4 4 4 2" xfId="13547"/>
    <cellStyle name="Normal 5 3 4 4 4 2 2" xfId="31084"/>
    <cellStyle name="Normal 5 3 4 4 4 3" xfId="23569"/>
    <cellStyle name="Normal 5 3 4 4 5" xfId="8537"/>
    <cellStyle name="Normal 5 3 4 4 5 2" xfId="26074"/>
    <cellStyle name="Normal 5 3 4 4 6" xfId="18559"/>
    <cellStyle name="Normal 5 3 4 4 7" xfId="16054"/>
    <cellStyle name="Normal 5 3 4 5" xfId="1499"/>
    <cellStyle name="Normal 5 3 4 5 2" xfId="4004"/>
    <cellStyle name="Normal 5 3 4 5 2 2" xfId="11540"/>
    <cellStyle name="Normal 5 3 4 5 2 2 2" xfId="29077"/>
    <cellStyle name="Normal 5 3 4 5 2 3" xfId="21562"/>
    <cellStyle name="Normal 5 3 4 5 3" xfId="6509"/>
    <cellStyle name="Normal 5 3 4 5 3 2" xfId="14045"/>
    <cellStyle name="Normal 5 3 4 5 3 2 2" xfId="31582"/>
    <cellStyle name="Normal 5 3 4 5 3 3" xfId="24067"/>
    <cellStyle name="Normal 5 3 4 5 4" xfId="9035"/>
    <cellStyle name="Normal 5 3 4 5 4 2" xfId="26572"/>
    <cellStyle name="Normal 5 3 4 5 5" xfId="19057"/>
    <cellStyle name="Normal 5 3 4 5 6" xfId="16552"/>
    <cellStyle name="Normal 5 3 4 6" xfId="2759"/>
    <cellStyle name="Normal 5 3 4 6 2" xfId="10295"/>
    <cellStyle name="Normal 5 3 4 6 2 2" xfId="27832"/>
    <cellStyle name="Normal 5 3 4 6 3" xfId="20317"/>
    <cellStyle name="Normal 5 3 4 7" xfId="5264"/>
    <cellStyle name="Normal 5 3 4 7 2" xfId="12800"/>
    <cellStyle name="Normal 5 3 4 7 2 2" xfId="30337"/>
    <cellStyle name="Normal 5 3 4 7 3" xfId="22822"/>
    <cellStyle name="Normal 5 3 4 8" xfId="7784"/>
    <cellStyle name="Normal 5 3 4 8 2" xfId="25327"/>
    <cellStyle name="Normal 5 3 4 9" xfId="17812"/>
    <cellStyle name="Normal 5 3 5" xfId="258"/>
    <cellStyle name="Normal 5 3 5 10" xfId="15368"/>
    <cellStyle name="Normal 5 3 5 2" xfId="793"/>
    <cellStyle name="Normal 5 3 5 2 2" xfId="1311"/>
    <cellStyle name="Normal 5 3 5 2 2 2" xfId="2556"/>
    <cellStyle name="Normal 5 3 5 2 2 2 2" xfId="5061"/>
    <cellStyle name="Normal 5 3 5 2 2 2 2 2" xfId="12597"/>
    <cellStyle name="Normal 5 3 5 2 2 2 2 2 2" xfId="30134"/>
    <cellStyle name="Normal 5 3 5 2 2 2 2 3" xfId="22619"/>
    <cellStyle name="Normal 5 3 5 2 2 2 3" xfId="7566"/>
    <cellStyle name="Normal 5 3 5 2 2 2 3 2" xfId="15102"/>
    <cellStyle name="Normal 5 3 5 2 2 2 3 2 2" xfId="32639"/>
    <cellStyle name="Normal 5 3 5 2 2 2 3 3" xfId="25124"/>
    <cellStyle name="Normal 5 3 5 2 2 2 4" xfId="10092"/>
    <cellStyle name="Normal 5 3 5 2 2 2 4 2" xfId="27629"/>
    <cellStyle name="Normal 5 3 5 2 2 2 5" xfId="20114"/>
    <cellStyle name="Normal 5 3 5 2 2 2 6" xfId="17609"/>
    <cellStyle name="Normal 5 3 5 2 2 3" xfId="3816"/>
    <cellStyle name="Normal 5 3 5 2 2 3 2" xfId="11352"/>
    <cellStyle name="Normal 5 3 5 2 2 3 2 2" xfId="28889"/>
    <cellStyle name="Normal 5 3 5 2 2 3 3" xfId="21374"/>
    <cellStyle name="Normal 5 3 5 2 2 4" xfId="6321"/>
    <cellStyle name="Normal 5 3 5 2 2 4 2" xfId="13857"/>
    <cellStyle name="Normal 5 3 5 2 2 4 2 2" xfId="31394"/>
    <cellStyle name="Normal 5 3 5 2 2 4 3" xfId="23879"/>
    <cellStyle name="Normal 5 3 5 2 2 5" xfId="8847"/>
    <cellStyle name="Normal 5 3 5 2 2 5 2" xfId="26384"/>
    <cellStyle name="Normal 5 3 5 2 2 6" xfId="18869"/>
    <cellStyle name="Normal 5 3 5 2 2 7" xfId="16364"/>
    <cellStyle name="Normal 5 3 5 2 3" xfId="2058"/>
    <cellStyle name="Normal 5 3 5 2 3 2" xfId="4563"/>
    <cellStyle name="Normal 5 3 5 2 3 2 2" xfId="12099"/>
    <cellStyle name="Normal 5 3 5 2 3 2 2 2" xfId="29636"/>
    <cellStyle name="Normal 5 3 5 2 3 2 3" xfId="22121"/>
    <cellStyle name="Normal 5 3 5 2 3 3" xfId="7068"/>
    <cellStyle name="Normal 5 3 5 2 3 3 2" xfId="14604"/>
    <cellStyle name="Normal 5 3 5 2 3 3 2 2" xfId="32141"/>
    <cellStyle name="Normal 5 3 5 2 3 3 3" xfId="24626"/>
    <cellStyle name="Normal 5 3 5 2 3 4" xfId="9594"/>
    <cellStyle name="Normal 5 3 5 2 3 4 2" xfId="27131"/>
    <cellStyle name="Normal 5 3 5 2 3 5" xfId="19616"/>
    <cellStyle name="Normal 5 3 5 2 3 6" xfId="17111"/>
    <cellStyle name="Normal 5 3 5 2 4" xfId="3318"/>
    <cellStyle name="Normal 5 3 5 2 4 2" xfId="10854"/>
    <cellStyle name="Normal 5 3 5 2 4 2 2" xfId="28391"/>
    <cellStyle name="Normal 5 3 5 2 4 3" xfId="20876"/>
    <cellStyle name="Normal 5 3 5 2 5" xfId="5823"/>
    <cellStyle name="Normal 5 3 5 2 5 2" xfId="13359"/>
    <cellStyle name="Normal 5 3 5 2 5 2 2" xfId="30896"/>
    <cellStyle name="Normal 5 3 5 2 5 3" xfId="23381"/>
    <cellStyle name="Normal 5 3 5 2 6" xfId="8347"/>
    <cellStyle name="Normal 5 3 5 2 6 2" xfId="25886"/>
    <cellStyle name="Normal 5 3 5 2 7" xfId="18371"/>
    <cellStyle name="Normal 5 3 5 2 8" xfId="15866"/>
    <cellStyle name="Normal 5 3 5 3" xfId="533"/>
    <cellStyle name="Normal 5 3 5 3 2" xfId="1809"/>
    <cellStyle name="Normal 5 3 5 3 2 2" xfId="4314"/>
    <cellStyle name="Normal 5 3 5 3 2 2 2" xfId="11850"/>
    <cellStyle name="Normal 5 3 5 3 2 2 2 2" xfId="29387"/>
    <cellStyle name="Normal 5 3 5 3 2 2 3" xfId="21872"/>
    <cellStyle name="Normal 5 3 5 3 2 3" xfId="6819"/>
    <cellStyle name="Normal 5 3 5 3 2 3 2" xfId="14355"/>
    <cellStyle name="Normal 5 3 5 3 2 3 2 2" xfId="31892"/>
    <cellStyle name="Normal 5 3 5 3 2 3 3" xfId="24377"/>
    <cellStyle name="Normal 5 3 5 3 2 4" xfId="9345"/>
    <cellStyle name="Normal 5 3 5 3 2 4 2" xfId="26882"/>
    <cellStyle name="Normal 5 3 5 3 2 5" xfId="19367"/>
    <cellStyle name="Normal 5 3 5 3 2 6" xfId="16862"/>
    <cellStyle name="Normal 5 3 5 3 3" xfId="3069"/>
    <cellStyle name="Normal 5 3 5 3 3 2" xfId="10605"/>
    <cellStyle name="Normal 5 3 5 3 3 2 2" xfId="28142"/>
    <cellStyle name="Normal 5 3 5 3 3 3" xfId="20627"/>
    <cellStyle name="Normal 5 3 5 3 4" xfId="5574"/>
    <cellStyle name="Normal 5 3 5 3 4 2" xfId="13110"/>
    <cellStyle name="Normal 5 3 5 3 4 2 2" xfId="30647"/>
    <cellStyle name="Normal 5 3 5 3 4 3" xfId="23132"/>
    <cellStyle name="Normal 5 3 5 3 5" xfId="8098"/>
    <cellStyle name="Normal 5 3 5 3 5 2" xfId="25637"/>
    <cellStyle name="Normal 5 3 5 3 6" xfId="18122"/>
    <cellStyle name="Normal 5 3 5 3 7" xfId="15617"/>
    <cellStyle name="Normal 5 3 5 4" xfId="1062"/>
    <cellStyle name="Normal 5 3 5 4 2" xfId="2307"/>
    <cellStyle name="Normal 5 3 5 4 2 2" xfId="4812"/>
    <cellStyle name="Normal 5 3 5 4 2 2 2" xfId="12348"/>
    <cellStyle name="Normal 5 3 5 4 2 2 2 2" xfId="29885"/>
    <cellStyle name="Normal 5 3 5 4 2 2 3" xfId="22370"/>
    <cellStyle name="Normal 5 3 5 4 2 3" xfId="7317"/>
    <cellStyle name="Normal 5 3 5 4 2 3 2" xfId="14853"/>
    <cellStyle name="Normal 5 3 5 4 2 3 2 2" xfId="32390"/>
    <cellStyle name="Normal 5 3 5 4 2 3 3" xfId="24875"/>
    <cellStyle name="Normal 5 3 5 4 2 4" xfId="9843"/>
    <cellStyle name="Normal 5 3 5 4 2 4 2" xfId="27380"/>
    <cellStyle name="Normal 5 3 5 4 2 5" xfId="19865"/>
    <cellStyle name="Normal 5 3 5 4 2 6" xfId="17360"/>
    <cellStyle name="Normal 5 3 5 4 3" xfId="3567"/>
    <cellStyle name="Normal 5 3 5 4 3 2" xfId="11103"/>
    <cellStyle name="Normal 5 3 5 4 3 2 2" xfId="28640"/>
    <cellStyle name="Normal 5 3 5 4 3 3" xfId="21125"/>
    <cellStyle name="Normal 5 3 5 4 4" xfId="6072"/>
    <cellStyle name="Normal 5 3 5 4 4 2" xfId="13608"/>
    <cellStyle name="Normal 5 3 5 4 4 2 2" xfId="31145"/>
    <cellStyle name="Normal 5 3 5 4 4 3" xfId="23630"/>
    <cellStyle name="Normal 5 3 5 4 5" xfId="8598"/>
    <cellStyle name="Normal 5 3 5 4 5 2" xfId="26135"/>
    <cellStyle name="Normal 5 3 5 4 6" xfId="18620"/>
    <cellStyle name="Normal 5 3 5 4 7" xfId="16115"/>
    <cellStyle name="Normal 5 3 5 5" xfId="1560"/>
    <cellStyle name="Normal 5 3 5 5 2" xfId="4065"/>
    <cellStyle name="Normal 5 3 5 5 2 2" xfId="11601"/>
    <cellStyle name="Normal 5 3 5 5 2 2 2" xfId="29138"/>
    <cellStyle name="Normal 5 3 5 5 2 3" xfId="21623"/>
    <cellStyle name="Normal 5 3 5 5 3" xfId="6570"/>
    <cellStyle name="Normal 5 3 5 5 3 2" xfId="14106"/>
    <cellStyle name="Normal 5 3 5 5 3 2 2" xfId="31643"/>
    <cellStyle name="Normal 5 3 5 5 3 3" xfId="24128"/>
    <cellStyle name="Normal 5 3 5 5 4" xfId="9096"/>
    <cellStyle name="Normal 5 3 5 5 4 2" xfId="26633"/>
    <cellStyle name="Normal 5 3 5 5 5" xfId="19118"/>
    <cellStyle name="Normal 5 3 5 5 6" xfId="16613"/>
    <cellStyle name="Normal 5 3 5 6" xfId="2820"/>
    <cellStyle name="Normal 5 3 5 6 2" xfId="10356"/>
    <cellStyle name="Normal 5 3 5 6 2 2" xfId="27893"/>
    <cellStyle name="Normal 5 3 5 6 3" xfId="20378"/>
    <cellStyle name="Normal 5 3 5 7" xfId="5325"/>
    <cellStyle name="Normal 5 3 5 7 2" xfId="12861"/>
    <cellStyle name="Normal 5 3 5 7 2 2" xfId="30398"/>
    <cellStyle name="Normal 5 3 5 7 3" xfId="22883"/>
    <cellStyle name="Normal 5 3 5 8" xfId="7847"/>
    <cellStyle name="Normal 5 3 5 8 2" xfId="25388"/>
    <cellStyle name="Normal 5 3 5 9" xfId="17873"/>
    <cellStyle name="Normal 5 3 6" xfId="322"/>
    <cellStyle name="Normal 5 3 6 10" xfId="15429"/>
    <cellStyle name="Normal 5 3 6 2" xfId="857"/>
    <cellStyle name="Normal 5 3 6 2 2" xfId="1372"/>
    <cellStyle name="Normal 5 3 6 2 2 2" xfId="2617"/>
    <cellStyle name="Normal 5 3 6 2 2 2 2" xfId="5122"/>
    <cellStyle name="Normal 5 3 6 2 2 2 2 2" xfId="12658"/>
    <cellStyle name="Normal 5 3 6 2 2 2 2 2 2" xfId="30195"/>
    <cellStyle name="Normal 5 3 6 2 2 2 2 3" xfId="22680"/>
    <cellStyle name="Normal 5 3 6 2 2 2 3" xfId="7627"/>
    <cellStyle name="Normal 5 3 6 2 2 2 3 2" xfId="15163"/>
    <cellStyle name="Normal 5 3 6 2 2 2 3 2 2" xfId="32700"/>
    <cellStyle name="Normal 5 3 6 2 2 2 3 3" xfId="25185"/>
    <cellStyle name="Normal 5 3 6 2 2 2 4" xfId="10153"/>
    <cellStyle name="Normal 5 3 6 2 2 2 4 2" xfId="27690"/>
    <cellStyle name="Normal 5 3 6 2 2 2 5" xfId="20175"/>
    <cellStyle name="Normal 5 3 6 2 2 2 6" xfId="17670"/>
    <cellStyle name="Normal 5 3 6 2 2 3" xfId="3877"/>
    <cellStyle name="Normal 5 3 6 2 2 3 2" xfId="11413"/>
    <cellStyle name="Normal 5 3 6 2 2 3 2 2" xfId="28950"/>
    <cellStyle name="Normal 5 3 6 2 2 3 3" xfId="21435"/>
    <cellStyle name="Normal 5 3 6 2 2 4" xfId="6382"/>
    <cellStyle name="Normal 5 3 6 2 2 4 2" xfId="13918"/>
    <cellStyle name="Normal 5 3 6 2 2 4 2 2" xfId="31455"/>
    <cellStyle name="Normal 5 3 6 2 2 4 3" xfId="23940"/>
    <cellStyle name="Normal 5 3 6 2 2 5" xfId="8908"/>
    <cellStyle name="Normal 5 3 6 2 2 5 2" xfId="26445"/>
    <cellStyle name="Normal 5 3 6 2 2 6" xfId="18930"/>
    <cellStyle name="Normal 5 3 6 2 2 7" xfId="16425"/>
    <cellStyle name="Normal 5 3 6 2 3" xfId="2119"/>
    <cellStyle name="Normal 5 3 6 2 3 2" xfId="4624"/>
    <cellStyle name="Normal 5 3 6 2 3 2 2" xfId="12160"/>
    <cellStyle name="Normal 5 3 6 2 3 2 2 2" xfId="29697"/>
    <cellStyle name="Normal 5 3 6 2 3 2 3" xfId="22182"/>
    <cellStyle name="Normal 5 3 6 2 3 3" xfId="7129"/>
    <cellStyle name="Normal 5 3 6 2 3 3 2" xfId="14665"/>
    <cellStyle name="Normal 5 3 6 2 3 3 2 2" xfId="32202"/>
    <cellStyle name="Normal 5 3 6 2 3 3 3" xfId="24687"/>
    <cellStyle name="Normal 5 3 6 2 3 4" xfId="9655"/>
    <cellStyle name="Normal 5 3 6 2 3 4 2" xfId="27192"/>
    <cellStyle name="Normal 5 3 6 2 3 5" xfId="19677"/>
    <cellStyle name="Normal 5 3 6 2 3 6" xfId="17172"/>
    <cellStyle name="Normal 5 3 6 2 4" xfId="3379"/>
    <cellStyle name="Normal 5 3 6 2 4 2" xfId="10915"/>
    <cellStyle name="Normal 5 3 6 2 4 2 2" xfId="28452"/>
    <cellStyle name="Normal 5 3 6 2 4 3" xfId="20937"/>
    <cellStyle name="Normal 5 3 6 2 5" xfId="5884"/>
    <cellStyle name="Normal 5 3 6 2 5 2" xfId="13420"/>
    <cellStyle name="Normal 5 3 6 2 5 2 2" xfId="30957"/>
    <cellStyle name="Normal 5 3 6 2 5 3" xfId="23442"/>
    <cellStyle name="Normal 5 3 6 2 6" xfId="8408"/>
    <cellStyle name="Normal 5 3 6 2 6 2" xfId="25947"/>
    <cellStyle name="Normal 5 3 6 2 7" xfId="18432"/>
    <cellStyle name="Normal 5 3 6 2 8" xfId="15927"/>
    <cellStyle name="Normal 5 3 6 3" xfId="597"/>
    <cellStyle name="Normal 5 3 6 3 2" xfId="1870"/>
    <cellStyle name="Normal 5 3 6 3 2 2" xfId="4375"/>
    <cellStyle name="Normal 5 3 6 3 2 2 2" xfId="11911"/>
    <cellStyle name="Normal 5 3 6 3 2 2 2 2" xfId="29448"/>
    <cellStyle name="Normal 5 3 6 3 2 2 3" xfId="21933"/>
    <cellStyle name="Normal 5 3 6 3 2 3" xfId="6880"/>
    <cellStyle name="Normal 5 3 6 3 2 3 2" xfId="14416"/>
    <cellStyle name="Normal 5 3 6 3 2 3 2 2" xfId="31953"/>
    <cellStyle name="Normal 5 3 6 3 2 3 3" xfId="24438"/>
    <cellStyle name="Normal 5 3 6 3 2 4" xfId="9406"/>
    <cellStyle name="Normal 5 3 6 3 2 4 2" xfId="26943"/>
    <cellStyle name="Normal 5 3 6 3 2 5" xfId="19428"/>
    <cellStyle name="Normal 5 3 6 3 2 6" xfId="16923"/>
    <cellStyle name="Normal 5 3 6 3 3" xfId="3130"/>
    <cellStyle name="Normal 5 3 6 3 3 2" xfId="10666"/>
    <cellStyle name="Normal 5 3 6 3 3 2 2" xfId="28203"/>
    <cellStyle name="Normal 5 3 6 3 3 3" xfId="20688"/>
    <cellStyle name="Normal 5 3 6 3 4" xfId="5635"/>
    <cellStyle name="Normal 5 3 6 3 4 2" xfId="13171"/>
    <cellStyle name="Normal 5 3 6 3 4 2 2" xfId="30708"/>
    <cellStyle name="Normal 5 3 6 3 4 3" xfId="23193"/>
    <cellStyle name="Normal 5 3 6 3 5" xfId="8159"/>
    <cellStyle name="Normal 5 3 6 3 5 2" xfId="25698"/>
    <cellStyle name="Normal 5 3 6 3 6" xfId="18183"/>
    <cellStyle name="Normal 5 3 6 3 7" xfId="15678"/>
    <cellStyle name="Normal 5 3 6 4" xfId="1123"/>
    <cellStyle name="Normal 5 3 6 4 2" xfId="2368"/>
    <cellStyle name="Normal 5 3 6 4 2 2" xfId="4873"/>
    <cellStyle name="Normal 5 3 6 4 2 2 2" xfId="12409"/>
    <cellStyle name="Normal 5 3 6 4 2 2 2 2" xfId="29946"/>
    <cellStyle name="Normal 5 3 6 4 2 2 3" xfId="22431"/>
    <cellStyle name="Normal 5 3 6 4 2 3" xfId="7378"/>
    <cellStyle name="Normal 5 3 6 4 2 3 2" xfId="14914"/>
    <cellStyle name="Normal 5 3 6 4 2 3 2 2" xfId="32451"/>
    <cellStyle name="Normal 5 3 6 4 2 3 3" xfId="24936"/>
    <cellStyle name="Normal 5 3 6 4 2 4" xfId="9904"/>
    <cellStyle name="Normal 5 3 6 4 2 4 2" xfId="27441"/>
    <cellStyle name="Normal 5 3 6 4 2 5" xfId="19926"/>
    <cellStyle name="Normal 5 3 6 4 2 6" xfId="17421"/>
    <cellStyle name="Normal 5 3 6 4 3" xfId="3628"/>
    <cellStyle name="Normal 5 3 6 4 3 2" xfId="11164"/>
    <cellStyle name="Normal 5 3 6 4 3 2 2" xfId="28701"/>
    <cellStyle name="Normal 5 3 6 4 3 3" xfId="21186"/>
    <cellStyle name="Normal 5 3 6 4 4" xfId="6133"/>
    <cellStyle name="Normal 5 3 6 4 4 2" xfId="13669"/>
    <cellStyle name="Normal 5 3 6 4 4 2 2" xfId="31206"/>
    <cellStyle name="Normal 5 3 6 4 4 3" xfId="23691"/>
    <cellStyle name="Normal 5 3 6 4 5" xfId="8659"/>
    <cellStyle name="Normal 5 3 6 4 5 2" xfId="26196"/>
    <cellStyle name="Normal 5 3 6 4 6" xfId="18681"/>
    <cellStyle name="Normal 5 3 6 4 7" xfId="16176"/>
    <cellStyle name="Normal 5 3 6 5" xfId="1621"/>
    <cellStyle name="Normal 5 3 6 5 2" xfId="4126"/>
    <cellStyle name="Normal 5 3 6 5 2 2" xfId="11662"/>
    <cellStyle name="Normal 5 3 6 5 2 2 2" xfId="29199"/>
    <cellStyle name="Normal 5 3 6 5 2 3" xfId="21684"/>
    <cellStyle name="Normal 5 3 6 5 3" xfId="6631"/>
    <cellStyle name="Normal 5 3 6 5 3 2" xfId="14167"/>
    <cellStyle name="Normal 5 3 6 5 3 2 2" xfId="31704"/>
    <cellStyle name="Normal 5 3 6 5 3 3" xfId="24189"/>
    <cellStyle name="Normal 5 3 6 5 4" xfId="9157"/>
    <cellStyle name="Normal 5 3 6 5 4 2" xfId="26694"/>
    <cellStyle name="Normal 5 3 6 5 5" xfId="19179"/>
    <cellStyle name="Normal 5 3 6 5 6" xfId="16674"/>
    <cellStyle name="Normal 5 3 6 6" xfId="2881"/>
    <cellStyle name="Normal 5 3 6 6 2" xfId="10417"/>
    <cellStyle name="Normal 5 3 6 6 2 2" xfId="27954"/>
    <cellStyle name="Normal 5 3 6 6 3" xfId="20439"/>
    <cellStyle name="Normal 5 3 6 7" xfId="5386"/>
    <cellStyle name="Normal 5 3 6 7 2" xfId="12922"/>
    <cellStyle name="Normal 5 3 6 7 2 2" xfId="30459"/>
    <cellStyle name="Normal 5 3 6 7 3" xfId="22944"/>
    <cellStyle name="Normal 5 3 6 8" xfId="7908"/>
    <cellStyle name="Normal 5 3 6 8 2" xfId="25449"/>
    <cellStyle name="Normal 5 3 6 9" xfId="17934"/>
    <cellStyle name="Normal 5 3 7" xfId="668"/>
    <cellStyle name="Normal 5 3 7 2" xfId="1189"/>
    <cellStyle name="Normal 5 3 7 2 2" xfId="2434"/>
    <cellStyle name="Normal 5 3 7 2 2 2" xfId="4939"/>
    <cellStyle name="Normal 5 3 7 2 2 2 2" xfId="12475"/>
    <cellStyle name="Normal 5 3 7 2 2 2 2 2" xfId="30012"/>
    <cellStyle name="Normal 5 3 7 2 2 2 3" xfId="22497"/>
    <cellStyle name="Normal 5 3 7 2 2 3" xfId="7444"/>
    <cellStyle name="Normal 5 3 7 2 2 3 2" xfId="14980"/>
    <cellStyle name="Normal 5 3 7 2 2 3 2 2" xfId="32517"/>
    <cellStyle name="Normal 5 3 7 2 2 3 3" xfId="25002"/>
    <cellStyle name="Normal 5 3 7 2 2 4" xfId="9970"/>
    <cellStyle name="Normal 5 3 7 2 2 4 2" xfId="27507"/>
    <cellStyle name="Normal 5 3 7 2 2 5" xfId="19992"/>
    <cellStyle name="Normal 5 3 7 2 2 6" xfId="17487"/>
    <cellStyle name="Normal 5 3 7 2 3" xfId="3694"/>
    <cellStyle name="Normal 5 3 7 2 3 2" xfId="11230"/>
    <cellStyle name="Normal 5 3 7 2 3 2 2" xfId="28767"/>
    <cellStyle name="Normal 5 3 7 2 3 3" xfId="21252"/>
    <cellStyle name="Normal 5 3 7 2 4" xfId="6199"/>
    <cellStyle name="Normal 5 3 7 2 4 2" xfId="13735"/>
    <cellStyle name="Normal 5 3 7 2 4 2 2" xfId="31272"/>
    <cellStyle name="Normal 5 3 7 2 4 3" xfId="23757"/>
    <cellStyle name="Normal 5 3 7 2 5" xfId="8725"/>
    <cellStyle name="Normal 5 3 7 2 5 2" xfId="26262"/>
    <cellStyle name="Normal 5 3 7 2 6" xfId="18747"/>
    <cellStyle name="Normal 5 3 7 2 7" xfId="16242"/>
    <cellStyle name="Normal 5 3 7 3" xfId="1936"/>
    <cellStyle name="Normal 5 3 7 3 2" xfId="4441"/>
    <cellStyle name="Normal 5 3 7 3 2 2" xfId="11977"/>
    <cellStyle name="Normal 5 3 7 3 2 2 2" xfId="29514"/>
    <cellStyle name="Normal 5 3 7 3 2 3" xfId="21999"/>
    <cellStyle name="Normal 5 3 7 3 3" xfId="6946"/>
    <cellStyle name="Normal 5 3 7 3 3 2" xfId="14482"/>
    <cellStyle name="Normal 5 3 7 3 3 2 2" xfId="32019"/>
    <cellStyle name="Normal 5 3 7 3 3 3" xfId="24504"/>
    <cellStyle name="Normal 5 3 7 3 4" xfId="9472"/>
    <cellStyle name="Normal 5 3 7 3 4 2" xfId="27009"/>
    <cellStyle name="Normal 5 3 7 3 5" xfId="19494"/>
    <cellStyle name="Normal 5 3 7 3 6" xfId="16989"/>
    <cellStyle name="Normal 5 3 7 4" xfId="3196"/>
    <cellStyle name="Normal 5 3 7 4 2" xfId="10732"/>
    <cellStyle name="Normal 5 3 7 4 2 2" xfId="28269"/>
    <cellStyle name="Normal 5 3 7 4 3" xfId="20754"/>
    <cellStyle name="Normal 5 3 7 5" xfId="5701"/>
    <cellStyle name="Normal 5 3 7 5 2" xfId="13237"/>
    <cellStyle name="Normal 5 3 7 5 2 2" xfId="30774"/>
    <cellStyle name="Normal 5 3 7 5 3" xfId="23259"/>
    <cellStyle name="Normal 5 3 7 6" xfId="8225"/>
    <cellStyle name="Normal 5 3 7 6 2" xfId="25764"/>
    <cellStyle name="Normal 5 3 7 7" xfId="18249"/>
    <cellStyle name="Normal 5 3 7 8" xfId="15744"/>
    <cellStyle name="Normal 5 3 8" xfId="395"/>
    <cellStyle name="Normal 5 3 8 2" xfId="1687"/>
    <cellStyle name="Normal 5 3 8 2 2" xfId="4192"/>
    <cellStyle name="Normal 5 3 8 2 2 2" xfId="11728"/>
    <cellStyle name="Normal 5 3 8 2 2 2 2" xfId="29265"/>
    <cellStyle name="Normal 5 3 8 2 2 3" xfId="21750"/>
    <cellStyle name="Normal 5 3 8 2 3" xfId="6697"/>
    <cellStyle name="Normal 5 3 8 2 3 2" xfId="14233"/>
    <cellStyle name="Normal 5 3 8 2 3 2 2" xfId="31770"/>
    <cellStyle name="Normal 5 3 8 2 3 3" xfId="24255"/>
    <cellStyle name="Normal 5 3 8 2 4" xfId="9223"/>
    <cellStyle name="Normal 5 3 8 2 4 2" xfId="26760"/>
    <cellStyle name="Normal 5 3 8 2 5" xfId="19245"/>
    <cellStyle name="Normal 5 3 8 2 6" xfId="16740"/>
    <cellStyle name="Normal 5 3 8 3" xfId="2947"/>
    <cellStyle name="Normal 5 3 8 3 2" xfId="10483"/>
    <cellStyle name="Normal 5 3 8 3 2 2" xfId="28020"/>
    <cellStyle name="Normal 5 3 8 3 3" xfId="20505"/>
    <cellStyle name="Normal 5 3 8 4" xfId="5452"/>
    <cellStyle name="Normal 5 3 8 4 2" xfId="12988"/>
    <cellStyle name="Normal 5 3 8 4 2 2" xfId="30525"/>
    <cellStyle name="Normal 5 3 8 4 3" xfId="23010"/>
    <cellStyle name="Normal 5 3 8 5" xfId="7974"/>
    <cellStyle name="Normal 5 3 8 5 2" xfId="25515"/>
    <cellStyle name="Normal 5 3 8 6" xfId="18000"/>
    <cellStyle name="Normal 5 3 8 7" xfId="15495"/>
    <cellStyle name="Normal 5 3 9" xfId="940"/>
    <cellStyle name="Normal 5 3 9 2" xfId="2185"/>
    <cellStyle name="Normal 5 3 9 2 2" xfId="4690"/>
    <cellStyle name="Normal 5 3 9 2 2 2" xfId="12226"/>
    <cellStyle name="Normal 5 3 9 2 2 2 2" xfId="29763"/>
    <cellStyle name="Normal 5 3 9 2 2 3" xfId="22248"/>
    <cellStyle name="Normal 5 3 9 2 3" xfId="7195"/>
    <cellStyle name="Normal 5 3 9 2 3 2" xfId="14731"/>
    <cellStyle name="Normal 5 3 9 2 3 2 2" xfId="32268"/>
    <cellStyle name="Normal 5 3 9 2 3 3" xfId="24753"/>
    <cellStyle name="Normal 5 3 9 2 4" xfId="9721"/>
    <cellStyle name="Normal 5 3 9 2 4 2" xfId="27258"/>
    <cellStyle name="Normal 5 3 9 2 5" xfId="19743"/>
    <cellStyle name="Normal 5 3 9 2 6" xfId="17238"/>
    <cellStyle name="Normal 5 3 9 3" xfId="3445"/>
    <cellStyle name="Normal 5 3 9 3 2" xfId="10981"/>
    <cellStyle name="Normal 5 3 9 3 2 2" xfId="28518"/>
    <cellStyle name="Normal 5 3 9 3 3" xfId="21003"/>
    <cellStyle name="Normal 5 3 9 4" xfId="5950"/>
    <cellStyle name="Normal 5 3 9 4 2" xfId="13486"/>
    <cellStyle name="Normal 5 3 9 4 2 2" xfId="31023"/>
    <cellStyle name="Normal 5 3 9 4 3" xfId="23508"/>
    <cellStyle name="Normal 5 3 9 5" xfId="8476"/>
    <cellStyle name="Normal 5 3 9 5 2" xfId="26013"/>
    <cellStyle name="Normal 5 3 9 6" xfId="18498"/>
    <cellStyle name="Normal 5 3 9 7" xfId="15993"/>
    <cellStyle name="Normal 5 4" xfId="241"/>
    <cellStyle name="Normal 5 4 2" xfId="923"/>
    <cellStyle name="Normal 5 4 3" xfId="516"/>
    <cellStyle name="Normal 6" xfId="64"/>
    <cellStyle name="Normal 6 2" xfId="92"/>
    <cellStyle name="Normal 6 3" xfId="240"/>
    <cellStyle name="Normal 6 3 2" xfId="922"/>
    <cellStyle name="Normal 6 3 3" xfId="515"/>
    <cellStyle name="Normal 7" xfId="96"/>
    <cellStyle name="Normal 7 10" xfId="168"/>
    <cellStyle name="Normal 7 10 10" xfId="15291"/>
    <cellStyle name="Normal 7 10 2" xfId="717"/>
    <cellStyle name="Normal 7 10 2 2" xfId="1236"/>
    <cellStyle name="Normal 7 10 2 2 2" xfId="2481"/>
    <cellStyle name="Normal 7 10 2 2 2 2" xfId="4986"/>
    <cellStyle name="Normal 7 10 2 2 2 2 2" xfId="12522"/>
    <cellStyle name="Normal 7 10 2 2 2 2 2 2" xfId="30059"/>
    <cellStyle name="Normal 7 10 2 2 2 2 3" xfId="22544"/>
    <cellStyle name="Normal 7 10 2 2 2 3" xfId="7491"/>
    <cellStyle name="Normal 7 10 2 2 2 3 2" xfId="15027"/>
    <cellStyle name="Normal 7 10 2 2 2 3 2 2" xfId="32564"/>
    <cellStyle name="Normal 7 10 2 2 2 3 3" xfId="25049"/>
    <cellStyle name="Normal 7 10 2 2 2 4" xfId="10017"/>
    <cellStyle name="Normal 7 10 2 2 2 4 2" xfId="27554"/>
    <cellStyle name="Normal 7 10 2 2 2 5" xfId="20039"/>
    <cellStyle name="Normal 7 10 2 2 2 6" xfId="17534"/>
    <cellStyle name="Normal 7 10 2 2 3" xfId="3741"/>
    <cellStyle name="Normal 7 10 2 2 3 2" xfId="11277"/>
    <cellStyle name="Normal 7 10 2 2 3 2 2" xfId="28814"/>
    <cellStyle name="Normal 7 10 2 2 3 3" xfId="21299"/>
    <cellStyle name="Normal 7 10 2 2 4" xfId="6246"/>
    <cellStyle name="Normal 7 10 2 2 4 2" xfId="13782"/>
    <cellStyle name="Normal 7 10 2 2 4 2 2" xfId="31319"/>
    <cellStyle name="Normal 7 10 2 2 4 3" xfId="23804"/>
    <cellStyle name="Normal 7 10 2 2 5" xfId="8772"/>
    <cellStyle name="Normal 7 10 2 2 5 2" xfId="26309"/>
    <cellStyle name="Normal 7 10 2 2 6" xfId="18794"/>
    <cellStyle name="Normal 7 10 2 2 7" xfId="16289"/>
    <cellStyle name="Normal 7 10 2 3" xfId="1983"/>
    <cellStyle name="Normal 7 10 2 3 2" xfId="4488"/>
    <cellStyle name="Normal 7 10 2 3 2 2" xfId="12024"/>
    <cellStyle name="Normal 7 10 2 3 2 2 2" xfId="29561"/>
    <cellStyle name="Normal 7 10 2 3 2 3" xfId="22046"/>
    <cellStyle name="Normal 7 10 2 3 3" xfId="6993"/>
    <cellStyle name="Normal 7 10 2 3 3 2" xfId="14529"/>
    <cellStyle name="Normal 7 10 2 3 3 2 2" xfId="32066"/>
    <cellStyle name="Normal 7 10 2 3 3 3" xfId="24551"/>
    <cellStyle name="Normal 7 10 2 3 4" xfId="9519"/>
    <cellStyle name="Normal 7 10 2 3 4 2" xfId="27056"/>
    <cellStyle name="Normal 7 10 2 3 5" xfId="19541"/>
    <cellStyle name="Normal 7 10 2 3 6" xfId="17036"/>
    <cellStyle name="Normal 7 10 2 4" xfId="3243"/>
    <cellStyle name="Normal 7 10 2 4 2" xfId="10779"/>
    <cellStyle name="Normal 7 10 2 4 2 2" xfId="28316"/>
    <cellStyle name="Normal 7 10 2 4 3" xfId="20801"/>
    <cellStyle name="Normal 7 10 2 5" xfId="5748"/>
    <cellStyle name="Normal 7 10 2 5 2" xfId="13284"/>
    <cellStyle name="Normal 7 10 2 5 2 2" xfId="30821"/>
    <cellStyle name="Normal 7 10 2 5 3" xfId="23306"/>
    <cellStyle name="Normal 7 10 2 6" xfId="8272"/>
    <cellStyle name="Normal 7 10 2 6 2" xfId="25811"/>
    <cellStyle name="Normal 7 10 2 7" xfId="18296"/>
    <cellStyle name="Normal 7 10 2 8" xfId="15791"/>
    <cellStyle name="Normal 7 10 3" xfId="444"/>
    <cellStyle name="Normal 7 10 3 2" xfId="1734"/>
    <cellStyle name="Normal 7 10 3 2 2" xfId="4239"/>
    <cellStyle name="Normal 7 10 3 2 2 2" xfId="11775"/>
    <cellStyle name="Normal 7 10 3 2 2 2 2" xfId="29312"/>
    <cellStyle name="Normal 7 10 3 2 2 3" xfId="21797"/>
    <cellStyle name="Normal 7 10 3 2 3" xfId="6744"/>
    <cellStyle name="Normal 7 10 3 2 3 2" xfId="14280"/>
    <cellStyle name="Normal 7 10 3 2 3 2 2" xfId="31817"/>
    <cellStyle name="Normal 7 10 3 2 3 3" xfId="24302"/>
    <cellStyle name="Normal 7 10 3 2 4" xfId="9270"/>
    <cellStyle name="Normal 7 10 3 2 4 2" xfId="26807"/>
    <cellStyle name="Normal 7 10 3 2 5" xfId="19292"/>
    <cellStyle name="Normal 7 10 3 2 6" xfId="16787"/>
    <cellStyle name="Normal 7 10 3 3" xfId="2994"/>
    <cellStyle name="Normal 7 10 3 3 2" xfId="10530"/>
    <cellStyle name="Normal 7 10 3 3 2 2" xfId="28067"/>
    <cellStyle name="Normal 7 10 3 3 3" xfId="20552"/>
    <cellStyle name="Normal 7 10 3 4" xfId="5499"/>
    <cellStyle name="Normal 7 10 3 4 2" xfId="13035"/>
    <cellStyle name="Normal 7 10 3 4 2 2" xfId="30572"/>
    <cellStyle name="Normal 7 10 3 4 3" xfId="23057"/>
    <cellStyle name="Normal 7 10 3 5" xfId="8021"/>
    <cellStyle name="Normal 7 10 3 5 2" xfId="25562"/>
    <cellStyle name="Normal 7 10 3 6" xfId="18047"/>
    <cellStyle name="Normal 7 10 3 7" xfId="15542"/>
    <cellStyle name="Normal 7 10 4" xfId="987"/>
    <cellStyle name="Normal 7 10 4 2" xfId="2232"/>
    <cellStyle name="Normal 7 10 4 2 2" xfId="4737"/>
    <cellStyle name="Normal 7 10 4 2 2 2" xfId="12273"/>
    <cellStyle name="Normal 7 10 4 2 2 2 2" xfId="29810"/>
    <cellStyle name="Normal 7 10 4 2 2 3" xfId="22295"/>
    <cellStyle name="Normal 7 10 4 2 3" xfId="7242"/>
    <cellStyle name="Normal 7 10 4 2 3 2" xfId="14778"/>
    <cellStyle name="Normal 7 10 4 2 3 2 2" xfId="32315"/>
    <cellStyle name="Normal 7 10 4 2 3 3" xfId="24800"/>
    <cellStyle name="Normal 7 10 4 2 4" xfId="9768"/>
    <cellStyle name="Normal 7 10 4 2 4 2" xfId="27305"/>
    <cellStyle name="Normal 7 10 4 2 5" xfId="19790"/>
    <cellStyle name="Normal 7 10 4 2 6" xfId="17285"/>
    <cellStyle name="Normal 7 10 4 3" xfId="3492"/>
    <cellStyle name="Normal 7 10 4 3 2" xfId="11028"/>
    <cellStyle name="Normal 7 10 4 3 2 2" xfId="28565"/>
    <cellStyle name="Normal 7 10 4 3 3" xfId="21050"/>
    <cellStyle name="Normal 7 10 4 4" xfId="5997"/>
    <cellStyle name="Normal 7 10 4 4 2" xfId="13533"/>
    <cellStyle name="Normal 7 10 4 4 2 2" xfId="31070"/>
    <cellStyle name="Normal 7 10 4 4 3" xfId="23555"/>
    <cellStyle name="Normal 7 10 4 5" xfId="8523"/>
    <cellStyle name="Normal 7 10 4 5 2" xfId="26060"/>
    <cellStyle name="Normal 7 10 4 6" xfId="18545"/>
    <cellStyle name="Normal 7 10 4 7" xfId="16040"/>
    <cellStyle name="Normal 7 10 5" xfId="1485"/>
    <cellStyle name="Normal 7 10 5 2" xfId="3990"/>
    <cellStyle name="Normal 7 10 5 2 2" xfId="11526"/>
    <cellStyle name="Normal 7 10 5 2 2 2" xfId="29063"/>
    <cellStyle name="Normal 7 10 5 2 3" xfId="21548"/>
    <cellStyle name="Normal 7 10 5 3" xfId="6495"/>
    <cellStyle name="Normal 7 10 5 3 2" xfId="14031"/>
    <cellStyle name="Normal 7 10 5 3 2 2" xfId="31568"/>
    <cellStyle name="Normal 7 10 5 3 3" xfId="24053"/>
    <cellStyle name="Normal 7 10 5 4" xfId="9021"/>
    <cellStyle name="Normal 7 10 5 4 2" xfId="26558"/>
    <cellStyle name="Normal 7 10 5 5" xfId="19043"/>
    <cellStyle name="Normal 7 10 5 6" xfId="16538"/>
    <cellStyle name="Normal 7 10 6" xfId="2745"/>
    <cellStyle name="Normal 7 10 6 2" xfId="10281"/>
    <cellStyle name="Normal 7 10 6 2 2" xfId="27818"/>
    <cellStyle name="Normal 7 10 6 3" xfId="20303"/>
    <cellStyle name="Normal 7 10 7" xfId="5250"/>
    <cellStyle name="Normal 7 10 7 2" xfId="12786"/>
    <cellStyle name="Normal 7 10 7 2 2" xfId="30323"/>
    <cellStyle name="Normal 7 10 7 3" xfId="22808"/>
    <cellStyle name="Normal 7 10 8" xfId="7770"/>
    <cellStyle name="Normal 7 10 8 2" xfId="25313"/>
    <cellStyle name="Normal 7 10 9" xfId="17798"/>
    <cellStyle name="Normal 7 11" xfId="244"/>
    <cellStyle name="Normal 7 11 10" xfId="15354"/>
    <cellStyle name="Normal 7 11 2" xfId="779"/>
    <cellStyle name="Normal 7 11 2 2" xfId="1297"/>
    <cellStyle name="Normal 7 11 2 2 2" xfId="2542"/>
    <cellStyle name="Normal 7 11 2 2 2 2" xfId="5047"/>
    <cellStyle name="Normal 7 11 2 2 2 2 2" xfId="12583"/>
    <cellStyle name="Normal 7 11 2 2 2 2 2 2" xfId="30120"/>
    <cellStyle name="Normal 7 11 2 2 2 2 3" xfId="22605"/>
    <cellStyle name="Normal 7 11 2 2 2 3" xfId="7552"/>
    <cellStyle name="Normal 7 11 2 2 2 3 2" xfId="15088"/>
    <cellStyle name="Normal 7 11 2 2 2 3 2 2" xfId="32625"/>
    <cellStyle name="Normal 7 11 2 2 2 3 3" xfId="25110"/>
    <cellStyle name="Normal 7 11 2 2 2 4" xfId="10078"/>
    <cellStyle name="Normal 7 11 2 2 2 4 2" xfId="27615"/>
    <cellStyle name="Normal 7 11 2 2 2 5" xfId="20100"/>
    <cellStyle name="Normal 7 11 2 2 2 6" xfId="17595"/>
    <cellStyle name="Normal 7 11 2 2 3" xfId="3802"/>
    <cellStyle name="Normal 7 11 2 2 3 2" xfId="11338"/>
    <cellStyle name="Normal 7 11 2 2 3 2 2" xfId="28875"/>
    <cellStyle name="Normal 7 11 2 2 3 3" xfId="21360"/>
    <cellStyle name="Normal 7 11 2 2 4" xfId="6307"/>
    <cellStyle name="Normal 7 11 2 2 4 2" xfId="13843"/>
    <cellStyle name="Normal 7 11 2 2 4 2 2" xfId="31380"/>
    <cellStyle name="Normal 7 11 2 2 4 3" xfId="23865"/>
    <cellStyle name="Normal 7 11 2 2 5" xfId="8833"/>
    <cellStyle name="Normal 7 11 2 2 5 2" xfId="26370"/>
    <cellStyle name="Normal 7 11 2 2 6" xfId="18855"/>
    <cellStyle name="Normal 7 11 2 2 7" xfId="16350"/>
    <cellStyle name="Normal 7 11 2 3" xfId="2044"/>
    <cellStyle name="Normal 7 11 2 3 2" xfId="4549"/>
    <cellStyle name="Normal 7 11 2 3 2 2" xfId="12085"/>
    <cellStyle name="Normal 7 11 2 3 2 2 2" xfId="29622"/>
    <cellStyle name="Normal 7 11 2 3 2 3" xfId="22107"/>
    <cellStyle name="Normal 7 11 2 3 3" xfId="7054"/>
    <cellStyle name="Normal 7 11 2 3 3 2" xfId="14590"/>
    <cellStyle name="Normal 7 11 2 3 3 2 2" xfId="32127"/>
    <cellStyle name="Normal 7 11 2 3 3 3" xfId="24612"/>
    <cellStyle name="Normal 7 11 2 3 4" xfId="9580"/>
    <cellStyle name="Normal 7 11 2 3 4 2" xfId="27117"/>
    <cellStyle name="Normal 7 11 2 3 5" xfId="19602"/>
    <cellStyle name="Normal 7 11 2 3 6" xfId="17097"/>
    <cellStyle name="Normal 7 11 2 4" xfId="3304"/>
    <cellStyle name="Normal 7 11 2 4 2" xfId="10840"/>
    <cellStyle name="Normal 7 11 2 4 2 2" xfId="28377"/>
    <cellStyle name="Normal 7 11 2 4 3" xfId="20862"/>
    <cellStyle name="Normal 7 11 2 5" xfId="5809"/>
    <cellStyle name="Normal 7 11 2 5 2" xfId="13345"/>
    <cellStyle name="Normal 7 11 2 5 2 2" xfId="30882"/>
    <cellStyle name="Normal 7 11 2 5 3" xfId="23367"/>
    <cellStyle name="Normal 7 11 2 6" xfId="8333"/>
    <cellStyle name="Normal 7 11 2 6 2" xfId="25872"/>
    <cellStyle name="Normal 7 11 2 7" xfId="18357"/>
    <cellStyle name="Normal 7 11 2 8" xfId="15852"/>
    <cellStyle name="Normal 7 11 3" xfId="519"/>
    <cellStyle name="Normal 7 11 3 2" xfId="1795"/>
    <cellStyle name="Normal 7 11 3 2 2" xfId="4300"/>
    <cellStyle name="Normal 7 11 3 2 2 2" xfId="11836"/>
    <cellStyle name="Normal 7 11 3 2 2 2 2" xfId="29373"/>
    <cellStyle name="Normal 7 11 3 2 2 3" xfId="21858"/>
    <cellStyle name="Normal 7 11 3 2 3" xfId="6805"/>
    <cellStyle name="Normal 7 11 3 2 3 2" xfId="14341"/>
    <cellStyle name="Normal 7 11 3 2 3 2 2" xfId="31878"/>
    <cellStyle name="Normal 7 11 3 2 3 3" xfId="24363"/>
    <cellStyle name="Normal 7 11 3 2 4" xfId="9331"/>
    <cellStyle name="Normal 7 11 3 2 4 2" xfId="26868"/>
    <cellStyle name="Normal 7 11 3 2 5" xfId="19353"/>
    <cellStyle name="Normal 7 11 3 2 6" xfId="16848"/>
    <cellStyle name="Normal 7 11 3 3" xfId="3055"/>
    <cellStyle name="Normal 7 11 3 3 2" xfId="10591"/>
    <cellStyle name="Normal 7 11 3 3 2 2" xfId="28128"/>
    <cellStyle name="Normal 7 11 3 3 3" xfId="20613"/>
    <cellStyle name="Normal 7 11 3 4" xfId="5560"/>
    <cellStyle name="Normal 7 11 3 4 2" xfId="13096"/>
    <cellStyle name="Normal 7 11 3 4 2 2" xfId="30633"/>
    <cellStyle name="Normal 7 11 3 4 3" xfId="23118"/>
    <cellStyle name="Normal 7 11 3 5" xfId="8084"/>
    <cellStyle name="Normal 7 11 3 5 2" xfId="25623"/>
    <cellStyle name="Normal 7 11 3 6" xfId="18108"/>
    <cellStyle name="Normal 7 11 3 7" xfId="15603"/>
    <cellStyle name="Normal 7 11 4" xfId="1048"/>
    <cellStyle name="Normal 7 11 4 2" xfId="2293"/>
    <cellStyle name="Normal 7 11 4 2 2" xfId="4798"/>
    <cellStyle name="Normal 7 11 4 2 2 2" xfId="12334"/>
    <cellStyle name="Normal 7 11 4 2 2 2 2" xfId="29871"/>
    <cellStyle name="Normal 7 11 4 2 2 3" xfId="22356"/>
    <cellStyle name="Normal 7 11 4 2 3" xfId="7303"/>
    <cellStyle name="Normal 7 11 4 2 3 2" xfId="14839"/>
    <cellStyle name="Normal 7 11 4 2 3 2 2" xfId="32376"/>
    <cellStyle name="Normal 7 11 4 2 3 3" xfId="24861"/>
    <cellStyle name="Normal 7 11 4 2 4" xfId="9829"/>
    <cellStyle name="Normal 7 11 4 2 4 2" xfId="27366"/>
    <cellStyle name="Normal 7 11 4 2 5" xfId="19851"/>
    <cellStyle name="Normal 7 11 4 2 6" xfId="17346"/>
    <cellStyle name="Normal 7 11 4 3" xfId="3553"/>
    <cellStyle name="Normal 7 11 4 3 2" xfId="11089"/>
    <cellStyle name="Normal 7 11 4 3 2 2" xfId="28626"/>
    <cellStyle name="Normal 7 11 4 3 3" xfId="21111"/>
    <cellStyle name="Normal 7 11 4 4" xfId="6058"/>
    <cellStyle name="Normal 7 11 4 4 2" xfId="13594"/>
    <cellStyle name="Normal 7 11 4 4 2 2" xfId="31131"/>
    <cellStyle name="Normal 7 11 4 4 3" xfId="23616"/>
    <cellStyle name="Normal 7 11 4 5" xfId="8584"/>
    <cellStyle name="Normal 7 11 4 5 2" xfId="26121"/>
    <cellStyle name="Normal 7 11 4 6" xfId="18606"/>
    <cellStyle name="Normal 7 11 4 7" xfId="16101"/>
    <cellStyle name="Normal 7 11 5" xfId="1546"/>
    <cellStyle name="Normal 7 11 5 2" xfId="4051"/>
    <cellStyle name="Normal 7 11 5 2 2" xfId="11587"/>
    <cellStyle name="Normal 7 11 5 2 2 2" xfId="29124"/>
    <cellStyle name="Normal 7 11 5 2 3" xfId="21609"/>
    <cellStyle name="Normal 7 11 5 3" xfId="6556"/>
    <cellStyle name="Normal 7 11 5 3 2" xfId="14092"/>
    <cellStyle name="Normal 7 11 5 3 2 2" xfId="31629"/>
    <cellStyle name="Normal 7 11 5 3 3" xfId="24114"/>
    <cellStyle name="Normal 7 11 5 4" xfId="9082"/>
    <cellStyle name="Normal 7 11 5 4 2" xfId="26619"/>
    <cellStyle name="Normal 7 11 5 5" xfId="19104"/>
    <cellStyle name="Normal 7 11 5 6" xfId="16599"/>
    <cellStyle name="Normal 7 11 6" xfId="2806"/>
    <cellStyle name="Normal 7 11 6 2" xfId="10342"/>
    <cellStyle name="Normal 7 11 6 2 2" xfId="27879"/>
    <cellStyle name="Normal 7 11 6 3" xfId="20364"/>
    <cellStyle name="Normal 7 11 7" xfId="5311"/>
    <cellStyle name="Normal 7 11 7 2" xfId="12847"/>
    <cellStyle name="Normal 7 11 7 2 2" xfId="30384"/>
    <cellStyle name="Normal 7 11 7 3" xfId="22869"/>
    <cellStyle name="Normal 7 11 8" xfId="7833"/>
    <cellStyle name="Normal 7 11 8 2" xfId="25374"/>
    <cellStyle name="Normal 7 11 9" xfId="17859"/>
    <cellStyle name="Normal 7 12" xfId="308"/>
    <cellStyle name="Normal 7 12 10" xfId="15415"/>
    <cellStyle name="Normal 7 12 2" xfId="843"/>
    <cellStyle name="Normal 7 12 2 2" xfId="1358"/>
    <cellStyle name="Normal 7 12 2 2 2" xfId="2603"/>
    <cellStyle name="Normal 7 12 2 2 2 2" xfId="5108"/>
    <cellStyle name="Normal 7 12 2 2 2 2 2" xfId="12644"/>
    <cellStyle name="Normal 7 12 2 2 2 2 2 2" xfId="30181"/>
    <cellStyle name="Normal 7 12 2 2 2 2 3" xfId="22666"/>
    <cellStyle name="Normal 7 12 2 2 2 3" xfId="7613"/>
    <cellStyle name="Normal 7 12 2 2 2 3 2" xfId="15149"/>
    <cellStyle name="Normal 7 12 2 2 2 3 2 2" xfId="32686"/>
    <cellStyle name="Normal 7 12 2 2 2 3 3" xfId="25171"/>
    <cellStyle name="Normal 7 12 2 2 2 4" xfId="10139"/>
    <cellStyle name="Normal 7 12 2 2 2 4 2" xfId="27676"/>
    <cellStyle name="Normal 7 12 2 2 2 5" xfId="20161"/>
    <cellStyle name="Normal 7 12 2 2 2 6" xfId="17656"/>
    <cellStyle name="Normal 7 12 2 2 3" xfId="3863"/>
    <cellStyle name="Normal 7 12 2 2 3 2" xfId="11399"/>
    <cellStyle name="Normal 7 12 2 2 3 2 2" xfId="28936"/>
    <cellStyle name="Normal 7 12 2 2 3 3" xfId="21421"/>
    <cellStyle name="Normal 7 12 2 2 4" xfId="6368"/>
    <cellStyle name="Normal 7 12 2 2 4 2" xfId="13904"/>
    <cellStyle name="Normal 7 12 2 2 4 2 2" xfId="31441"/>
    <cellStyle name="Normal 7 12 2 2 4 3" xfId="23926"/>
    <cellStyle name="Normal 7 12 2 2 5" xfId="8894"/>
    <cellStyle name="Normal 7 12 2 2 5 2" xfId="26431"/>
    <cellStyle name="Normal 7 12 2 2 6" xfId="18916"/>
    <cellStyle name="Normal 7 12 2 2 7" xfId="16411"/>
    <cellStyle name="Normal 7 12 2 3" xfId="2105"/>
    <cellStyle name="Normal 7 12 2 3 2" xfId="4610"/>
    <cellStyle name="Normal 7 12 2 3 2 2" xfId="12146"/>
    <cellStyle name="Normal 7 12 2 3 2 2 2" xfId="29683"/>
    <cellStyle name="Normal 7 12 2 3 2 3" xfId="22168"/>
    <cellStyle name="Normal 7 12 2 3 3" xfId="7115"/>
    <cellStyle name="Normal 7 12 2 3 3 2" xfId="14651"/>
    <cellStyle name="Normal 7 12 2 3 3 2 2" xfId="32188"/>
    <cellStyle name="Normal 7 12 2 3 3 3" xfId="24673"/>
    <cellStyle name="Normal 7 12 2 3 4" xfId="9641"/>
    <cellStyle name="Normal 7 12 2 3 4 2" xfId="27178"/>
    <cellStyle name="Normal 7 12 2 3 5" xfId="19663"/>
    <cellStyle name="Normal 7 12 2 3 6" xfId="17158"/>
    <cellStyle name="Normal 7 12 2 4" xfId="3365"/>
    <cellStyle name="Normal 7 12 2 4 2" xfId="10901"/>
    <cellStyle name="Normal 7 12 2 4 2 2" xfId="28438"/>
    <cellStyle name="Normal 7 12 2 4 3" xfId="20923"/>
    <cellStyle name="Normal 7 12 2 5" xfId="5870"/>
    <cellStyle name="Normal 7 12 2 5 2" xfId="13406"/>
    <cellStyle name="Normal 7 12 2 5 2 2" xfId="30943"/>
    <cellStyle name="Normal 7 12 2 5 3" xfId="23428"/>
    <cellStyle name="Normal 7 12 2 6" xfId="8394"/>
    <cellStyle name="Normal 7 12 2 6 2" xfId="25933"/>
    <cellStyle name="Normal 7 12 2 7" xfId="18418"/>
    <cellStyle name="Normal 7 12 2 8" xfId="15913"/>
    <cellStyle name="Normal 7 12 3" xfId="583"/>
    <cellStyle name="Normal 7 12 3 2" xfId="1856"/>
    <cellStyle name="Normal 7 12 3 2 2" xfId="4361"/>
    <cellStyle name="Normal 7 12 3 2 2 2" xfId="11897"/>
    <cellStyle name="Normal 7 12 3 2 2 2 2" xfId="29434"/>
    <cellStyle name="Normal 7 12 3 2 2 3" xfId="21919"/>
    <cellStyle name="Normal 7 12 3 2 3" xfId="6866"/>
    <cellStyle name="Normal 7 12 3 2 3 2" xfId="14402"/>
    <cellStyle name="Normal 7 12 3 2 3 2 2" xfId="31939"/>
    <cellStyle name="Normal 7 12 3 2 3 3" xfId="24424"/>
    <cellStyle name="Normal 7 12 3 2 4" xfId="9392"/>
    <cellStyle name="Normal 7 12 3 2 4 2" xfId="26929"/>
    <cellStyle name="Normal 7 12 3 2 5" xfId="19414"/>
    <cellStyle name="Normal 7 12 3 2 6" xfId="16909"/>
    <cellStyle name="Normal 7 12 3 3" xfId="3116"/>
    <cellStyle name="Normal 7 12 3 3 2" xfId="10652"/>
    <cellStyle name="Normal 7 12 3 3 2 2" xfId="28189"/>
    <cellStyle name="Normal 7 12 3 3 3" xfId="20674"/>
    <cellStyle name="Normal 7 12 3 4" xfId="5621"/>
    <cellStyle name="Normal 7 12 3 4 2" xfId="13157"/>
    <cellStyle name="Normal 7 12 3 4 2 2" xfId="30694"/>
    <cellStyle name="Normal 7 12 3 4 3" xfId="23179"/>
    <cellStyle name="Normal 7 12 3 5" xfId="8145"/>
    <cellStyle name="Normal 7 12 3 5 2" xfId="25684"/>
    <cellStyle name="Normal 7 12 3 6" xfId="18169"/>
    <cellStyle name="Normal 7 12 3 7" xfId="15664"/>
    <cellStyle name="Normal 7 12 4" xfId="1109"/>
    <cellStyle name="Normal 7 12 4 2" xfId="2354"/>
    <cellStyle name="Normal 7 12 4 2 2" xfId="4859"/>
    <cellStyle name="Normal 7 12 4 2 2 2" xfId="12395"/>
    <cellStyle name="Normal 7 12 4 2 2 2 2" xfId="29932"/>
    <cellStyle name="Normal 7 12 4 2 2 3" xfId="22417"/>
    <cellStyle name="Normal 7 12 4 2 3" xfId="7364"/>
    <cellStyle name="Normal 7 12 4 2 3 2" xfId="14900"/>
    <cellStyle name="Normal 7 12 4 2 3 2 2" xfId="32437"/>
    <cellStyle name="Normal 7 12 4 2 3 3" xfId="24922"/>
    <cellStyle name="Normal 7 12 4 2 4" xfId="9890"/>
    <cellStyle name="Normal 7 12 4 2 4 2" xfId="27427"/>
    <cellStyle name="Normal 7 12 4 2 5" xfId="19912"/>
    <cellStyle name="Normal 7 12 4 2 6" xfId="17407"/>
    <cellStyle name="Normal 7 12 4 3" xfId="3614"/>
    <cellStyle name="Normal 7 12 4 3 2" xfId="11150"/>
    <cellStyle name="Normal 7 12 4 3 2 2" xfId="28687"/>
    <cellStyle name="Normal 7 12 4 3 3" xfId="21172"/>
    <cellStyle name="Normal 7 12 4 4" xfId="6119"/>
    <cellStyle name="Normal 7 12 4 4 2" xfId="13655"/>
    <cellStyle name="Normal 7 12 4 4 2 2" xfId="31192"/>
    <cellStyle name="Normal 7 12 4 4 3" xfId="23677"/>
    <cellStyle name="Normal 7 12 4 5" xfId="8645"/>
    <cellStyle name="Normal 7 12 4 5 2" xfId="26182"/>
    <cellStyle name="Normal 7 12 4 6" xfId="18667"/>
    <cellStyle name="Normal 7 12 4 7" xfId="16162"/>
    <cellStyle name="Normal 7 12 5" xfId="1607"/>
    <cellStyle name="Normal 7 12 5 2" xfId="4112"/>
    <cellStyle name="Normal 7 12 5 2 2" xfId="11648"/>
    <cellStyle name="Normal 7 12 5 2 2 2" xfId="29185"/>
    <cellStyle name="Normal 7 12 5 2 3" xfId="21670"/>
    <cellStyle name="Normal 7 12 5 3" xfId="6617"/>
    <cellStyle name="Normal 7 12 5 3 2" xfId="14153"/>
    <cellStyle name="Normal 7 12 5 3 2 2" xfId="31690"/>
    <cellStyle name="Normal 7 12 5 3 3" xfId="24175"/>
    <cellStyle name="Normal 7 12 5 4" xfId="9143"/>
    <cellStyle name="Normal 7 12 5 4 2" xfId="26680"/>
    <cellStyle name="Normal 7 12 5 5" xfId="19165"/>
    <cellStyle name="Normal 7 12 5 6" xfId="16660"/>
    <cellStyle name="Normal 7 12 6" xfId="2867"/>
    <cellStyle name="Normal 7 12 6 2" xfId="10403"/>
    <cellStyle name="Normal 7 12 6 2 2" xfId="27940"/>
    <cellStyle name="Normal 7 12 6 3" xfId="20425"/>
    <cellStyle name="Normal 7 12 7" xfId="5372"/>
    <cellStyle name="Normal 7 12 7 2" xfId="12908"/>
    <cellStyle name="Normal 7 12 7 2 2" xfId="30445"/>
    <cellStyle name="Normal 7 12 7 3" xfId="22930"/>
    <cellStyle name="Normal 7 12 8" xfId="7894"/>
    <cellStyle name="Normal 7 12 8 2" xfId="25435"/>
    <cellStyle name="Normal 7 12 9" xfId="17920"/>
    <cellStyle name="Normal 7 13" xfId="654"/>
    <cellStyle name="Normal 7 13 2" xfId="1175"/>
    <cellStyle name="Normal 7 13 2 2" xfId="2420"/>
    <cellStyle name="Normal 7 13 2 2 2" xfId="4925"/>
    <cellStyle name="Normal 7 13 2 2 2 2" xfId="12461"/>
    <cellStyle name="Normal 7 13 2 2 2 2 2" xfId="29998"/>
    <cellStyle name="Normal 7 13 2 2 2 3" xfId="22483"/>
    <cellStyle name="Normal 7 13 2 2 3" xfId="7430"/>
    <cellStyle name="Normal 7 13 2 2 3 2" xfId="14966"/>
    <cellStyle name="Normal 7 13 2 2 3 2 2" xfId="32503"/>
    <cellStyle name="Normal 7 13 2 2 3 3" xfId="24988"/>
    <cellStyle name="Normal 7 13 2 2 4" xfId="9956"/>
    <cellStyle name="Normal 7 13 2 2 4 2" xfId="27493"/>
    <cellStyle name="Normal 7 13 2 2 5" xfId="19978"/>
    <cellStyle name="Normal 7 13 2 2 6" xfId="17473"/>
    <cellStyle name="Normal 7 13 2 3" xfId="3680"/>
    <cellStyle name="Normal 7 13 2 3 2" xfId="11216"/>
    <cellStyle name="Normal 7 13 2 3 2 2" xfId="28753"/>
    <cellStyle name="Normal 7 13 2 3 3" xfId="21238"/>
    <cellStyle name="Normal 7 13 2 4" xfId="6185"/>
    <cellStyle name="Normal 7 13 2 4 2" xfId="13721"/>
    <cellStyle name="Normal 7 13 2 4 2 2" xfId="31258"/>
    <cellStyle name="Normal 7 13 2 4 3" xfId="23743"/>
    <cellStyle name="Normal 7 13 2 5" xfId="8711"/>
    <cellStyle name="Normal 7 13 2 5 2" xfId="26248"/>
    <cellStyle name="Normal 7 13 2 6" xfId="18733"/>
    <cellStyle name="Normal 7 13 2 7" xfId="16228"/>
    <cellStyle name="Normal 7 13 3" xfId="1922"/>
    <cellStyle name="Normal 7 13 3 2" xfId="4427"/>
    <cellStyle name="Normal 7 13 3 2 2" xfId="11963"/>
    <cellStyle name="Normal 7 13 3 2 2 2" xfId="29500"/>
    <cellStyle name="Normal 7 13 3 2 3" xfId="21985"/>
    <cellStyle name="Normal 7 13 3 3" xfId="6932"/>
    <cellStyle name="Normal 7 13 3 3 2" xfId="14468"/>
    <cellStyle name="Normal 7 13 3 3 2 2" xfId="32005"/>
    <cellStyle name="Normal 7 13 3 3 3" xfId="24490"/>
    <cellStyle name="Normal 7 13 3 4" xfId="9458"/>
    <cellStyle name="Normal 7 13 3 4 2" xfId="26995"/>
    <cellStyle name="Normal 7 13 3 5" xfId="19480"/>
    <cellStyle name="Normal 7 13 3 6" xfId="16975"/>
    <cellStyle name="Normal 7 13 4" xfId="3182"/>
    <cellStyle name="Normal 7 13 4 2" xfId="10718"/>
    <cellStyle name="Normal 7 13 4 2 2" xfId="28255"/>
    <cellStyle name="Normal 7 13 4 3" xfId="20740"/>
    <cellStyle name="Normal 7 13 5" xfId="5687"/>
    <cellStyle name="Normal 7 13 5 2" xfId="13223"/>
    <cellStyle name="Normal 7 13 5 2 2" xfId="30760"/>
    <cellStyle name="Normal 7 13 5 3" xfId="23245"/>
    <cellStyle name="Normal 7 13 6" xfId="8211"/>
    <cellStyle name="Normal 7 13 6 2" xfId="25750"/>
    <cellStyle name="Normal 7 13 7" xfId="18235"/>
    <cellStyle name="Normal 7 13 8" xfId="15730"/>
    <cellStyle name="Normal 7 14" xfId="381"/>
    <cellStyle name="Normal 7 14 2" xfId="1673"/>
    <cellStyle name="Normal 7 14 2 2" xfId="4178"/>
    <cellStyle name="Normal 7 14 2 2 2" xfId="11714"/>
    <cellStyle name="Normal 7 14 2 2 2 2" xfId="29251"/>
    <cellStyle name="Normal 7 14 2 2 3" xfId="21736"/>
    <cellStyle name="Normal 7 14 2 3" xfId="6683"/>
    <cellStyle name="Normal 7 14 2 3 2" xfId="14219"/>
    <cellStyle name="Normal 7 14 2 3 2 2" xfId="31756"/>
    <cellStyle name="Normal 7 14 2 3 3" xfId="24241"/>
    <cellStyle name="Normal 7 14 2 4" xfId="9209"/>
    <cellStyle name="Normal 7 14 2 4 2" xfId="26746"/>
    <cellStyle name="Normal 7 14 2 5" xfId="19231"/>
    <cellStyle name="Normal 7 14 2 6" xfId="16726"/>
    <cellStyle name="Normal 7 14 3" xfId="2933"/>
    <cellStyle name="Normal 7 14 3 2" xfId="10469"/>
    <cellStyle name="Normal 7 14 3 2 2" xfId="28006"/>
    <cellStyle name="Normal 7 14 3 3" xfId="20491"/>
    <cellStyle name="Normal 7 14 4" xfId="5438"/>
    <cellStyle name="Normal 7 14 4 2" xfId="12974"/>
    <cellStyle name="Normal 7 14 4 2 2" xfId="30511"/>
    <cellStyle name="Normal 7 14 4 3" xfId="22996"/>
    <cellStyle name="Normal 7 14 5" xfId="7960"/>
    <cellStyle name="Normal 7 14 5 2" xfId="25501"/>
    <cellStyle name="Normal 7 14 6" xfId="17986"/>
    <cellStyle name="Normal 7 14 7" xfId="15481"/>
    <cellStyle name="Normal 7 15" xfId="926"/>
    <cellStyle name="Normal 7 15 2" xfId="2171"/>
    <cellStyle name="Normal 7 15 2 2" xfId="4676"/>
    <cellStyle name="Normal 7 15 2 2 2" xfId="12212"/>
    <cellStyle name="Normal 7 15 2 2 2 2" xfId="29749"/>
    <cellStyle name="Normal 7 15 2 2 3" xfId="22234"/>
    <cellStyle name="Normal 7 15 2 3" xfId="7181"/>
    <cellStyle name="Normal 7 15 2 3 2" xfId="14717"/>
    <cellStyle name="Normal 7 15 2 3 2 2" xfId="32254"/>
    <cellStyle name="Normal 7 15 2 3 3" xfId="24739"/>
    <cellStyle name="Normal 7 15 2 4" xfId="9707"/>
    <cellStyle name="Normal 7 15 2 4 2" xfId="27244"/>
    <cellStyle name="Normal 7 15 2 5" xfId="19729"/>
    <cellStyle name="Normal 7 15 2 6" xfId="17224"/>
    <cellStyle name="Normal 7 15 3" xfId="3431"/>
    <cellStyle name="Normal 7 15 3 2" xfId="10967"/>
    <cellStyle name="Normal 7 15 3 2 2" xfId="28504"/>
    <cellStyle name="Normal 7 15 3 3" xfId="20989"/>
    <cellStyle name="Normal 7 15 4" xfId="5936"/>
    <cellStyle name="Normal 7 15 4 2" xfId="13472"/>
    <cellStyle name="Normal 7 15 4 2 2" xfId="31009"/>
    <cellStyle name="Normal 7 15 4 3" xfId="23494"/>
    <cellStyle name="Normal 7 15 5" xfId="8462"/>
    <cellStyle name="Normal 7 15 5 2" xfId="25999"/>
    <cellStyle name="Normal 7 15 6" xfId="18484"/>
    <cellStyle name="Normal 7 15 7" xfId="15979"/>
    <cellStyle name="Normal 7 16" xfId="1424"/>
    <cellStyle name="Normal 7 16 2" xfId="3929"/>
    <cellStyle name="Normal 7 16 2 2" xfId="11465"/>
    <cellStyle name="Normal 7 16 2 2 2" xfId="29002"/>
    <cellStyle name="Normal 7 16 2 3" xfId="21487"/>
    <cellStyle name="Normal 7 16 3" xfId="6434"/>
    <cellStyle name="Normal 7 16 3 2" xfId="13970"/>
    <cellStyle name="Normal 7 16 3 2 2" xfId="31507"/>
    <cellStyle name="Normal 7 16 3 3" xfId="23992"/>
    <cellStyle name="Normal 7 16 4" xfId="8960"/>
    <cellStyle name="Normal 7 16 4 2" xfId="26497"/>
    <cellStyle name="Normal 7 16 5" xfId="18982"/>
    <cellStyle name="Normal 7 16 6" xfId="16477"/>
    <cellStyle name="Normal 7 17" xfId="2669"/>
    <cellStyle name="Normal 7 17 2" xfId="5174"/>
    <cellStyle name="Normal 7 17 2 2" xfId="12710"/>
    <cellStyle name="Normal 7 17 2 2 2" xfId="30247"/>
    <cellStyle name="Normal 7 17 2 3" xfId="22732"/>
    <cellStyle name="Normal 7 17 3" xfId="7679"/>
    <cellStyle name="Normal 7 17 3 2" xfId="15215"/>
    <cellStyle name="Normal 7 17 3 2 2" xfId="32752"/>
    <cellStyle name="Normal 7 17 3 3" xfId="25237"/>
    <cellStyle name="Normal 7 17 4" xfId="10205"/>
    <cellStyle name="Normal 7 17 4 2" xfId="27742"/>
    <cellStyle name="Normal 7 17 5" xfId="20227"/>
    <cellStyle name="Normal 7 17 6" xfId="17722"/>
    <cellStyle name="Normal 7 18" xfId="2684"/>
    <cellStyle name="Normal 7 18 2" xfId="10220"/>
    <cellStyle name="Normal 7 18 2 2" xfId="27757"/>
    <cellStyle name="Normal 7 18 3" xfId="20242"/>
    <cellStyle name="Normal 7 19" xfId="5189"/>
    <cellStyle name="Normal 7 19 2" xfId="12725"/>
    <cellStyle name="Normal 7 19 2 2" xfId="30262"/>
    <cellStyle name="Normal 7 19 3" xfId="22747"/>
    <cellStyle name="Normal 7 2" xfId="103"/>
    <cellStyle name="Normal 7 2 10" xfId="1426"/>
    <cellStyle name="Normal 7 2 10 2" xfId="3931"/>
    <cellStyle name="Normal 7 2 10 2 2" xfId="11467"/>
    <cellStyle name="Normal 7 2 10 2 2 2" xfId="29004"/>
    <cellStyle name="Normal 7 2 10 2 3" xfId="21489"/>
    <cellStyle name="Normal 7 2 10 3" xfId="6436"/>
    <cellStyle name="Normal 7 2 10 3 2" xfId="13972"/>
    <cellStyle name="Normal 7 2 10 3 2 2" xfId="31509"/>
    <cellStyle name="Normal 7 2 10 3 3" xfId="23994"/>
    <cellStyle name="Normal 7 2 10 4" xfId="8962"/>
    <cellStyle name="Normal 7 2 10 4 2" xfId="26499"/>
    <cellStyle name="Normal 7 2 10 5" xfId="18984"/>
    <cellStyle name="Normal 7 2 10 6" xfId="16479"/>
    <cellStyle name="Normal 7 2 11" xfId="2671"/>
    <cellStyle name="Normal 7 2 11 2" xfId="5176"/>
    <cellStyle name="Normal 7 2 11 2 2" xfId="12712"/>
    <cellStyle name="Normal 7 2 11 2 2 2" xfId="30249"/>
    <cellStyle name="Normal 7 2 11 2 3" xfId="22734"/>
    <cellStyle name="Normal 7 2 11 3" xfId="7681"/>
    <cellStyle name="Normal 7 2 11 3 2" xfId="15217"/>
    <cellStyle name="Normal 7 2 11 3 2 2" xfId="32754"/>
    <cellStyle name="Normal 7 2 11 3 3" xfId="25239"/>
    <cellStyle name="Normal 7 2 11 4" xfId="10207"/>
    <cellStyle name="Normal 7 2 11 4 2" xfId="27744"/>
    <cellStyle name="Normal 7 2 11 5" xfId="20229"/>
    <cellStyle name="Normal 7 2 11 6" xfId="17724"/>
    <cellStyle name="Normal 7 2 12" xfId="2686"/>
    <cellStyle name="Normal 7 2 12 2" xfId="10222"/>
    <cellStyle name="Normal 7 2 12 2 2" xfId="27759"/>
    <cellStyle name="Normal 7 2 12 3" xfId="20244"/>
    <cellStyle name="Normal 7 2 13" xfId="5191"/>
    <cellStyle name="Normal 7 2 13 2" xfId="12727"/>
    <cellStyle name="Normal 7 2 13 2 2" xfId="30264"/>
    <cellStyle name="Normal 7 2 13 3" xfId="22749"/>
    <cellStyle name="Normal 7 2 14" xfId="7711"/>
    <cellStyle name="Normal 7 2 14 2" xfId="25254"/>
    <cellStyle name="Normal 7 2 15" xfId="17739"/>
    <cellStyle name="Normal 7 2 16" xfId="15232"/>
    <cellStyle name="Normal 7 2 2" xfId="118"/>
    <cellStyle name="Normal 7 2 2 10" xfId="2701"/>
    <cellStyle name="Normal 7 2 2 10 2" xfId="10237"/>
    <cellStyle name="Normal 7 2 2 10 2 2" xfId="27774"/>
    <cellStyle name="Normal 7 2 2 10 3" xfId="20259"/>
    <cellStyle name="Normal 7 2 2 11" xfId="5206"/>
    <cellStyle name="Normal 7 2 2 11 2" xfId="12742"/>
    <cellStyle name="Normal 7 2 2 11 2 2" xfId="30279"/>
    <cellStyle name="Normal 7 2 2 11 3" xfId="22764"/>
    <cellStyle name="Normal 7 2 2 12" xfId="7726"/>
    <cellStyle name="Normal 7 2 2 12 2" xfId="25269"/>
    <cellStyle name="Normal 7 2 2 13" xfId="17754"/>
    <cellStyle name="Normal 7 2 2 14" xfId="15247"/>
    <cellStyle name="Normal 7 2 2 2" xfId="152"/>
    <cellStyle name="Normal 7 2 2 2 10" xfId="5237"/>
    <cellStyle name="Normal 7 2 2 2 10 2" xfId="12773"/>
    <cellStyle name="Normal 7 2 2 2 10 2 2" xfId="30310"/>
    <cellStyle name="Normal 7 2 2 2 10 3" xfId="22795"/>
    <cellStyle name="Normal 7 2 2 2 11" xfId="7757"/>
    <cellStyle name="Normal 7 2 2 2 11 2" xfId="25300"/>
    <cellStyle name="Normal 7 2 2 2 12" xfId="17785"/>
    <cellStyle name="Normal 7 2 2 2 13" xfId="15278"/>
    <cellStyle name="Normal 7 2 2 2 2" xfId="216"/>
    <cellStyle name="Normal 7 2 2 2 2 10" xfId="15339"/>
    <cellStyle name="Normal 7 2 2 2 2 2" xfId="765"/>
    <cellStyle name="Normal 7 2 2 2 2 2 2" xfId="1284"/>
    <cellStyle name="Normal 7 2 2 2 2 2 2 2" xfId="2529"/>
    <cellStyle name="Normal 7 2 2 2 2 2 2 2 2" xfId="5034"/>
    <cellStyle name="Normal 7 2 2 2 2 2 2 2 2 2" xfId="12570"/>
    <cellStyle name="Normal 7 2 2 2 2 2 2 2 2 2 2" xfId="30107"/>
    <cellStyle name="Normal 7 2 2 2 2 2 2 2 2 3" xfId="22592"/>
    <cellStyle name="Normal 7 2 2 2 2 2 2 2 3" xfId="7539"/>
    <cellStyle name="Normal 7 2 2 2 2 2 2 2 3 2" xfId="15075"/>
    <cellStyle name="Normal 7 2 2 2 2 2 2 2 3 2 2" xfId="32612"/>
    <cellStyle name="Normal 7 2 2 2 2 2 2 2 3 3" xfId="25097"/>
    <cellStyle name="Normal 7 2 2 2 2 2 2 2 4" xfId="10065"/>
    <cellStyle name="Normal 7 2 2 2 2 2 2 2 4 2" xfId="27602"/>
    <cellStyle name="Normal 7 2 2 2 2 2 2 2 5" xfId="20087"/>
    <cellStyle name="Normal 7 2 2 2 2 2 2 2 6" xfId="17582"/>
    <cellStyle name="Normal 7 2 2 2 2 2 2 3" xfId="3789"/>
    <cellStyle name="Normal 7 2 2 2 2 2 2 3 2" xfId="11325"/>
    <cellStyle name="Normal 7 2 2 2 2 2 2 3 2 2" xfId="28862"/>
    <cellStyle name="Normal 7 2 2 2 2 2 2 3 3" xfId="21347"/>
    <cellStyle name="Normal 7 2 2 2 2 2 2 4" xfId="6294"/>
    <cellStyle name="Normal 7 2 2 2 2 2 2 4 2" xfId="13830"/>
    <cellStyle name="Normal 7 2 2 2 2 2 2 4 2 2" xfId="31367"/>
    <cellStyle name="Normal 7 2 2 2 2 2 2 4 3" xfId="23852"/>
    <cellStyle name="Normal 7 2 2 2 2 2 2 5" xfId="8820"/>
    <cellStyle name="Normal 7 2 2 2 2 2 2 5 2" xfId="26357"/>
    <cellStyle name="Normal 7 2 2 2 2 2 2 6" xfId="18842"/>
    <cellStyle name="Normal 7 2 2 2 2 2 2 7" xfId="16337"/>
    <cellStyle name="Normal 7 2 2 2 2 2 3" xfId="2031"/>
    <cellStyle name="Normal 7 2 2 2 2 2 3 2" xfId="4536"/>
    <cellStyle name="Normal 7 2 2 2 2 2 3 2 2" xfId="12072"/>
    <cellStyle name="Normal 7 2 2 2 2 2 3 2 2 2" xfId="29609"/>
    <cellStyle name="Normal 7 2 2 2 2 2 3 2 3" xfId="22094"/>
    <cellStyle name="Normal 7 2 2 2 2 2 3 3" xfId="7041"/>
    <cellStyle name="Normal 7 2 2 2 2 2 3 3 2" xfId="14577"/>
    <cellStyle name="Normal 7 2 2 2 2 2 3 3 2 2" xfId="32114"/>
    <cellStyle name="Normal 7 2 2 2 2 2 3 3 3" xfId="24599"/>
    <cellStyle name="Normal 7 2 2 2 2 2 3 4" xfId="9567"/>
    <cellStyle name="Normal 7 2 2 2 2 2 3 4 2" xfId="27104"/>
    <cellStyle name="Normal 7 2 2 2 2 2 3 5" xfId="19589"/>
    <cellStyle name="Normal 7 2 2 2 2 2 3 6" xfId="17084"/>
    <cellStyle name="Normal 7 2 2 2 2 2 4" xfId="3291"/>
    <cellStyle name="Normal 7 2 2 2 2 2 4 2" xfId="10827"/>
    <cellStyle name="Normal 7 2 2 2 2 2 4 2 2" xfId="28364"/>
    <cellStyle name="Normal 7 2 2 2 2 2 4 3" xfId="20849"/>
    <cellStyle name="Normal 7 2 2 2 2 2 5" xfId="5796"/>
    <cellStyle name="Normal 7 2 2 2 2 2 5 2" xfId="13332"/>
    <cellStyle name="Normal 7 2 2 2 2 2 5 2 2" xfId="30869"/>
    <cellStyle name="Normal 7 2 2 2 2 2 5 3" xfId="23354"/>
    <cellStyle name="Normal 7 2 2 2 2 2 6" xfId="8320"/>
    <cellStyle name="Normal 7 2 2 2 2 2 6 2" xfId="25859"/>
    <cellStyle name="Normal 7 2 2 2 2 2 7" xfId="18344"/>
    <cellStyle name="Normal 7 2 2 2 2 2 8" xfId="15839"/>
    <cellStyle name="Normal 7 2 2 2 2 3" xfId="492"/>
    <cellStyle name="Normal 7 2 2 2 2 3 2" xfId="1782"/>
    <cellStyle name="Normal 7 2 2 2 2 3 2 2" xfId="4287"/>
    <cellStyle name="Normal 7 2 2 2 2 3 2 2 2" xfId="11823"/>
    <cellStyle name="Normal 7 2 2 2 2 3 2 2 2 2" xfId="29360"/>
    <cellStyle name="Normal 7 2 2 2 2 3 2 2 3" xfId="21845"/>
    <cellStyle name="Normal 7 2 2 2 2 3 2 3" xfId="6792"/>
    <cellStyle name="Normal 7 2 2 2 2 3 2 3 2" xfId="14328"/>
    <cellStyle name="Normal 7 2 2 2 2 3 2 3 2 2" xfId="31865"/>
    <cellStyle name="Normal 7 2 2 2 2 3 2 3 3" xfId="24350"/>
    <cellStyle name="Normal 7 2 2 2 2 3 2 4" xfId="9318"/>
    <cellStyle name="Normal 7 2 2 2 2 3 2 4 2" xfId="26855"/>
    <cellStyle name="Normal 7 2 2 2 2 3 2 5" xfId="19340"/>
    <cellStyle name="Normal 7 2 2 2 2 3 2 6" xfId="16835"/>
    <cellStyle name="Normal 7 2 2 2 2 3 3" xfId="3042"/>
    <cellStyle name="Normal 7 2 2 2 2 3 3 2" xfId="10578"/>
    <cellStyle name="Normal 7 2 2 2 2 3 3 2 2" xfId="28115"/>
    <cellStyle name="Normal 7 2 2 2 2 3 3 3" xfId="20600"/>
    <cellStyle name="Normal 7 2 2 2 2 3 4" xfId="5547"/>
    <cellStyle name="Normal 7 2 2 2 2 3 4 2" xfId="13083"/>
    <cellStyle name="Normal 7 2 2 2 2 3 4 2 2" xfId="30620"/>
    <cellStyle name="Normal 7 2 2 2 2 3 4 3" xfId="23105"/>
    <cellStyle name="Normal 7 2 2 2 2 3 5" xfId="8069"/>
    <cellStyle name="Normal 7 2 2 2 2 3 5 2" xfId="25610"/>
    <cellStyle name="Normal 7 2 2 2 2 3 6" xfId="18095"/>
    <cellStyle name="Normal 7 2 2 2 2 3 7" xfId="15590"/>
    <cellStyle name="Normal 7 2 2 2 2 4" xfId="1035"/>
    <cellStyle name="Normal 7 2 2 2 2 4 2" xfId="2280"/>
    <cellStyle name="Normal 7 2 2 2 2 4 2 2" xfId="4785"/>
    <cellStyle name="Normal 7 2 2 2 2 4 2 2 2" xfId="12321"/>
    <cellStyle name="Normal 7 2 2 2 2 4 2 2 2 2" xfId="29858"/>
    <cellStyle name="Normal 7 2 2 2 2 4 2 2 3" xfId="22343"/>
    <cellStyle name="Normal 7 2 2 2 2 4 2 3" xfId="7290"/>
    <cellStyle name="Normal 7 2 2 2 2 4 2 3 2" xfId="14826"/>
    <cellStyle name="Normal 7 2 2 2 2 4 2 3 2 2" xfId="32363"/>
    <cellStyle name="Normal 7 2 2 2 2 4 2 3 3" xfId="24848"/>
    <cellStyle name="Normal 7 2 2 2 2 4 2 4" xfId="9816"/>
    <cellStyle name="Normal 7 2 2 2 2 4 2 4 2" xfId="27353"/>
    <cellStyle name="Normal 7 2 2 2 2 4 2 5" xfId="19838"/>
    <cellStyle name="Normal 7 2 2 2 2 4 2 6" xfId="17333"/>
    <cellStyle name="Normal 7 2 2 2 2 4 3" xfId="3540"/>
    <cellStyle name="Normal 7 2 2 2 2 4 3 2" xfId="11076"/>
    <cellStyle name="Normal 7 2 2 2 2 4 3 2 2" xfId="28613"/>
    <cellStyle name="Normal 7 2 2 2 2 4 3 3" xfId="21098"/>
    <cellStyle name="Normal 7 2 2 2 2 4 4" xfId="6045"/>
    <cellStyle name="Normal 7 2 2 2 2 4 4 2" xfId="13581"/>
    <cellStyle name="Normal 7 2 2 2 2 4 4 2 2" xfId="31118"/>
    <cellStyle name="Normal 7 2 2 2 2 4 4 3" xfId="23603"/>
    <cellStyle name="Normal 7 2 2 2 2 4 5" xfId="8571"/>
    <cellStyle name="Normal 7 2 2 2 2 4 5 2" xfId="26108"/>
    <cellStyle name="Normal 7 2 2 2 2 4 6" xfId="18593"/>
    <cellStyle name="Normal 7 2 2 2 2 4 7" xfId="16088"/>
    <cellStyle name="Normal 7 2 2 2 2 5" xfId="1533"/>
    <cellStyle name="Normal 7 2 2 2 2 5 2" xfId="4038"/>
    <cellStyle name="Normal 7 2 2 2 2 5 2 2" xfId="11574"/>
    <cellStyle name="Normal 7 2 2 2 2 5 2 2 2" xfId="29111"/>
    <cellStyle name="Normal 7 2 2 2 2 5 2 3" xfId="21596"/>
    <cellStyle name="Normal 7 2 2 2 2 5 3" xfId="6543"/>
    <cellStyle name="Normal 7 2 2 2 2 5 3 2" xfId="14079"/>
    <cellStyle name="Normal 7 2 2 2 2 5 3 2 2" xfId="31616"/>
    <cellStyle name="Normal 7 2 2 2 2 5 3 3" xfId="24101"/>
    <cellStyle name="Normal 7 2 2 2 2 5 4" xfId="9069"/>
    <cellStyle name="Normal 7 2 2 2 2 5 4 2" xfId="26606"/>
    <cellStyle name="Normal 7 2 2 2 2 5 5" xfId="19091"/>
    <cellStyle name="Normal 7 2 2 2 2 5 6" xfId="16586"/>
    <cellStyle name="Normal 7 2 2 2 2 6" xfId="2793"/>
    <cellStyle name="Normal 7 2 2 2 2 6 2" xfId="10329"/>
    <cellStyle name="Normal 7 2 2 2 2 6 2 2" xfId="27866"/>
    <cellStyle name="Normal 7 2 2 2 2 6 3" xfId="20351"/>
    <cellStyle name="Normal 7 2 2 2 2 7" xfId="5298"/>
    <cellStyle name="Normal 7 2 2 2 2 7 2" xfId="12834"/>
    <cellStyle name="Normal 7 2 2 2 2 7 2 2" xfId="30371"/>
    <cellStyle name="Normal 7 2 2 2 2 7 3" xfId="22856"/>
    <cellStyle name="Normal 7 2 2 2 2 8" xfId="7818"/>
    <cellStyle name="Normal 7 2 2 2 2 8 2" xfId="25361"/>
    <cellStyle name="Normal 7 2 2 2 2 9" xfId="17846"/>
    <cellStyle name="Normal 7 2 2 2 3" xfId="292"/>
    <cellStyle name="Normal 7 2 2 2 3 10" xfId="15402"/>
    <cellStyle name="Normal 7 2 2 2 3 2" xfId="827"/>
    <cellStyle name="Normal 7 2 2 2 3 2 2" xfId="1345"/>
    <cellStyle name="Normal 7 2 2 2 3 2 2 2" xfId="2590"/>
    <cellStyle name="Normal 7 2 2 2 3 2 2 2 2" xfId="5095"/>
    <cellStyle name="Normal 7 2 2 2 3 2 2 2 2 2" xfId="12631"/>
    <cellStyle name="Normal 7 2 2 2 3 2 2 2 2 2 2" xfId="30168"/>
    <cellStyle name="Normal 7 2 2 2 3 2 2 2 2 3" xfId="22653"/>
    <cellStyle name="Normal 7 2 2 2 3 2 2 2 3" xfId="7600"/>
    <cellStyle name="Normal 7 2 2 2 3 2 2 2 3 2" xfId="15136"/>
    <cellStyle name="Normal 7 2 2 2 3 2 2 2 3 2 2" xfId="32673"/>
    <cellStyle name="Normal 7 2 2 2 3 2 2 2 3 3" xfId="25158"/>
    <cellStyle name="Normal 7 2 2 2 3 2 2 2 4" xfId="10126"/>
    <cellStyle name="Normal 7 2 2 2 3 2 2 2 4 2" xfId="27663"/>
    <cellStyle name="Normal 7 2 2 2 3 2 2 2 5" xfId="20148"/>
    <cellStyle name="Normal 7 2 2 2 3 2 2 2 6" xfId="17643"/>
    <cellStyle name="Normal 7 2 2 2 3 2 2 3" xfId="3850"/>
    <cellStyle name="Normal 7 2 2 2 3 2 2 3 2" xfId="11386"/>
    <cellStyle name="Normal 7 2 2 2 3 2 2 3 2 2" xfId="28923"/>
    <cellStyle name="Normal 7 2 2 2 3 2 2 3 3" xfId="21408"/>
    <cellStyle name="Normal 7 2 2 2 3 2 2 4" xfId="6355"/>
    <cellStyle name="Normal 7 2 2 2 3 2 2 4 2" xfId="13891"/>
    <cellStyle name="Normal 7 2 2 2 3 2 2 4 2 2" xfId="31428"/>
    <cellStyle name="Normal 7 2 2 2 3 2 2 4 3" xfId="23913"/>
    <cellStyle name="Normal 7 2 2 2 3 2 2 5" xfId="8881"/>
    <cellStyle name="Normal 7 2 2 2 3 2 2 5 2" xfId="26418"/>
    <cellStyle name="Normal 7 2 2 2 3 2 2 6" xfId="18903"/>
    <cellStyle name="Normal 7 2 2 2 3 2 2 7" xfId="16398"/>
    <cellStyle name="Normal 7 2 2 2 3 2 3" xfId="2092"/>
    <cellStyle name="Normal 7 2 2 2 3 2 3 2" xfId="4597"/>
    <cellStyle name="Normal 7 2 2 2 3 2 3 2 2" xfId="12133"/>
    <cellStyle name="Normal 7 2 2 2 3 2 3 2 2 2" xfId="29670"/>
    <cellStyle name="Normal 7 2 2 2 3 2 3 2 3" xfId="22155"/>
    <cellStyle name="Normal 7 2 2 2 3 2 3 3" xfId="7102"/>
    <cellStyle name="Normal 7 2 2 2 3 2 3 3 2" xfId="14638"/>
    <cellStyle name="Normal 7 2 2 2 3 2 3 3 2 2" xfId="32175"/>
    <cellStyle name="Normal 7 2 2 2 3 2 3 3 3" xfId="24660"/>
    <cellStyle name="Normal 7 2 2 2 3 2 3 4" xfId="9628"/>
    <cellStyle name="Normal 7 2 2 2 3 2 3 4 2" xfId="27165"/>
    <cellStyle name="Normal 7 2 2 2 3 2 3 5" xfId="19650"/>
    <cellStyle name="Normal 7 2 2 2 3 2 3 6" xfId="17145"/>
    <cellStyle name="Normal 7 2 2 2 3 2 4" xfId="3352"/>
    <cellStyle name="Normal 7 2 2 2 3 2 4 2" xfId="10888"/>
    <cellStyle name="Normal 7 2 2 2 3 2 4 2 2" xfId="28425"/>
    <cellStyle name="Normal 7 2 2 2 3 2 4 3" xfId="20910"/>
    <cellStyle name="Normal 7 2 2 2 3 2 5" xfId="5857"/>
    <cellStyle name="Normal 7 2 2 2 3 2 5 2" xfId="13393"/>
    <cellStyle name="Normal 7 2 2 2 3 2 5 2 2" xfId="30930"/>
    <cellStyle name="Normal 7 2 2 2 3 2 5 3" xfId="23415"/>
    <cellStyle name="Normal 7 2 2 2 3 2 6" xfId="8381"/>
    <cellStyle name="Normal 7 2 2 2 3 2 6 2" xfId="25920"/>
    <cellStyle name="Normal 7 2 2 2 3 2 7" xfId="18405"/>
    <cellStyle name="Normal 7 2 2 2 3 2 8" xfId="15900"/>
    <cellStyle name="Normal 7 2 2 2 3 3" xfId="567"/>
    <cellStyle name="Normal 7 2 2 2 3 3 2" xfId="1843"/>
    <cellStyle name="Normal 7 2 2 2 3 3 2 2" xfId="4348"/>
    <cellStyle name="Normal 7 2 2 2 3 3 2 2 2" xfId="11884"/>
    <cellStyle name="Normal 7 2 2 2 3 3 2 2 2 2" xfId="29421"/>
    <cellStyle name="Normal 7 2 2 2 3 3 2 2 3" xfId="21906"/>
    <cellStyle name="Normal 7 2 2 2 3 3 2 3" xfId="6853"/>
    <cellStyle name="Normal 7 2 2 2 3 3 2 3 2" xfId="14389"/>
    <cellStyle name="Normal 7 2 2 2 3 3 2 3 2 2" xfId="31926"/>
    <cellStyle name="Normal 7 2 2 2 3 3 2 3 3" xfId="24411"/>
    <cellStyle name="Normal 7 2 2 2 3 3 2 4" xfId="9379"/>
    <cellStyle name="Normal 7 2 2 2 3 3 2 4 2" xfId="26916"/>
    <cellStyle name="Normal 7 2 2 2 3 3 2 5" xfId="19401"/>
    <cellStyle name="Normal 7 2 2 2 3 3 2 6" xfId="16896"/>
    <cellStyle name="Normal 7 2 2 2 3 3 3" xfId="3103"/>
    <cellStyle name="Normal 7 2 2 2 3 3 3 2" xfId="10639"/>
    <cellStyle name="Normal 7 2 2 2 3 3 3 2 2" xfId="28176"/>
    <cellStyle name="Normal 7 2 2 2 3 3 3 3" xfId="20661"/>
    <cellStyle name="Normal 7 2 2 2 3 3 4" xfId="5608"/>
    <cellStyle name="Normal 7 2 2 2 3 3 4 2" xfId="13144"/>
    <cellStyle name="Normal 7 2 2 2 3 3 4 2 2" xfId="30681"/>
    <cellStyle name="Normal 7 2 2 2 3 3 4 3" xfId="23166"/>
    <cellStyle name="Normal 7 2 2 2 3 3 5" xfId="8132"/>
    <cellStyle name="Normal 7 2 2 2 3 3 5 2" xfId="25671"/>
    <cellStyle name="Normal 7 2 2 2 3 3 6" xfId="18156"/>
    <cellStyle name="Normal 7 2 2 2 3 3 7" xfId="15651"/>
    <cellStyle name="Normal 7 2 2 2 3 4" xfId="1096"/>
    <cellStyle name="Normal 7 2 2 2 3 4 2" xfId="2341"/>
    <cellStyle name="Normal 7 2 2 2 3 4 2 2" xfId="4846"/>
    <cellStyle name="Normal 7 2 2 2 3 4 2 2 2" xfId="12382"/>
    <cellStyle name="Normal 7 2 2 2 3 4 2 2 2 2" xfId="29919"/>
    <cellStyle name="Normal 7 2 2 2 3 4 2 2 3" xfId="22404"/>
    <cellStyle name="Normal 7 2 2 2 3 4 2 3" xfId="7351"/>
    <cellStyle name="Normal 7 2 2 2 3 4 2 3 2" xfId="14887"/>
    <cellStyle name="Normal 7 2 2 2 3 4 2 3 2 2" xfId="32424"/>
    <cellStyle name="Normal 7 2 2 2 3 4 2 3 3" xfId="24909"/>
    <cellStyle name="Normal 7 2 2 2 3 4 2 4" xfId="9877"/>
    <cellStyle name="Normal 7 2 2 2 3 4 2 4 2" xfId="27414"/>
    <cellStyle name="Normal 7 2 2 2 3 4 2 5" xfId="19899"/>
    <cellStyle name="Normal 7 2 2 2 3 4 2 6" xfId="17394"/>
    <cellStyle name="Normal 7 2 2 2 3 4 3" xfId="3601"/>
    <cellStyle name="Normal 7 2 2 2 3 4 3 2" xfId="11137"/>
    <cellStyle name="Normal 7 2 2 2 3 4 3 2 2" xfId="28674"/>
    <cellStyle name="Normal 7 2 2 2 3 4 3 3" xfId="21159"/>
    <cellStyle name="Normal 7 2 2 2 3 4 4" xfId="6106"/>
    <cellStyle name="Normal 7 2 2 2 3 4 4 2" xfId="13642"/>
    <cellStyle name="Normal 7 2 2 2 3 4 4 2 2" xfId="31179"/>
    <cellStyle name="Normal 7 2 2 2 3 4 4 3" xfId="23664"/>
    <cellStyle name="Normal 7 2 2 2 3 4 5" xfId="8632"/>
    <cellStyle name="Normal 7 2 2 2 3 4 5 2" xfId="26169"/>
    <cellStyle name="Normal 7 2 2 2 3 4 6" xfId="18654"/>
    <cellStyle name="Normal 7 2 2 2 3 4 7" xfId="16149"/>
    <cellStyle name="Normal 7 2 2 2 3 5" xfId="1594"/>
    <cellStyle name="Normal 7 2 2 2 3 5 2" xfId="4099"/>
    <cellStyle name="Normal 7 2 2 2 3 5 2 2" xfId="11635"/>
    <cellStyle name="Normal 7 2 2 2 3 5 2 2 2" xfId="29172"/>
    <cellStyle name="Normal 7 2 2 2 3 5 2 3" xfId="21657"/>
    <cellStyle name="Normal 7 2 2 2 3 5 3" xfId="6604"/>
    <cellStyle name="Normal 7 2 2 2 3 5 3 2" xfId="14140"/>
    <cellStyle name="Normal 7 2 2 2 3 5 3 2 2" xfId="31677"/>
    <cellStyle name="Normal 7 2 2 2 3 5 3 3" xfId="24162"/>
    <cellStyle name="Normal 7 2 2 2 3 5 4" xfId="9130"/>
    <cellStyle name="Normal 7 2 2 2 3 5 4 2" xfId="26667"/>
    <cellStyle name="Normal 7 2 2 2 3 5 5" xfId="19152"/>
    <cellStyle name="Normal 7 2 2 2 3 5 6" xfId="16647"/>
    <cellStyle name="Normal 7 2 2 2 3 6" xfId="2854"/>
    <cellStyle name="Normal 7 2 2 2 3 6 2" xfId="10390"/>
    <cellStyle name="Normal 7 2 2 2 3 6 2 2" xfId="27927"/>
    <cellStyle name="Normal 7 2 2 2 3 6 3" xfId="20412"/>
    <cellStyle name="Normal 7 2 2 2 3 7" xfId="5359"/>
    <cellStyle name="Normal 7 2 2 2 3 7 2" xfId="12895"/>
    <cellStyle name="Normal 7 2 2 2 3 7 2 2" xfId="30432"/>
    <cellStyle name="Normal 7 2 2 2 3 7 3" xfId="22917"/>
    <cellStyle name="Normal 7 2 2 2 3 8" xfId="7881"/>
    <cellStyle name="Normal 7 2 2 2 3 8 2" xfId="25422"/>
    <cellStyle name="Normal 7 2 2 2 3 9" xfId="17907"/>
    <cellStyle name="Normal 7 2 2 2 4" xfId="356"/>
    <cellStyle name="Normal 7 2 2 2 4 10" xfId="15463"/>
    <cellStyle name="Normal 7 2 2 2 4 2" xfId="891"/>
    <cellStyle name="Normal 7 2 2 2 4 2 2" xfId="1406"/>
    <cellStyle name="Normal 7 2 2 2 4 2 2 2" xfId="2651"/>
    <cellStyle name="Normal 7 2 2 2 4 2 2 2 2" xfId="5156"/>
    <cellStyle name="Normal 7 2 2 2 4 2 2 2 2 2" xfId="12692"/>
    <cellStyle name="Normal 7 2 2 2 4 2 2 2 2 2 2" xfId="30229"/>
    <cellStyle name="Normal 7 2 2 2 4 2 2 2 2 3" xfId="22714"/>
    <cellStyle name="Normal 7 2 2 2 4 2 2 2 3" xfId="7661"/>
    <cellStyle name="Normal 7 2 2 2 4 2 2 2 3 2" xfId="15197"/>
    <cellStyle name="Normal 7 2 2 2 4 2 2 2 3 2 2" xfId="32734"/>
    <cellStyle name="Normal 7 2 2 2 4 2 2 2 3 3" xfId="25219"/>
    <cellStyle name="Normal 7 2 2 2 4 2 2 2 4" xfId="10187"/>
    <cellStyle name="Normal 7 2 2 2 4 2 2 2 4 2" xfId="27724"/>
    <cellStyle name="Normal 7 2 2 2 4 2 2 2 5" xfId="20209"/>
    <cellStyle name="Normal 7 2 2 2 4 2 2 2 6" xfId="17704"/>
    <cellStyle name="Normal 7 2 2 2 4 2 2 3" xfId="3911"/>
    <cellStyle name="Normal 7 2 2 2 4 2 2 3 2" xfId="11447"/>
    <cellStyle name="Normal 7 2 2 2 4 2 2 3 2 2" xfId="28984"/>
    <cellStyle name="Normal 7 2 2 2 4 2 2 3 3" xfId="21469"/>
    <cellStyle name="Normal 7 2 2 2 4 2 2 4" xfId="6416"/>
    <cellStyle name="Normal 7 2 2 2 4 2 2 4 2" xfId="13952"/>
    <cellStyle name="Normal 7 2 2 2 4 2 2 4 2 2" xfId="31489"/>
    <cellStyle name="Normal 7 2 2 2 4 2 2 4 3" xfId="23974"/>
    <cellStyle name="Normal 7 2 2 2 4 2 2 5" xfId="8942"/>
    <cellStyle name="Normal 7 2 2 2 4 2 2 5 2" xfId="26479"/>
    <cellStyle name="Normal 7 2 2 2 4 2 2 6" xfId="18964"/>
    <cellStyle name="Normal 7 2 2 2 4 2 2 7" xfId="16459"/>
    <cellStyle name="Normal 7 2 2 2 4 2 3" xfId="2153"/>
    <cellStyle name="Normal 7 2 2 2 4 2 3 2" xfId="4658"/>
    <cellStyle name="Normal 7 2 2 2 4 2 3 2 2" xfId="12194"/>
    <cellStyle name="Normal 7 2 2 2 4 2 3 2 2 2" xfId="29731"/>
    <cellStyle name="Normal 7 2 2 2 4 2 3 2 3" xfId="22216"/>
    <cellStyle name="Normal 7 2 2 2 4 2 3 3" xfId="7163"/>
    <cellStyle name="Normal 7 2 2 2 4 2 3 3 2" xfId="14699"/>
    <cellStyle name="Normal 7 2 2 2 4 2 3 3 2 2" xfId="32236"/>
    <cellStyle name="Normal 7 2 2 2 4 2 3 3 3" xfId="24721"/>
    <cellStyle name="Normal 7 2 2 2 4 2 3 4" xfId="9689"/>
    <cellStyle name="Normal 7 2 2 2 4 2 3 4 2" xfId="27226"/>
    <cellStyle name="Normal 7 2 2 2 4 2 3 5" xfId="19711"/>
    <cellStyle name="Normal 7 2 2 2 4 2 3 6" xfId="17206"/>
    <cellStyle name="Normal 7 2 2 2 4 2 4" xfId="3413"/>
    <cellStyle name="Normal 7 2 2 2 4 2 4 2" xfId="10949"/>
    <cellStyle name="Normal 7 2 2 2 4 2 4 2 2" xfId="28486"/>
    <cellStyle name="Normal 7 2 2 2 4 2 4 3" xfId="20971"/>
    <cellStyle name="Normal 7 2 2 2 4 2 5" xfId="5918"/>
    <cellStyle name="Normal 7 2 2 2 4 2 5 2" xfId="13454"/>
    <cellStyle name="Normal 7 2 2 2 4 2 5 2 2" xfId="30991"/>
    <cellStyle name="Normal 7 2 2 2 4 2 5 3" xfId="23476"/>
    <cellStyle name="Normal 7 2 2 2 4 2 6" xfId="8442"/>
    <cellStyle name="Normal 7 2 2 2 4 2 6 2" xfId="25981"/>
    <cellStyle name="Normal 7 2 2 2 4 2 7" xfId="18466"/>
    <cellStyle name="Normal 7 2 2 2 4 2 8" xfId="15961"/>
    <cellStyle name="Normal 7 2 2 2 4 3" xfId="631"/>
    <cellStyle name="Normal 7 2 2 2 4 3 2" xfId="1904"/>
    <cellStyle name="Normal 7 2 2 2 4 3 2 2" xfId="4409"/>
    <cellStyle name="Normal 7 2 2 2 4 3 2 2 2" xfId="11945"/>
    <cellStyle name="Normal 7 2 2 2 4 3 2 2 2 2" xfId="29482"/>
    <cellStyle name="Normal 7 2 2 2 4 3 2 2 3" xfId="21967"/>
    <cellStyle name="Normal 7 2 2 2 4 3 2 3" xfId="6914"/>
    <cellStyle name="Normal 7 2 2 2 4 3 2 3 2" xfId="14450"/>
    <cellStyle name="Normal 7 2 2 2 4 3 2 3 2 2" xfId="31987"/>
    <cellStyle name="Normal 7 2 2 2 4 3 2 3 3" xfId="24472"/>
    <cellStyle name="Normal 7 2 2 2 4 3 2 4" xfId="9440"/>
    <cellStyle name="Normal 7 2 2 2 4 3 2 4 2" xfId="26977"/>
    <cellStyle name="Normal 7 2 2 2 4 3 2 5" xfId="19462"/>
    <cellStyle name="Normal 7 2 2 2 4 3 2 6" xfId="16957"/>
    <cellStyle name="Normal 7 2 2 2 4 3 3" xfId="3164"/>
    <cellStyle name="Normal 7 2 2 2 4 3 3 2" xfId="10700"/>
    <cellStyle name="Normal 7 2 2 2 4 3 3 2 2" xfId="28237"/>
    <cellStyle name="Normal 7 2 2 2 4 3 3 3" xfId="20722"/>
    <cellStyle name="Normal 7 2 2 2 4 3 4" xfId="5669"/>
    <cellStyle name="Normal 7 2 2 2 4 3 4 2" xfId="13205"/>
    <cellStyle name="Normal 7 2 2 2 4 3 4 2 2" xfId="30742"/>
    <cellStyle name="Normal 7 2 2 2 4 3 4 3" xfId="23227"/>
    <cellStyle name="Normal 7 2 2 2 4 3 5" xfId="8193"/>
    <cellStyle name="Normal 7 2 2 2 4 3 5 2" xfId="25732"/>
    <cellStyle name="Normal 7 2 2 2 4 3 6" xfId="18217"/>
    <cellStyle name="Normal 7 2 2 2 4 3 7" xfId="15712"/>
    <cellStyle name="Normal 7 2 2 2 4 4" xfId="1157"/>
    <cellStyle name="Normal 7 2 2 2 4 4 2" xfId="2402"/>
    <cellStyle name="Normal 7 2 2 2 4 4 2 2" xfId="4907"/>
    <cellStyle name="Normal 7 2 2 2 4 4 2 2 2" xfId="12443"/>
    <cellStyle name="Normal 7 2 2 2 4 4 2 2 2 2" xfId="29980"/>
    <cellStyle name="Normal 7 2 2 2 4 4 2 2 3" xfId="22465"/>
    <cellStyle name="Normal 7 2 2 2 4 4 2 3" xfId="7412"/>
    <cellStyle name="Normal 7 2 2 2 4 4 2 3 2" xfId="14948"/>
    <cellStyle name="Normal 7 2 2 2 4 4 2 3 2 2" xfId="32485"/>
    <cellStyle name="Normal 7 2 2 2 4 4 2 3 3" xfId="24970"/>
    <cellStyle name="Normal 7 2 2 2 4 4 2 4" xfId="9938"/>
    <cellStyle name="Normal 7 2 2 2 4 4 2 4 2" xfId="27475"/>
    <cellStyle name="Normal 7 2 2 2 4 4 2 5" xfId="19960"/>
    <cellStyle name="Normal 7 2 2 2 4 4 2 6" xfId="17455"/>
    <cellStyle name="Normal 7 2 2 2 4 4 3" xfId="3662"/>
    <cellStyle name="Normal 7 2 2 2 4 4 3 2" xfId="11198"/>
    <cellStyle name="Normal 7 2 2 2 4 4 3 2 2" xfId="28735"/>
    <cellStyle name="Normal 7 2 2 2 4 4 3 3" xfId="21220"/>
    <cellStyle name="Normal 7 2 2 2 4 4 4" xfId="6167"/>
    <cellStyle name="Normal 7 2 2 2 4 4 4 2" xfId="13703"/>
    <cellStyle name="Normal 7 2 2 2 4 4 4 2 2" xfId="31240"/>
    <cellStyle name="Normal 7 2 2 2 4 4 4 3" xfId="23725"/>
    <cellStyle name="Normal 7 2 2 2 4 4 5" xfId="8693"/>
    <cellStyle name="Normal 7 2 2 2 4 4 5 2" xfId="26230"/>
    <cellStyle name="Normal 7 2 2 2 4 4 6" xfId="18715"/>
    <cellStyle name="Normal 7 2 2 2 4 4 7" xfId="16210"/>
    <cellStyle name="Normal 7 2 2 2 4 5" xfId="1655"/>
    <cellStyle name="Normal 7 2 2 2 4 5 2" xfId="4160"/>
    <cellStyle name="Normal 7 2 2 2 4 5 2 2" xfId="11696"/>
    <cellStyle name="Normal 7 2 2 2 4 5 2 2 2" xfId="29233"/>
    <cellStyle name="Normal 7 2 2 2 4 5 2 3" xfId="21718"/>
    <cellStyle name="Normal 7 2 2 2 4 5 3" xfId="6665"/>
    <cellStyle name="Normal 7 2 2 2 4 5 3 2" xfId="14201"/>
    <cellStyle name="Normal 7 2 2 2 4 5 3 2 2" xfId="31738"/>
    <cellStyle name="Normal 7 2 2 2 4 5 3 3" xfId="24223"/>
    <cellStyle name="Normal 7 2 2 2 4 5 4" xfId="9191"/>
    <cellStyle name="Normal 7 2 2 2 4 5 4 2" xfId="26728"/>
    <cellStyle name="Normal 7 2 2 2 4 5 5" xfId="19213"/>
    <cellStyle name="Normal 7 2 2 2 4 5 6" xfId="16708"/>
    <cellStyle name="Normal 7 2 2 2 4 6" xfId="2915"/>
    <cellStyle name="Normal 7 2 2 2 4 6 2" xfId="10451"/>
    <cellStyle name="Normal 7 2 2 2 4 6 2 2" xfId="27988"/>
    <cellStyle name="Normal 7 2 2 2 4 6 3" xfId="20473"/>
    <cellStyle name="Normal 7 2 2 2 4 7" xfId="5420"/>
    <cellStyle name="Normal 7 2 2 2 4 7 2" xfId="12956"/>
    <cellStyle name="Normal 7 2 2 2 4 7 2 2" xfId="30493"/>
    <cellStyle name="Normal 7 2 2 2 4 7 3" xfId="22978"/>
    <cellStyle name="Normal 7 2 2 2 4 8" xfId="7942"/>
    <cellStyle name="Normal 7 2 2 2 4 8 2" xfId="25483"/>
    <cellStyle name="Normal 7 2 2 2 4 9" xfId="17968"/>
    <cellStyle name="Normal 7 2 2 2 5" xfId="702"/>
    <cellStyle name="Normal 7 2 2 2 5 2" xfId="1223"/>
    <cellStyle name="Normal 7 2 2 2 5 2 2" xfId="2468"/>
    <cellStyle name="Normal 7 2 2 2 5 2 2 2" xfId="4973"/>
    <cellStyle name="Normal 7 2 2 2 5 2 2 2 2" xfId="12509"/>
    <cellStyle name="Normal 7 2 2 2 5 2 2 2 2 2" xfId="30046"/>
    <cellStyle name="Normal 7 2 2 2 5 2 2 2 3" xfId="22531"/>
    <cellStyle name="Normal 7 2 2 2 5 2 2 3" xfId="7478"/>
    <cellStyle name="Normal 7 2 2 2 5 2 2 3 2" xfId="15014"/>
    <cellStyle name="Normal 7 2 2 2 5 2 2 3 2 2" xfId="32551"/>
    <cellStyle name="Normal 7 2 2 2 5 2 2 3 3" xfId="25036"/>
    <cellStyle name="Normal 7 2 2 2 5 2 2 4" xfId="10004"/>
    <cellStyle name="Normal 7 2 2 2 5 2 2 4 2" xfId="27541"/>
    <cellStyle name="Normal 7 2 2 2 5 2 2 5" xfId="20026"/>
    <cellStyle name="Normal 7 2 2 2 5 2 2 6" xfId="17521"/>
    <cellStyle name="Normal 7 2 2 2 5 2 3" xfId="3728"/>
    <cellStyle name="Normal 7 2 2 2 5 2 3 2" xfId="11264"/>
    <cellStyle name="Normal 7 2 2 2 5 2 3 2 2" xfId="28801"/>
    <cellStyle name="Normal 7 2 2 2 5 2 3 3" xfId="21286"/>
    <cellStyle name="Normal 7 2 2 2 5 2 4" xfId="6233"/>
    <cellStyle name="Normal 7 2 2 2 5 2 4 2" xfId="13769"/>
    <cellStyle name="Normal 7 2 2 2 5 2 4 2 2" xfId="31306"/>
    <cellStyle name="Normal 7 2 2 2 5 2 4 3" xfId="23791"/>
    <cellStyle name="Normal 7 2 2 2 5 2 5" xfId="8759"/>
    <cellStyle name="Normal 7 2 2 2 5 2 5 2" xfId="26296"/>
    <cellStyle name="Normal 7 2 2 2 5 2 6" xfId="18781"/>
    <cellStyle name="Normal 7 2 2 2 5 2 7" xfId="16276"/>
    <cellStyle name="Normal 7 2 2 2 5 3" xfId="1970"/>
    <cellStyle name="Normal 7 2 2 2 5 3 2" xfId="4475"/>
    <cellStyle name="Normal 7 2 2 2 5 3 2 2" xfId="12011"/>
    <cellStyle name="Normal 7 2 2 2 5 3 2 2 2" xfId="29548"/>
    <cellStyle name="Normal 7 2 2 2 5 3 2 3" xfId="22033"/>
    <cellStyle name="Normal 7 2 2 2 5 3 3" xfId="6980"/>
    <cellStyle name="Normal 7 2 2 2 5 3 3 2" xfId="14516"/>
    <cellStyle name="Normal 7 2 2 2 5 3 3 2 2" xfId="32053"/>
    <cellStyle name="Normal 7 2 2 2 5 3 3 3" xfId="24538"/>
    <cellStyle name="Normal 7 2 2 2 5 3 4" xfId="9506"/>
    <cellStyle name="Normal 7 2 2 2 5 3 4 2" xfId="27043"/>
    <cellStyle name="Normal 7 2 2 2 5 3 5" xfId="19528"/>
    <cellStyle name="Normal 7 2 2 2 5 3 6" xfId="17023"/>
    <cellStyle name="Normal 7 2 2 2 5 4" xfId="3230"/>
    <cellStyle name="Normal 7 2 2 2 5 4 2" xfId="10766"/>
    <cellStyle name="Normal 7 2 2 2 5 4 2 2" xfId="28303"/>
    <cellStyle name="Normal 7 2 2 2 5 4 3" xfId="20788"/>
    <cellStyle name="Normal 7 2 2 2 5 5" xfId="5735"/>
    <cellStyle name="Normal 7 2 2 2 5 5 2" xfId="13271"/>
    <cellStyle name="Normal 7 2 2 2 5 5 2 2" xfId="30808"/>
    <cellStyle name="Normal 7 2 2 2 5 5 3" xfId="23293"/>
    <cellStyle name="Normal 7 2 2 2 5 6" xfId="8259"/>
    <cellStyle name="Normal 7 2 2 2 5 6 2" xfId="25798"/>
    <cellStyle name="Normal 7 2 2 2 5 7" xfId="18283"/>
    <cellStyle name="Normal 7 2 2 2 5 8" xfId="15778"/>
    <cellStyle name="Normal 7 2 2 2 6" xfId="429"/>
    <cellStyle name="Normal 7 2 2 2 6 2" xfId="1721"/>
    <cellStyle name="Normal 7 2 2 2 6 2 2" xfId="4226"/>
    <cellStyle name="Normal 7 2 2 2 6 2 2 2" xfId="11762"/>
    <cellStyle name="Normal 7 2 2 2 6 2 2 2 2" xfId="29299"/>
    <cellStyle name="Normal 7 2 2 2 6 2 2 3" xfId="21784"/>
    <cellStyle name="Normal 7 2 2 2 6 2 3" xfId="6731"/>
    <cellStyle name="Normal 7 2 2 2 6 2 3 2" xfId="14267"/>
    <cellStyle name="Normal 7 2 2 2 6 2 3 2 2" xfId="31804"/>
    <cellStyle name="Normal 7 2 2 2 6 2 3 3" xfId="24289"/>
    <cellStyle name="Normal 7 2 2 2 6 2 4" xfId="9257"/>
    <cellStyle name="Normal 7 2 2 2 6 2 4 2" xfId="26794"/>
    <cellStyle name="Normal 7 2 2 2 6 2 5" xfId="19279"/>
    <cellStyle name="Normal 7 2 2 2 6 2 6" xfId="16774"/>
    <cellStyle name="Normal 7 2 2 2 6 3" xfId="2981"/>
    <cellStyle name="Normal 7 2 2 2 6 3 2" xfId="10517"/>
    <cellStyle name="Normal 7 2 2 2 6 3 2 2" xfId="28054"/>
    <cellStyle name="Normal 7 2 2 2 6 3 3" xfId="20539"/>
    <cellStyle name="Normal 7 2 2 2 6 4" xfId="5486"/>
    <cellStyle name="Normal 7 2 2 2 6 4 2" xfId="13022"/>
    <cellStyle name="Normal 7 2 2 2 6 4 2 2" xfId="30559"/>
    <cellStyle name="Normal 7 2 2 2 6 4 3" xfId="23044"/>
    <cellStyle name="Normal 7 2 2 2 6 5" xfId="8008"/>
    <cellStyle name="Normal 7 2 2 2 6 5 2" xfId="25549"/>
    <cellStyle name="Normal 7 2 2 2 6 6" xfId="18034"/>
    <cellStyle name="Normal 7 2 2 2 6 7" xfId="15529"/>
    <cellStyle name="Normal 7 2 2 2 7" xfId="974"/>
    <cellStyle name="Normal 7 2 2 2 7 2" xfId="2219"/>
    <cellStyle name="Normal 7 2 2 2 7 2 2" xfId="4724"/>
    <cellStyle name="Normal 7 2 2 2 7 2 2 2" xfId="12260"/>
    <cellStyle name="Normal 7 2 2 2 7 2 2 2 2" xfId="29797"/>
    <cellStyle name="Normal 7 2 2 2 7 2 2 3" xfId="22282"/>
    <cellStyle name="Normal 7 2 2 2 7 2 3" xfId="7229"/>
    <cellStyle name="Normal 7 2 2 2 7 2 3 2" xfId="14765"/>
    <cellStyle name="Normal 7 2 2 2 7 2 3 2 2" xfId="32302"/>
    <cellStyle name="Normal 7 2 2 2 7 2 3 3" xfId="24787"/>
    <cellStyle name="Normal 7 2 2 2 7 2 4" xfId="9755"/>
    <cellStyle name="Normal 7 2 2 2 7 2 4 2" xfId="27292"/>
    <cellStyle name="Normal 7 2 2 2 7 2 5" xfId="19777"/>
    <cellStyle name="Normal 7 2 2 2 7 2 6" xfId="17272"/>
    <cellStyle name="Normal 7 2 2 2 7 3" xfId="3479"/>
    <cellStyle name="Normal 7 2 2 2 7 3 2" xfId="11015"/>
    <cellStyle name="Normal 7 2 2 2 7 3 2 2" xfId="28552"/>
    <cellStyle name="Normal 7 2 2 2 7 3 3" xfId="21037"/>
    <cellStyle name="Normal 7 2 2 2 7 4" xfId="5984"/>
    <cellStyle name="Normal 7 2 2 2 7 4 2" xfId="13520"/>
    <cellStyle name="Normal 7 2 2 2 7 4 2 2" xfId="31057"/>
    <cellStyle name="Normal 7 2 2 2 7 4 3" xfId="23542"/>
    <cellStyle name="Normal 7 2 2 2 7 5" xfId="8510"/>
    <cellStyle name="Normal 7 2 2 2 7 5 2" xfId="26047"/>
    <cellStyle name="Normal 7 2 2 2 7 6" xfId="18532"/>
    <cellStyle name="Normal 7 2 2 2 7 7" xfId="16027"/>
    <cellStyle name="Normal 7 2 2 2 8" xfId="1472"/>
    <cellStyle name="Normal 7 2 2 2 8 2" xfId="3977"/>
    <cellStyle name="Normal 7 2 2 2 8 2 2" xfId="11513"/>
    <cellStyle name="Normal 7 2 2 2 8 2 2 2" xfId="29050"/>
    <cellStyle name="Normal 7 2 2 2 8 2 3" xfId="21535"/>
    <cellStyle name="Normal 7 2 2 2 8 3" xfId="6482"/>
    <cellStyle name="Normal 7 2 2 2 8 3 2" xfId="14018"/>
    <cellStyle name="Normal 7 2 2 2 8 3 2 2" xfId="31555"/>
    <cellStyle name="Normal 7 2 2 2 8 3 3" xfId="24040"/>
    <cellStyle name="Normal 7 2 2 2 8 4" xfId="9008"/>
    <cellStyle name="Normal 7 2 2 2 8 4 2" xfId="26545"/>
    <cellStyle name="Normal 7 2 2 2 8 5" xfId="19030"/>
    <cellStyle name="Normal 7 2 2 2 8 6" xfId="16525"/>
    <cellStyle name="Normal 7 2 2 2 9" xfId="2732"/>
    <cellStyle name="Normal 7 2 2 2 9 2" xfId="10268"/>
    <cellStyle name="Normal 7 2 2 2 9 2 2" xfId="27805"/>
    <cellStyle name="Normal 7 2 2 2 9 3" xfId="20290"/>
    <cellStyle name="Normal 7 2 2 3" xfId="185"/>
    <cellStyle name="Normal 7 2 2 3 10" xfId="15308"/>
    <cellStyle name="Normal 7 2 2 3 2" xfId="734"/>
    <cellStyle name="Normal 7 2 2 3 2 2" xfId="1253"/>
    <cellStyle name="Normal 7 2 2 3 2 2 2" xfId="2498"/>
    <cellStyle name="Normal 7 2 2 3 2 2 2 2" xfId="5003"/>
    <cellStyle name="Normal 7 2 2 3 2 2 2 2 2" xfId="12539"/>
    <cellStyle name="Normal 7 2 2 3 2 2 2 2 2 2" xfId="30076"/>
    <cellStyle name="Normal 7 2 2 3 2 2 2 2 3" xfId="22561"/>
    <cellStyle name="Normal 7 2 2 3 2 2 2 3" xfId="7508"/>
    <cellStyle name="Normal 7 2 2 3 2 2 2 3 2" xfId="15044"/>
    <cellStyle name="Normal 7 2 2 3 2 2 2 3 2 2" xfId="32581"/>
    <cellStyle name="Normal 7 2 2 3 2 2 2 3 3" xfId="25066"/>
    <cellStyle name="Normal 7 2 2 3 2 2 2 4" xfId="10034"/>
    <cellStyle name="Normal 7 2 2 3 2 2 2 4 2" xfId="27571"/>
    <cellStyle name="Normal 7 2 2 3 2 2 2 5" xfId="20056"/>
    <cellStyle name="Normal 7 2 2 3 2 2 2 6" xfId="17551"/>
    <cellStyle name="Normal 7 2 2 3 2 2 3" xfId="3758"/>
    <cellStyle name="Normal 7 2 2 3 2 2 3 2" xfId="11294"/>
    <cellStyle name="Normal 7 2 2 3 2 2 3 2 2" xfId="28831"/>
    <cellStyle name="Normal 7 2 2 3 2 2 3 3" xfId="21316"/>
    <cellStyle name="Normal 7 2 2 3 2 2 4" xfId="6263"/>
    <cellStyle name="Normal 7 2 2 3 2 2 4 2" xfId="13799"/>
    <cellStyle name="Normal 7 2 2 3 2 2 4 2 2" xfId="31336"/>
    <cellStyle name="Normal 7 2 2 3 2 2 4 3" xfId="23821"/>
    <cellStyle name="Normal 7 2 2 3 2 2 5" xfId="8789"/>
    <cellStyle name="Normal 7 2 2 3 2 2 5 2" xfId="26326"/>
    <cellStyle name="Normal 7 2 2 3 2 2 6" xfId="18811"/>
    <cellStyle name="Normal 7 2 2 3 2 2 7" xfId="16306"/>
    <cellStyle name="Normal 7 2 2 3 2 3" xfId="2000"/>
    <cellStyle name="Normal 7 2 2 3 2 3 2" xfId="4505"/>
    <cellStyle name="Normal 7 2 2 3 2 3 2 2" xfId="12041"/>
    <cellStyle name="Normal 7 2 2 3 2 3 2 2 2" xfId="29578"/>
    <cellStyle name="Normal 7 2 2 3 2 3 2 3" xfId="22063"/>
    <cellStyle name="Normal 7 2 2 3 2 3 3" xfId="7010"/>
    <cellStyle name="Normal 7 2 2 3 2 3 3 2" xfId="14546"/>
    <cellStyle name="Normal 7 2 2 3 2 3 3 2 2" xfId="32083"/>
    <cellStyle name="Normal 7 2 2 3 2 3 3 3" xfId="24568"/>
    <cellStyle name="Normal 7 2 2 3 2 3 4" xfId="9536"/>
    <cellStyle name="Normal 7 2 2 3 2 3 4 2" xfId="27073"/>
    <cellStyle name="Normal 7 2 2 3 2 3 5" xfId="19558"/>
    <cellStyle name="Normal 7 2 2 3 2 3 6" xfId="17053"/>
    <cellStyle name="Normal 7 2 2 3 2 4" xfId="3260"/>
    <cellStyle name="Normal 7 2 2 3 2 4 2" xfId="10796"/>
    <cellStyle name="Normal 7 2 2 3 2 4 2 2" xfId="28333"/>
    <cellStyle name="Normal 7 2 2 3 2 4 3" xfId="20818"/>
    <cellStyle name="Normal 7 2 2 3 2 5" xfId="5765"/>
    <cellStyle name="Normal 7 2 2 3 2 5 2" xfId="13301"/>
    <cellStyle name="Normal 7 2 2 3 2 5 2 2" xfId="30838"/>
    <cellStyle name="Normal 7 2 2 3 2 5 3" xfId="23323"/>
    <cellStyle name="Normal 7 2 2 3 2 6" xfId="8289"/>
    <cellStyle name="Normal 7 2 2 3 2 6 2" xfId="25828"/>
    <cellStyle name="Normal 7 2 2 3 2 7" xfId="18313"/>
    <cellStyle name="Normal 7 2 2 3 2 8" xfId="15808"/>
    <cellStyle name="Normal 7 2 2 3 3" xfId="461"/>
    <cellStyle name="Normal 7 2 2 3 3 2" xfId="1751"/>
    <cellStyle name="Normal 7 2 2 3 3 2 2" xfId="4256"/>
    <cellStyle name="Normal 7 2 2 3 3 2 2 2" xfId="11792"/>
    <cellStyle name="Normal 7 2 2 3 3 2 2 2 2" xfId="29329"/>
    <cellStyle name="Normal 7 2 2 3 3 2 2 3" xfId="21814"/>
    <cellStyle name="Normal 7 2 2 3 3 2 3" xfId="6761"/>
    <cellStyle name="Normal 7 2 2 3 3 2 3 2" xfId="14297"/>
    <cellStyle name="Normal 7 2 2 3 3 2 3 2 2" xfId="31834"/>
    <cellStyle name="Normal 7 2 2 3 3 2 3 3" xfId="24319"/>
    <cellStyle name="Normal 7 2 2 3 3 2 4" xfId="9287"/>
    <cellStyle name="Normal 7 2 2 3 3 2 4 2" xfId="26824"/>
    <cellStyle name="Normal 7 2 2 3 3 2 5" xfId="19309"/>
    <cellStyle name="Normal 7 2 2 3 3 2 6" xfId="16804"/>
    <cellStyle name="Normal 7 2 2 3 3 3" xfId="3011"/>
    <cellStyle name="Normal 7 2 2 3 3 3 2" xfId="10547"/>
    <cellStyle name="Normal 7 2 2 3 3 3 2 2" xfId="28084"/>
    <cellStyle name="Normal 7 2 2 3 3 3 3" xfId="20569"/>
    <cellStyle name="Normal 7 2 2 3 3 4" xfId="5516"/>
    <cellStyle name="Normal 7 2 2 3 3 4 2" xfId="13052"/>
    <cellStyle name="Normal 7 2 2 3 3 4 2 2" xfId="30589"/>
    <cellStyle name="Normal 7 2 2 3 3 4 3" xfId="23074"/>
    <cellStyle name="Normal 7 2 2 3 3 5" xfId="8038"/>
    <cellStyle name="Normal 7 2 2 3 3 5 2" xfId="25579"/>
    <cellStyle name="Normal 7 2 2 3 3 6" xfId="18064"/>
    <cellStyle name="Normal 7 2 2 3 3 7" xfId="15559"/>
    <cellStyle name="Normal 7 2 2 3 4" xfId="1004"/>
    <cellStyle name="Normal 7 2 2 3 4 2" xfId="2249"/>
    <cellStyle name="Normal 7 2 2 3 4 2 2" xfId="4754"/>
    <cellStyle name="Normal 7 2 2 3 4 2 2 2" xfId="12290"/>
    <cellStyle name="Normal 7 2 2 3 4 2 2 2 2" xfId="29827"/>
    <cellStyle name="Normal 7 2 2 3 4 2 2 3" xfId="22312"/>
    <cellStyle name="Normal 7 2 2 3 4 2 3" xfId="7259"/>
    <cellStyle name="Normal 7 2 2 3 4 2 3 2" xfId="14795"/>
    <cellStyle name="Normal 7 2 2 3 4 2 3 2 2" xfId="32332"/>
    <cellStyle name="Normal 7 2 2 3 4 2 3 3" xfId="24817"/>
    <cellStyle name="Normal 7 2 2 3 4 2 4" xfId="9785"/>
    <cellStyle name="Normal 7 2 2 3 4 2 4 2" xfId="27322"/>
    <cellStyle name="Normal 7 2 2 3 4 2 5" xfId="19807"/>
    <cellStyle name="Normal 7 2 2 3 4 2 6" xfId="17302"/>
    <cellStyle name="Normal 7 2 2 3 4 3" xfId="3509"/>
    <cellStyle name="Normal 7 2 2 3 4 3 2" xfId="11045"/>
    <cellStyle name="Normal 7 2 2 3 4 3 2 2" xfId="28582"/>
    <cellStyle name="Normal 7 2 2 3 4 3 3" xfId="21067"/>
    <cellStyle name="Normal 7 2 2 3 4 4" xfId="6014"/>
    <cellStyle name="Normal 7 2 2 3 4 4 2" xfId="13550"/>
    <cellStyle name="Normal 7 2 2 3 4 4 2 2" xfId="31087"/>
    <cellStyle name="Normal 7 2 2 3 4 4 3" xfId="23572"/>
    <cellStyle name="Normal 7 2 2 3 4 5" xfId="8540"/>
    <cellStyle name="Normal 7 2 2 3 4 5 2" xfId="26077"/>
    <cellStyle name="Normal 7 2 2 3 4 6" xfId="18562"/>
    <cellStyle name="Normal 7 2 2 3 4 7" xfId="16057"/>
    <cellStyle name="Normal 7 2 2 3 5" xfId="1502"/>
    <cellStyle name="Normal 7 2 2 3 5 2" xfId="4007"/>
    <cellStyle name="Normal 7 2 2 3 5 2 2" xfId="11543"/>
    <cellStyle name="Normal 7 2 2 3 5 2 2 2" xfId="29080"/>
    <cellStyle name="Normal 7 2 2 3 5 2 3" xfId="21565"/>
    <cellStyle name="Normal 7 2 2 3 5 3" xfId="6512"/>
    <cellStyle name="Normal 7 2 2 3 5 3 2" xfId="14048"/>
    <cellStyle name="Normal 7 2 2 3 5 3 2 2" xfId="31585"/>
    <cellStyle name="Normal 7 2 2 3 5 3 3" xfId="24070"/>
    <cellStyle name="Normal 7 2 2 3 5 4" xfId="9038"/>
    <cellStyle name="Normal 7 2 2 3 5 4 2" xfId="26575"/>
    <cellStyle name="Normal 7 2 2 3 5 5" xfId="19060"/>
    <cellStyle name="Normal 7 2 2 3 5 6" xfId="16555"/>
    <cellStyle name="Normal 7 2 2 3 6" xfId="2762"/>
    <cellStyle name="Normal 7 2 2 3 6 2" xfId="10298"/>
    <cellStyle name="Normal 7 2 2 3 6 2 2" xfId="27835"/>
    <cellStyle name="Normal 7 2 2 3 6 3" xfId="20320"/>
    <cellStyle name="Normal 7 2 2 3 7" xfId="5267"/>
    <cellStyle name="Normal 7 2 2 3 7 2" xfId="12803"/>
    <cellStyle name="Normal 7 2 2 3 7 2 2" xfId="30340"/>
    <cellStyle name="Normal 7 2 2 3 7 3" xfId="22825"/>
    <cellStyle name="Normal 7 2 2 3 8" xfId="7787"/>
    <cellStyle name="Normal 7 2 2 3 8 2" xfId="25330"/>
    <cellStyle name="Normal 7 2 2 3 9" xfId="17815"/>
    <cellStyle name="Normal 7 2 2 4" xfId="261"/>
    <cellStyle name="Normal 7 2 2 4 10" xfId="15371"/>
    <cellStyle name="Normal 7 2 2 4 2" xfId="796"/>
    <cellStyle name="Normal 7 2 2 4 2 2" xfId="1314"/>
    <cellStyle name="Normal 7 2 2 4 2 2 2" xfId="2559"/>
    <cellStyle name="Normal 7 2 2 4 2 2 2 2" xfId="5064"/>
    <cellStyle name="Normal 7 2 2 4 2 2 2 2 2" xfId="12600"/>
    <cellStyle name="Normal 7 2 2 4 2 2 2 2 2 2" xfId="30137"/>
    <cellStyle name="Normal 7 2 2 4 2 2 2 2 3" xfId="22622"/>
    <cellStyle name="Normal 7 2 2 4 2 2 2 3" xfId="7569"/>
    <cellStyle name="Normal 7 2 2 4 2 2 2 3 2" xfId="15105"/>
    <cellStyle name="Normal 7 2 2 4 2 2 2 3 2 2" xfId="32642"/>
    <cellStyle name="Normal 7 2 2 4 2 2 2 3 3" xfId="25127"/>
    <cellStyle name="Normal 7 2 2 4 2 2 2 4" xfId="10095"/>
    <cellStyle name="Normal 7 2 2 4 2 2 2 4 2" xfId="27632"/>
    <cellStyle name="Normal 7 2 2 4 2 2 2 5" xfId="20117"/>
    <cellStyle name="Normal 7 2 2 4 2 2 2 6" xfId="17612"/>
    <cellStyle name="Normal 7 2 2 4 2 2 3" xfId="3819"/>
    <cellStyle name="Normal 7 2 2 4 2 2 3 2" xfId="11355"/>
    <cellStyle name="Normal 7 2 2 4 2 2 3 2 2" xfId="28892"/>
    <cellStyle name="Normal 7 2 2 4 2 2 3 3" xfId="21377"/>
    <cellStyle name="Normal 7 2 2 4 2 2 4" xfId="6324"/>
    <cellStyle name="Normal 7 2 2 4 2 2 4 2" xfId="13860"/>
    <cellStyle name="Normal 7 2 2 4 2 2 4 2 2" xfId="31397"/>
    <cellStyle name="Normal 7 2 2 4 2 2 4 3" xfId="23882"/>
    <cellStyle name="Normal 7 2 2 4 2 2 5" xfId="8850"/>
    <cellStyle name="Normal 7 2 2 4 2 2 5 2" xfId="26387"/>
    <cellStyle name="Normal 7 2 2 4 2 2 6" xfId="18872"/>
    <cellStyle name="Normal 7 2 2 4 2 2 7" xfId="16367"/>
    <cellStyle name="Normal 7 2 2 4 2 3" xfId="2061"/>
    <cellStyle name="Normal 7 2 2 4 2 3 2" xfId="4566"/>
    <cellStyle name="Normal 7 2 2 4 2 3 2 2" xfId="12102"/>
    <cellStyle name="Normal 7 2 2 4 2 3 2 2 2" xfId="29639"/>
    <cellStyle name="Normal 7 2 2 4 2 3 2 3" xfId="22124"/>
    <cellStyle name="Normal 7 2 2 4 2 3 3" xfId="7071"/>
    <cellStyle name="Normal 7 2 2 4 2 3 3 2" xfId="14607"/>
    <cellStyle name="Normal 7 2 2 4 2 3 3 2 2" xfId="32144"/>
    <cellStyle name="Normal 7 2 2 4 2 3 3 3" xfId="24629"/>
    <cellStyle name="Normal 7 2 2 4 2 3 4" xfId="9597"/>
    <cellStyle name="Normal 7 2 2 4 2 3 4 2" xfId="27134"/>
    <cellStyle name="Normal 7 2 2 4 2 3 5" xfId="19619"/>
    <cellStyle name="Normal 7 2 2 4 2 3 6" xfId="17114"/>
    <cellStyle name="Normal 7 2 2 4 2 4" xfId="3321"/>
    <cellStyle name="Normal 7 2 2 4 2 4 2" xfId="10857"/>
    <cellStyle name="Normal 7 2 2 4 2 4 2 2" xfId="28394"/>
    <cellStyle name="Normal 7 2 2 4 2 4 3" xfId="20879"/>
    <cellStyle name="Normal 7 2 2 4 2 5" xfId="5826"/>
    <cellStyle name="Normal 7 2 2 4 2 5 2" xfId="13362"/>
    <cellStyle name="Normal 7 2 2 4 2 5 2 2" xfId="30899"/>
    <cellStyle name="Normal 7 2 2 4 2 5 3" xfId="23384"/>
    <cellStyle name="Normal 7 2 2 4 2 6" xfId="8350"/>
    <cellStyle name="Normal 7 2 2 4 2 6 2" xfId="25889"/>
    <cellStyle name="Normal 7 2 2 4 2 7" xfId="18374"/>
    <cellStyle name="Normal 7 2 2 4 2 8" xfId="15869"/>
    <cellStyle name="Normal 7 2 2 4 3" xfId="536"/>
    <cellStyle name="Normal 7 2 2 4 3 2" xfId="1812"/>
    <cellStyle name="Normal 7 2 2 4 3 2 2" xfId="4317"/>
    <cellStyle name="Normal 7 2 2 4 3 2 2 2" xfId="11853"/>
    <cellStyle name="Normal 7 2 2 4 3 2 2 2 2" xfId="29390"/>
    <cellStyle name="Normal 7 2 2 4 3 2 2 3" xfId="21875"/>
    <cellStyle name="Normal 7 2 2 4 3 2 3" xfId="6822"/>
    <cellStyle name="Normal 7 2 2 4 3 2 3 2" xfId="14358"/>
    <cellStyle name="Normal 7 2 2 4 3 2 3 2 2" xfId="31895"/>
    <cellStyle name="Normal 7 2 2 4 3 2 3 3" xfId="24380"/>
    <cellStyle name="Normal 7 2 2 4 3 2 4" xfId="9348"/>
    <cellStyle name="Normal 7 2 2 4 3 2 4 2" xfId="26885"/>
    <cellStyle name="Normal 7 2 2 4 3 2 5" xfId="19370"/>
    <cellStyle name="Normal 7 2 2 4 3 2 6" xfId="16865"/>
    <cellStyle name="Normal 7 2 2 4 3 3" xfId="3072"/>
    <cellStyle name="Normal 7 2 2 4 3 3 2" xfId="10608"/>
    <cellStyle name="Normal 7 2 2 4 3 3 2 2" xfId="28145"/>
    <cellStyle name="Normal 7 2 2 4 3 3 3" xfId="20630"/>
    <cellStyle name="Normal 7 2 2 4 3 4" xfId="5577"/>
    <cellStyle name="Normal 7 2 2 4 3 4 2" xfId="13113"/>
    <cellStyle name="Normal 7 2 2 4 3 4 2 2" xfId="30650"/>
    <cellStyle name="Normal 7 2 2 4 3 4 3" xfId="23135"/>
    <cellStyle name="Normal 7 2 2 4 3 5" xfId="8101"/>
    <cellStyle name="Normal 7 2 2 4 3 5 2" xfId="25640"/>
    <cellStyle name="Normal 7 2 2 4 3 6" xfId="18125"/>
    <cellStyle name="Normal 7 2 2 4 3 7" xfId="15620"/>
    <cellStyle name="Normal 7 2 2 4 4" xfId="1065"/>
    <cellStyle name="Normal 7 2 2 4 4 2" xfId="2310"/>
    <cellStyle name="Normal 7 2 2 4 4 2 2" xfId="4815"/>
    <cellStyle name="Normal 7 2 2 4 4 2 2 2" xfId="12351"/>
    <cellStyle name="Normal 7 2 2 4 4 2 2 2 2" xfId="29888"/>
    <cellStyle name="Normal 7 2 2 4 4 2 2 3" xfId="22373"/>
    <cellStyle name="Normal 7 2 2 4 4 2 3" xfId="7320"/>
    <cellStyle name="Normal 7 2 2 4 4 2 3 2" xfId="14856"/>
    <cellStyle name="Normal 7 2 2 4 4 2 3 2 2" xfId="32393"/>
    <cellStyle name="Normal 7 2 2 4 4 2 3 3" xfId="24878"/>
    <cellStyle name="Normal 7 2 2 4 4 2 4" xfId="9846"/>
    <cellStyle name="Normal 7 2 2 4 4 2 4 2" xfId="27383"/>
    <cellStyle name="Normal 7 2 2 4 4 2 5" xfId="19868"/>
    <cellStyle name="Normal 7 2 2 4 4 2 6" xfId="17363"/>
    <cellStyle name="Normal 7 2 2 4 4 3" xfId="3570"/>
    <cellStyle name="Normal 7 2 2 4 4 3 2" xfId="11106"/>
    <cellStyle name="Normal 7 2 2 4 4 3 2 2" xfId="28643"/>
    <cellStyle name="Normal 7 2 2 4 4 3 3" xfId="21128"/>
    <cellStyle name="Normal 7 2 2 4 4 4" xfId="6075"/>
    <cellStyle name="Normal 7 2 2 4 4 4 2" xfId="13611"/>
    <cellStyle name="Normal 7 2 2 4 4 4 2 2" xfId="31148"/>
    <cellStyle name="Normal 7 2 2 4 4 4 3" xfId="23633"/>
    <cellStyle name="Normal 7 2 2 4 4 5" xfId="8601"/>
    <cellStyle name="Normal 7 2 2 4 4 5 2" xfId="26138"/>
    <cellStyle name="Normal 7 2 2 4 4 6" xfId="18623"/>
    <cellStyle name="Normal 7 2 2 4 4 7" xfId="16118"/>
    <cellStyle name="Normal 7 2 2 4 5" xfId="1563"/>
    <cellStyle name="Normal 7 2 2 4 5 2" xfId="4068"/>
    <cellStyle name="Normal 7 2 2 4 5 2 2" xfId="11604"/>
    <cellStyle name="Normal 7 2 2 4 5 2 2 2" xfId="29141"/>
    <cellStyle name="Normal 7 2 2 4 5 2 3" xfId="21626"/>
    <cellStyle name="Normal 7 2 2 4 5 3" xfId="6573"/>
    <cellStyle name="Normal 7 2 2 4 5 3 2" xfId="14109"/>
    <cellStyle name="Normal 7 2 2 4 5 3 2 2" xfId="31646"/>
    <cellStyle name="Normal 7 2 2 4 5 3 3" xfId="24131"/>
    <cellStyle name="Normal 7 2 2 4 5 4" xfId="9099"/>
    <cellStyle name="Normal 7 2 2 4 5 4 2" xfId="26636"/>
    <cellStyle name="Normal 7 2 2 4 5 5" xfId="19121"/>
    <cellStyle name="Normal 7 2 2 4 5 6" xfId="16616"/>
    <cellStyle name="Normal 7 2 2 4 6" xfId="2823"/>
    <cellStyle name="Normal 7 2 2 4 6 2" xfId="10359"/>
    <cellStyle name="Normal 7 2 2 4 6 2 2" xfId="27896"/>
    <cellStyle name="Normal 7 2 2 4 6 3" xfId="20381"/>
    <cellStyle name="Normal 7 2 2 4 7" xfId="5328"/>
    <cellStyle name="Normal 7 2 2 4 7 2" xfId="12864"/>
    <cellStyle name="Normal 7 2 2 4 7 2 2" xfId="30401"/>
    <cellStyle name="Normal 7 2 2 4 7 3" xfId="22886"/>
    <cellStyle name="Normal 7 2 2 4 8" xfId="7850"/>
    <cellStyle name="Normal 7 2 2 4 8 2" xfId="25391"/>
    <cellStyle name="Normal 7 2 2 4 9" xfId="17876"/>
    <cellStyle name="Normal 7 2 2 5" xfId="325"/>
    <cellStyle name="Normal 7 2 2 5 10" xfId="15432"/>
    <cellStyle name="Normal 7 2 2 5 2" xfId="860"/>
    <cellStyle name="Normal 7 2 2 5 2 2" xfId="1375"/>
    <cellStyle name="Normal 7 2 2 5 2 2 2" xfId="2620"/>
    <cellStyle name="Normal 7 2 2 5 2 2 2 2" xfId="5125"/>
    <cellStyle name="Normal 7 2 2 5 2 2 2 2 2" xfId="12661"/>
    <cellStyle name="Normal 7 2 2 5 2 2 2 2 2 2" xfId="30198"/>
    <cellStyle name="Normal 7 2 2 5 2 2 2 2 3" xfId="22683"/>
    <cellStyle name="Normal 7 2 2 5 2 2 2 3" xfId="7630"/>
    <cellStyle name="Normal 7 2 2 5 2 2 2 3 2" xfId="15166"/>
    <cellStyle name="Normal 7 2 2 5 2 2 2 3 2 2" xfId="32703"/>
    <cellStyle name="Normal 7 2 2 5 2 2 2 3 3" xfId="25188"/>
    <cellStyle name="Normal 7 2 2 5 2 2 2 4" xfId="10156"/>
    <cellStyle name="Normal 7 2 2 5 2 2 2 4 2" xfId="27693"/>
    <cellStyle name="Normal 7 2 2 5 2 2 2 5" xfId="20178"/>
    <cellStyle name="Normal 7 2 2 5 2 2 2 6" xfId="17673"/>
    <cellStyle name="Normal 7 2 2 5 2 2 3" xfId="3880"/>
    <cellStyle name="Normal 7 2 2 5 2 2 3 2" xfId="11416"/>
    <cellStyle name="Normal 7 2 2 5 2 2 3 2 2" xfId="28953"/>
    <cellStyle name="Normal 7 2 2 5 2 2 3 3" xfId="21438"/>
    <cellStyle name="Normal 7 2 2 5 2 2 4" xfId="6385"/>
    <cellStyle name="Normal 7 2 2 5 2 2 4 2" xfId="13921"/>
    <cellStyle name="Normal 7 2 2 5 2 2 4 2 2" xfId="31458"/>
    <cellStyle name="Normal 7 2 2 5 2 2 4 3" xfId="23943"/>
    <cellStyle name="Normal 7 2 2 5 2 2 5" xfId="8911"/>
    <cellStyle name="Normal 7 2 2 5 2 2 5 2" xfId="26448"/>
    <cellStyle name="Normal 7 2 2 5 2 2 6" xfId="18933"/>
    <cellStyle name="Normal 7 2 2 5 2 2 7" xfId="16428"/>
    <cellStyle name="Normal 7 2 2 5 2 3" xfId="2122"/>
    <cellStyle name="Normal 7 2 2 5 2 3 2" xfId="4627"/>
    <cellStyle name="Normal 7 2 2 5 2 3 2 2" xfId="12163"/>
    <cellStyle name="Normal 7 2 2 5 2 3 2 2 2" xfId="29700"/>
    <cellStyle name="Normal 7 2 2 5 2 3 2 3" xfId="22185"/>
    <cellStyle name="Normal 7 2 2 5 2 3 3" xfId="7132"/>
    <cellStyle name="Normal 7 2 2 5 2 3 3 2" xfId="14668"/>
    <cellStyle name="Normal 7 2 2 5 2 3 3 2 2" xfId="32205"/>
    <cellStyle name="Normal 7 2 2 5 2 3 3 3" xfId="24690"/>
    <cellStyle name="Normal 7 2 2 5 2 3 4" xfId="9658"/>
    <cellStyle name="Normal 7 2 2 5 2 3 4 2" xfId="27195"/>
    <cellStyle name="Normal 7 2 2 5 2 3 5" xfId="19680"/>
    <cellStyle name="Normal 7 2 2 5 2 3 6" xfId="17175"/>
    <cellStyle name="Normal 7 2 2 5 2 4" xfId="3382"/>
    <cellStyle name="Normal 7 2 2 5 2 4 2" xfId="10918"/>
    <cellStyle name="Normal 7 2 2 5 2 4 2 2" xfId="28455"/>
    <cellStyle name="Normal 7 2 2 5 2 4 3" xfId="20940"/>
    <cellStyle name="Normal 7 2 2 5 2 5" xfId="5887"/>
    <cellStyle name="Normal 7 2 2 5 2 5 2" xfId="13423"/>
    <cellStyle name="Normal 7 2 2 5 2 5 2 2" xfId="30960"/>
    <cellStyle name="Normal 7 2 2 5 2 5 3" xfId="23445"/>
    <cellStyle name="Normal 7 2 2 5 2 6" xfId="8411"/>
    <cellStyle name="Normal 7 2 2 5 2 6 2" xfId="25950"/>
    <cellStyle name="Normal 7 2 2 5 2 7" xfId="18435"/>
    <cellStyle name="Normal 7 2 2 5 2 8" xfId="15930"/>
    <cellStyle name="Normal 7 2 2 5 3" xfId="600"/>
    <cellStyle name="Normal 7 2 2 5 3 2" xfId="1873"/>
    <cellStyle name="Normal 7 2 2 5 3 2 2" xfId="4378"/>
    <cellStyle name="Normal 7 2 2 5 3 2 2 2" xfId="11914"/>
    <cellStyle name="Normal 7 2 2 5 3 2 2 2 2" xfId="29451"/>
    <cellStyle name="Normal 7 2 2 5 3 2 2 3" xfId="21936"/>
    <cellStyle name="Normal 7 2 2 5 3 2 3" xfId="6883"/>
    <cellStyle name="Normal 7 2 2 5 3 2 3 2" xfId="14419"/>
    <cellStyle name="Normal 7 2 2 5 3 2 3 2 2" xfId="31956"/>
    <cellStyle name="Normal 7 2 2 5 3 2 3 3" xfId="24441"/>
    <cellStyle name="Normal 7 2 2 5 3 2 4" xfId="9409"/>
    <cellStyle name="Normal 7 2 2 5 3 2 4 2" xfId="26946"/>
    <cellStyle name="Normal 7 2 2 5 3 2 5" xfId="19431"/>
    <cellStyle name="Normal 7 2 2 5 3 2 6" xfId="16926"/>
    <cellStyle name="Normal 7 2 2 5 3 3" xfId="3133"/>
    <cellStyle name="Normal 7 2 2 5 3 3 2" xfId="10669"/>
    <cellStyle name="Normal 7 2 2 5 3 3 2 2" xfId="28206"/>
    <cellStyle name="Normal 7 2 2 5 3 3 3" xfId="20691"/>
    <cellStyle name="Normal 7 2 2 5 3 4" xfId="5638"/>
    <cellStyle name="Normal 7 2 2 5 3 4 2" xfId="13174"/>
    <cellStyle name="Normal 7 2 2 5 3 4 2 2" xfId="30711"/>
    <cellStyle name="Normal 7 2 2 5 3 4 3" xfId="23196"/>
    <cellStyle name="Normal 7 2 2 5 3 5" xfId="8162"/>
    <cellStyle name="Normal 7 2 2 5 3 5 2" xfId="25701"/>
    <cellStyle name="Normal 7 2 2 5 3 6" xfId="18186"/>
    <cellStyle name="Normal 7 2 2 5 3 7" xfId="15681"/>
    <cellStyle name="Normal 7 2 2 5 4" xfId="1126"/>
    <cellStyle name="Normal 7 2 2 5 4 2" xfId="2371"/>
    <cellStyle name="Normal 7 2 2 5 4 2 2" xfId="4876"/>
    <cellStyle name="Normal 7 2 2 5 4 2 2 2" xfId="12412"/>
    <cellStyle name="Normal 7 2 2 5 4 2 2 2 2" xfId="29949"/>
    <cellStyle name="Normal 7 2 2 5 4 2 2 3" xfId="22434"/>
    <cellStyle name="Normal 7 2 2 5 4 2 3" xfId="7381"/>
    <cellStyle name="Normal 7 2 2 5 4 2 3 2" xfId="14917"/>
    <cellStyle name="Normal 7 2 2 5 4 2 3 2 2" xfId="32454"/>
    <cellStyle name="Normal 7 2 2 5 4 2 3 3" xfId="24939"/>
    <cellStyle name="Normal 7 2 2 5 4 2 4" xfId="9907"/>
    <cellStyle name="Normal 7 2 2 5 4 2 4 2" xfId="27444"/>
    <cellStyle name="Normal 7 2 2 5 4 2 5" xfId="19929"/>
    <cellStyle name="Normal 7 2 2 5 4 2 6" xfId="17424"/>
    <cellStyle name="Normal 7 2 2 5 4 3" xfId="3631"/>
    <cellStyle name="Normal 7 2 2 5 4 3 2" xfId="11167"/>
    <cellStyle name="Normal 7 2 2 5 4 3 2 2" xfId="28704"/>
    <cellStyle name="Normal 7 2 2 5 4 3 3" xfId="21189"/>
    <cellStyle name="Normal 7 2 2 5 4 4" xfId="6136"/>
    <cellStyle name="Normal 7 2 2 5 4 4 2" xfId="13672"/>
    <cellStyle name="Normal 7 2 2 5 4 4 2 2" xfId="31209"/>
    <cellStyle name="Normal 7 2 2 5 4 4 3" xfId="23694"/>
    <cellStyle name="Normal 7 2 2 5 4 5" xfId="8662"/>
    <cellStyle name="Normal 7 2 2 5 4 5 2" xfId="26199"/>
    <cellStyle name="Normal 7 2 2 5 4 6" xfId="18684"/>
    <cellStyle name="Normal 7 2 2 5 4 7" xfId="16179"/>
    <cellStyle name="Normal 7 2 2 5 5" xfId="1624"/>
    <cellStyle name="Normal 7 2 2 5 5 2" xfId="4129"/>
    <cellStyle name="Normal 7 2 2 5 5 2 2" xfId="11665"/>
    <cellStyle name="Normal 7 2 2 5 5 2 2 2" xfId="29202"/>
    <cellStyle name="Normal 7 2 2 5 5 2 3" xfId="21687"/>
    <cellStyle name="Normal 7 2 2 5 5 3" xfId="6634"/>
    <cellStyle name="Normal 7 2 2 5 5 3 2" xfId="14170"/>
    <cellStyle name="Normal 7 2 2 5 5 3 2 2" xfId="31707"/>
    <cellStyle name="Normal 7 2 2 5 5 3 3" xfId="24192"/>
    <cellStyle name="Normal 7 2 2 5 5 4" xfId="9160"/>
    <cellStyle name="Normal 7 2 2 5 5 4 2" xfId="26697"/>
    <cellStyle name="Normal 7 2 2 5 5 5" xfId="19182"/>
    <cellStyle name="Normal 7 2 2 5 5 6" xfId="16677"/>
    <cellStyle name="Normal 7 2 2 5 6" xfId="2884"/>
    <cellStyle name="Normal 7 2 2 5 6 2" xfId="10420"/>
    <cellStyle name="Normal 7 2 2 5 6 2 2" xfId="27957"/>
    <cellStyle name="Normal 7 2 2 5 6 3" xfId="20442"/>
    <cellStyle name="Normal 7 2 2 5 7" xfId="5389"/>
    <cellStyle name="Normal 7 2 2 5 7 2" xfId="12925"/>
    <cellStyle name="Normal 7 2 2 5 7 2 2" xfId="30462"/>
    <cellStyle name="Normal 7 2 2 5 7 3" xfId="22947"/>
    <cellStyle name="Normal 7 2 2 5 8" xfId="7911"/>
    <cellStyle name="Normal 7 2 2 5 8 2" xfId="25452"/>
    <cellStyle name="Normal 7 2 2 5 9" xfId="17937"/>
    <cellStyle name="Normal 7 2 2 6" xfId="671"/>
    <cellStyle name="Normal 7 2 2 6 2" xfId="1192"/>
    <cellStyle name="Normal 7 2 2 6 2 2" xfId="2437"/>
    <cellStyle name="Normal 7 2 2 6 2 2 2" xfId="4942"/>
    <cellStyle name="Normal 7 2 2 6 2 2 2 2" xfId="12478"/>
    <cellStyle name="Normal 7 2 2 6 2 2 2 2 2" xfId="30015"/>
    <cellStyle name="Normal 7 2 2 6 2 2 2 3" xfId="22500"/>
    <cellStyle name="Normal 7 2 2 6 2 2 3" xfId="7447"/>
    <cellStyle name="Normal 7 2 2 6 2 2 3 2" xfId="14983"/>
    <cellStyle name="Normal 7 2 2 6 2 2 3 2 2" xfId="32520"/>
    <cellStyle name="Normal 7 2 2 6 2 2 3 3" xfId="25005"/>
    <cellStyle name="Normal 7 2 2 6 2 2 4" xfId="9973"/>
    <cellStyle name="Normal 7 2 2 6 2 2 4 2" xfId="27510"/>
    <cellStyle name="Normal 7 2 2 6 2 2 5" xfId="19995"/>
    <cellStyle name="Normal 7 2 2 6 2 2 6" xfId="17490"/>
    <cellStyle name="Normal 7 2 2 6 2 3" xfId="3697"/>
    <cellStyle name="Normal 7 2 2 6 2 3 2" xfId="11233"/>
    <cellStyle name="Normal 7 2 2 6 2 3 2 2" xfId="28770"/>
    <cellStyle name="Normal 7 2 2 6 2 3 3" xfId="21255"/>
    <cellStyle name="Normal 7 2 2 6 2 4" xfId="6202"/>
    <cellStyle name="Normal 7 2 2 6 2 4 2" xfId="13738"/>
    <cellStyle name="Normal 7 2 2 6 2 4 2 2" xfId="31275"/>
    <cellStyle name="Normal 7 2 2 6 2 4 3" xfId="23760"/>
    <cellStyle name="Normal 7 2 2 6 2 5" xfId="8728"/>
    <cellStyle name="Normal 7 2 2 6 2 5 2" xfId="26265"/>
    <cellStyle name="Normal 7 2 2 6 2 6" xfId="18750"/>
    <cellStyle name="Normal 7 2 2 6 2 7" xfId="16245"/>
    <cellStyle name="Normal 7 2 2 6 3" xfId="1939"/>
    <cellStyle name="Normal 7 2 2 6 3 2" xfId="4444"/>
    <cellStyle name="Normal 7 2 2 6 3 2 2" xfId="11980"/>
    <cellStyle name="Normal 7 2 2 6 3 2 2 2" xfId="29517"/>
    <cellStyle name="Normal 7 2 2 6 3 2 3" xfId="22002"/>
    <cellStyle name="Normal 7 2 2 6 3 3" xfId="6949"/>
    <cellStyle name="Normal 7 2 2 6 3 3 2" xfId="14485"/>
    <cellStyle name="Normal 7 2 2 6 3 3 2 2" xfId="32022"/>
    <cellStyle name="Normal 7 2 2 6 3 3 3" xfId="24507"/>
    <cellStyle name="Normal 7 2 2 6 3 4" xfId="9475"/>
    <cellStyle name="Normal 7 2 2 6 3 4 2" xfId="27012"/>
    <cellStyle name="Normal 7 2 2 6 3 5" xfId="19497"/>
    <cellStyle name="Normal 7 2 2 6 3 6" xfId="16992"/>
    <cellStyle name="Normal 7 2 2 6 4" xfId="3199"/>
    <cellStyle name="Normal 7 2 2 6 4 2" xfId="10735"/>
    <cellStyle name="Normal 7 2 2 6 4 2 2" xfId="28272"/>
    <cellStyle name="Normal 7 2 2 6 4 3" xfId="20757"/>
    <cellStyle name="Normal 7 2 2 6 5" xfId="5704"/>
    <cellStyle name="Normal 7 2 2 6 5 2" xfId="13240"/>
    <cellStyle name="Normal 7 2 2 6 5 2 2" xfId="30777"/>
    <cellStyle name="Normal 7 2 2 6 5 3" xfId="23262"/>
    <cellStyle name="Normal 7 2 2 6 6" xfId="8228"/>
    <cellStyle name="Normal 7 2 2 6 6 2" xfId="25767"/>
    <cellStyle name="Normal 7 2 2 6 7" xfId="18252"/>
    <cellStyle name="Normal 7 2 2 6 8" xfId="15747"/>
    <cellStyle name="Normal 7 2 2 7" xfId="398"/>
    <cellStyle name="Normal 7 2 2 7 2" xfId="1690"/>
    <cellStyle name="Normal 7 2 2 7 2 2" xfId="4195"/>
    <cellStyle name="Normal 7 2 2 7 2 2 2" xfId="11731"/>
    <cellStyle name="Normal 7 2 2 7 2 2 2 2" xfId="29268"/>
    <cellStyle name="Normal 7 2 2 7 2 2 3" xfId="21753"/>
    <cellStyle name="Normal 7 2 2 7 2 3" xfId="6700"/>
    <cellStyle name="Normal 7 2 2 7 2 3 2" xfId="14236"/>
    <cellStyle name="Normal 7 2 2 7 2 3 2 2" xfId="31773"/>
    <cellStyle name="Normal 7 2 2 7 2 3 3" xfId="24258"/>
    <cellStyle name="Normal 7 2 2 7 2 4" xfId="9226"/>
    <cellStyle name="Normal 7 2 2 7 2 4 2" xfId="26763"/>
    <cellStyle name="Normal 7 2 2 7 2 5" xfId="19248"/>
    <cellStyle name="Normal 7 2 2 7 2 6" xfId="16743"/>
    <cellStyle name="Normal 7 2 2 7 3" xfId="2950"/>
    <cellStyle name="Normal 7 2 2 7 3 2" xfId="10486"/>
    <cellStyle name="Normal 7 2 2 7 3 2 2" xfId="28023"/>
    <cellStyle name="Normal 7 2 2 7 3 3" xfId="20508"/>
    <cellStyle name="Normal 7 2 2 7 4" xfId="5455"/>
    <cellStyle name="Normal 7 2 2 7 4 2" xfId="12991"/>
    <cellStyle name="Normal 7 2 2 7 4 2 2" xfId="30528"/>
    <cellStyle name="Normal 7 2 2 7 4 3" xfId="23013"/>
    <cellStyle name="Normal 7 2 2 7 5" xfId="7977"/>
    <cellStyle name="Normal 7 2 2 7 5 2" xfId="25518"/>
    <cellStyle name="Normal 7 2 2 7 6" xfId="18003"/>
    <cellStyle name="Normal 7 2 2 7 7" xfId="15498"/>
    <cellStyle name="Normal 7 2 2 8" xfId="943"/>
    <cellStyle name="Normal 7 2 2 8 2" xfId="2188"/>
    <cellStyle name="Normal 7 2 2 8 2 2" xfId="4693"/>
    <cellStyle name="Normal 7 2 2 8 2 2 2" xfId="12229"/>
    <cellStyle name="Normal 7 2 2 8 2 2 2 2" xfId="29766"/>
    <cellStyle name="Normal 7 2 2 8 2 2 3" xfId="22251"/>
    <cellStyle name="Normal 7 2 2 8 2 3" xfId="7198"/>
    <cellStyle name="Normal 7 2 2 8 2 3 2" xfId="14734"/>
    <cellStyle name="Normal 7 2 2 8 2 3 2 2" xfId="32271"/>
    <cellStyle name="Normal 7 2 2 8 2 3 3" xfId="24756"/>
    <cellStyle name="Normal 7 2 2 8 2 4" xfId="9724"/>
    <cellStyle name="Normal 7 2 2 8 2 4 2" xfId="27261"/>
    <cellStyle name="Normal 7 2 2 8 2 5" xfId="19746"/>
    <cellStyle name="Normal 7 2 2 8 2 6" xfId="17241"/>
    <cellStyle name="Normal 7 2 2 8 3" xfId="3448"/>
    <cellStyle name="Normal 7 2 2 8 3 2" xfId="10984"/>
    <cellStyle name="Normal 7 2 2 8 3 2 2" xfId="28521"/>
    <cellStyle name="Normal 7 2 2 8 3 3" xfId="21006"/>
    <cellStyle name="Normal 7 2 2 8 4" xfId="5953"/>
    <cellStyle name="Normal 7 2 2 8 4 2" xfId="13489"/>
    <cellStyle name="Normal 7 2 2 8 4 2 2" xfId="31026"/>
    <cellStyle name="Normal 7 2 2 8 4 3" xfId="23511"/>
    <cellStyle name="Normal 7 2 2 8 5" xfId="8479"/>
    <cellStyle name="Normal 7 2 2 8 5 2" xfId="26016"/>
    <cellStyle name="Normal 7 2 2 8 6" xfId="18501"/>
    <cellStyle name="Normal 7 2 2 8 7" xfId="15996"/>
    <cellStyle name="Normal 7 2 2 9" xfId="1441"/>
    <cellStyle name="Normal 7 2 2 9 2" xfId="3946"/>
    <cellStyle name="Normal 7 2 2 9 2 2" xfId="11482"/>
    <cellStyle name="Normal 7 2 2 9 2 2 2" xfId="29019"/>
    <cellStyle name="Normal 7 2 2 9 2 3" xfId="21504"/>
    <cellStyle name="Normal 7 2 2 9 3" xfId="6451"/>
    <cellStyle name="Normal 7 2 2 9 3 2" xfId="13987"/>
    <cellStyle name="Normal 7 2 2 9 3 2 2" xfId="31524"/>
    <cellStyle name="Normal 7 2 2 9 3 3" xfId="24009"/>
    <cellStyle name="Normal 7 2 2 9 4" xfId="8977"/>
    <cellStyle name="Normal 7 2 2 9 4 2" xfId="26514"/>
    <cellStyle name="Normal 7 2 2 9 5" xfId="18999"/>
    <cellStyle name="Normal 7 2 2 9 6" xfId="16494"/>
    <cellStyle name="Normal 7 2 3" xfId="137"/>
    <cellStyle name="Normal 7 2 3 10" xfId="5222"/>
    <cellStyle name="Normal 7 2 3 10 2" xfId="12758"/>
    <cellStyle name="Normal 7 2 3 10 2 2" xfId="30295"/>
    <cellStyle name="Normal 7 2 3 10 3" xfId="22780"/>
    <cellStyle name="Normal 7 2 3 11" xfId="7742"/>
    <cellStyle name="Normal 7 2 3 11 2" xfId="25285"/>
    <cellStyle name="Normal 7 2 3 12" xfId="17770"/>
    <cellStyle name="Normal 7 2 3 13" xfId="15263"/>
    <cellStyle name="Normal 7 2 3 2" xfId="201"/>
    <cellStyle name="Normal 7 2 3 2 10" xfId="15324"/>
    <cellStyle name="Normal 7 2 3 2 2" xfId="750"/>
    <cellStyle name="Normal 7 2 3 2 2 2" xfId="1269"/>
    <cellStyle name="Normal 7 2 3 2 2 2 2" xfId="2514"/>
    <cellStyle name="Normal 7 2 3 2 2 2 2 2" xfId="5019"/>
    <cellStyle name="Normal 7 2 3 2 2 2 2 2 2" xfId="12555"/>
    <cellStyle name="Normal 7 2 3 2 2 2 2 2 2 2" xfId="30092"/>
    <cellStyle name="Normal 7 2 3 2 2 2 2 2 3" xfId="22577"/>
    <cellStyle name="Normal 7 2 3 2 2 2 2 3" xfId="7524"/>
    <cellStyle name="Normal 7 2 3 2 2 2 2 3 2" xfId="15060"/>
    <cellStyle name="Normal 7 2 3 2 2 2 2 3 2 2" xfId="32597"/>
    <cellStyle name="Normal 7 2 3 2 2 2 2 3 3" xfId="25082"/>
    <cellStyle name="Normal 7 2 3 2 2 2 2 4" xfId="10050"/>
    <cellStyle name="Normal 7 2 3 2 2 2 2 4 2" xfId="27587"/>
    <cellStyle name="Normal 7 2 3 2 2 2 2 5" xfId="20072"/>
    <cellStyle name="Normal 7 2 3 2 2 2 2 6" xfId="17567"/>
    <cellStyle name="Normal 7 2 3 2 2 2 3" xfId="3774"/>
    <cellStyle name="Normal 7 2 3 2 2 2 3 2" xfId="11310"/>
    <cellStyle name="Normal 7 2 3 2 2 2 3 2 2" xfId="28847"/>
    <cellStyle name="Normal 7 2 3 2 2 2 3 3" xfId="21332"/>
    <cellStyle name="Normal 7 2 3 2 2 2 4" xfId="6279"/>
    <cellStyle name="Normal 7 2 3 2 2 2 4 2" xfId="13815"/>
    <cellStyle name="Normal 7 2 3 2 2 2 4 2 2" xfId="31352"/>
    <cellStyle name="Normal 7 2 3 2 2 2 4 3" xfId="23837"/>
    <cellStyle name="Normal 7 2 3 2 2 2 5" xfId="8805"/>
    <cellStyle name="Normal 7 2 3 2 2 2 5 2" xfId="26342"/>
    <cellStyle name="Normal 7 2 3 2 2 2 6" xfId="18827"/>
    <cellStyle name="Normal 7 2 3 2 2 2 7" xfId="16322"/>
    <cellStyle name="Normal 7 2 3 2 2 3" xfId="2016"/>
    <cellStyle name="Normal 7 2 3 2 2 3 2" xfId="4521"/>
    <cellStyle name="Normal 7 2 3 2 2 3 2 2" xfId="12057"/>
    <cellStyle name="Normal 7 2 3 2 2 3 2 2 2" xfId="29594"/>
    <cellStyle name="Normal 7 2 3 2 2 3 2 3" xfId="22079"/>
    <cellStyle name="Normal 7 2 3 2 2 3 3" xfId="7026"/>
    <cellStyle name="Normal 7 2 3 2 2 3 3 2" xfId="14562"/>
    <cellStyle name="Normal 7 2 3 2 2 3 3 2 2" xfId="32099"/>
    <cellStyle name="Normal 7 2 3 2 2 3 3 3" xfId="24584"/>
    <cellStyle name="Normal 7 2 3 2 2 3 4" xfId="9552"/>
    <cellStyle name="Normal 7 2 3 2 2 3 4 2" xfId="27089"/>
    <cellStyle name="Normal 7 2 3 2 2 3 5" xfId="19574"/>
    <cellStyle name="Normal 7 2 3 2 2 3 6" xfId="17069"/>
    <cellStyle name="Normal 7 2 3 2 2 4" xfId="3276"/>
    <cellStyle name="Normal 7 2 3 2 2 4 2" xfId="10812"/>
    <cellStyle name="Normal 7 2 3 2 2 4 2 2" xfId="28349"/>
    <cellStyle name="Normal 7 2 3 2 2 4 3" xfId="20834"/>
    <cellStyle name="Normal 7 2 3 2 2 5" xfId="5781"/>
    <cellStyle name="Normal 7 2 3 2 2 5 2" xfId="13317"/>
    <cellStyle name="Normal 7 2 3 2 2 5 2 2" xfId="30854"/>
    <cellStyle name="Normal 7 2 3 2 2 5 3" xfId="23339"/>
    <cellStyle name="Normal 7 2 3 2 2 6" xfId="8305"/>
    <cellStyle name="Normal 7 2 3 2 2 6 2" xfId="25844"/>
    <cellStyle name="Normal 7 2 3 2 2 7" xfId="18329"/>
    <cellStyle name="Normal 7 2 3 2 2 8" xfId="15824"/>
    <cellStyle name="Normal 7 2 3 2 3" xfId="477"/>
    <cellStyle name="Normal 7 2 3 2 3 2" xfId="1767"/>
    <cellStyle name="Normal 7 2 3 2 3 2 2" xfId="4272"/>
    <cellStyle name="Normal 7 2 3 2 3 2 2 2" xfId="11808"/>
    <cellStyle name="Normal 7 2 3 2 3 2 2 2 2" xfId="29345"/>
    <cellStyle name="Normal 7 2 3 2 3 2 2 3" xfId="21830"/>
    <cellStyle name="Normal 7 2 3 2 3 2 3" xfId="6777"/>
    <cellStyle name="Normal 7 2 3 2 3 2 3 2" xfId="14313"/>
    <cellStyle name="Normal 7 2 3 2 3 2 3 2 2" xfId="31850"/>
    <cellStyle name="Normal 7 2 3 2 3 2 3 3" xfId="24335"/>
    <cellStyle name="Normal 7 2 3 2 3 2 4" xfId="9303"/>
    <cellStyle name="Normal 7 2 3 2 3 2 4 2" xfId="26840"/>
    <cellStyle name="Normal 7 2 3 2 3 2 5" xfId="19325"/>
    <cellStyle name="Normal 7 2 3 2 3 2 6" xfId="16820"/>
    <cellStyle name="Normal 7 2 3 2 3 3" xfId="3027"/>
    <cellStyle name="Normal 7 2 3 2 3 3 2" xfId="10563"/>
    <cellStyle name="Normal 7 2 3 2 3 3 2 2" xfId="28100"/>
    <cellStyle name="Normal 7 2 3 2 3 3 3" xfId="20585"/>
    <cellStyle name="Normal 7 2 3 2 3 4" xfId="5532"/>
    <cellStyle name="Normal 7 2 3 2 3 4 2" xfId="13068"/>
    <cellStyle name="Normal 7 2 3 2 3 4 2 2" xfId="30605"/>
    <cellStyle name="Normal 7 2 3 2 3 4 3" xfId="23090"/>
    <cellStyle name="Normal 7 2 3 2 3 5" xfId="8054"/>
    <cellStyle name="Normal 7 2 3 2 3 5 2" xfId="25595"/>
    <cellStyle name="Normal 7 2 3 2 3 6" xfId="18080"/>
    <cellStyle name="Normal 7 2 3 2 3 7" xfId="15575"/>
    <cellStyle name="Normal 7 2 3 2 4" xfId="1020"/>
    <cellStyle name="Normal 7 2 3 2 4 2" xfId="2265"/>
    <cellStyle name="Normal 7 2 3 2 4 2 2" xfId="4770"/>
    <cellStyle name="Normal 7 2 3 2 4 2 2 2" xfId="12306"/>
    <cellStyle name="Normal 7 2 3 2 4 2 2 2 2" xfId="29843"/>
    <cellStyle name="Normal 7 2 3 2 4 2 2 3" xfId="22328"/>
    <cellStyle name="Normal 7 2 3 2 4 2 3" xfId="7275"/>
    <cellStyle name="Normal 7 2 3 2 4 2 3 2" xfId="14811"/>
    <cellStyle name="Normal 7 2 3 2 4 2 3 2 2" xfId="32348"/>
    <cellStyle name="Normal 7 2 3 2 4 2 3 3" xfId="24833"/>
    <cellStyle name="Normal 7 2 3 2 4 2 4" xfId="9801"/>
    <cellStyle name="Normal 7 2 3 2 4 2 4 2" xfId="27338"/>
    <cellStyle name="Normal 7 2 3 2 4 2 5" xfId="19823"/>
    <cellStyle name="Normal 7 2 3 2 4 2 6" xfId="17318"/>
    <cellStyle name="Normal 7 2 3 2 4 3" xfId="3525"/>
    <cellStyle name="Normal 7 2 3 2 4 3 2" xfId="11061"/>
    <cellStyle name="Normal 7 2 3 2 4 3 2 2" xfId="28598"/>
    <cellStyle name="Normal 7 2 3 2 4 3 3" xfId="21083"/>
    <cellStyle name="Normal 7 2 3 2 4 4" xfId="6030"/>
    <cellStyle name="Normal 7 2 3 2 4 4 2" xfId="13566"/>
    <cellStyle name="Normal 7 2 3 2 4 4 2 2" xfId="31103"/>
    <cellStyle name="Normal 7 2 3 2 4 4 3" xfId="23588"/>
    <cellStyle name="Normal 7 2 3 2 4 5" xfId="8556"/>
    <cellStyle name="Normal 7 2 3 2 4 5 2" xfId="26093"/>
    <cellStyle name="Normal 7 2 3 2 4 6" xfId="18578"/>
    <cellStyle name="Normal 7 2 3 2 4 7" xfId="16073"/>
    <cellStyle name="Normal 7 2 3 2 5" xfId="1518"/>
    <cellStyle name="Normal 7 2 3 2 5 2" xfId="4023"/>
    <cellStyle name="Normal 7 2 3 2 5 2 2" xfId="11559"/>
    <cellStyle name="Normal 7 2 3 2 5 2 2 2" xfId="29096"/>
    <cellStyle name="Normal 7 2 3 2 5 2 3" xfId="21581"/>
    <cellStyle name="Normal 7 2 3 2 5 3" xfId="6528"/>
    <cellStyle name="Normal 7 2 3 2 5 3 2" xfId="14064"/>
    <cellStyle name="Normal 7 2 3 2 5 3 2 2" xfId="31601"/>
    <cellStyle name="Normal 7 2 3 2 5 3 3" xfId="24086"/>
    <cellStyle name="Normal 7 2 3 2 5 4" xfId="9054"/>
    <cellStyle name="Normal 7 2 3 2 5 4 2" xfId="26591"/>
    <cellStyle name="Normal 7 2 3 2 5 5" xfId="19076"/>
    <cellStyle name="Normal 7 2 3 2 5 6" xfId="16571"/>
    <cellStyle name="Normal 7 2 3 2 6" xfId="2778"/>
    <cellStyle name="Normal 7 2 3 2 6 2" xfId="10314"/>
    <cellStyle name="Normal 7 2 3 2 6 2 2" xfId="27851"/>
    <cellStyle name="Normal 7 2 3 2 6 3" xfId="20336"/>
    <cellStyle name="Normal 7 2 3 2 7" xfId="5283"/>
    <cellStyle name="Normal 7 2 3 2 7 2" xfId="12819"/>
    <cellStyle name="Normal 7 2 3 2 7 2 2" xfId="30356"/>
    <cellStyle name="Normal 7 2 3 2 7 3" xfId="22841"/>
    <cellStyle name="Normal 7 2 3 2 8" xfId="7803"/>
    <cellStyle name="Normal 7 2 3 2 8 2" xfId="25346"/>
    <cellStyle name="Normal 7 2 3 2 9" xfId="17831"/>
    <cellStyle name="Normal 7 2 3 3" xfId="277"/>
    <cellStyle name="Normal 7 2 3 3 10" xfId="15387"/>
    <cellStyle name="Normal 7 2 3 3 2" xfId="812"/>
    <cellStyle name="Normal 7 2 3 3 2 2" xfId="1330"/>
    <cellStyle name="Normal 7 2 3 3 2 2 2" xfId="2575"/>
    <cellStyle name="Normal 7 2 3 3 2 2 2 2" xfId="5080"/>
    <cellStyle name="Normal 7 2 3 3 2 2 2 2 2" xfId="12616"/>
    <cellStyle name="Normal 7 2 3 3 2 2 2 2 2 2" xfId="30153"/>
    <cellStyle name="Normal 7 2 3 3 2 2 2 2 3" xfId="22638"/>
    <cellStyle name="Normal 7 2 3 3 2 2 2 3" xfId="7585"/>
    <cellStyle name="Normal 7 2 3 3 2 2 2 3 2" xfId="15121"/>
    <cellStyle name="Normal 7 2 3 3 2 2 2 3 2 2" xfId="32658"/>
    <cellStyle name="Normal 7 2 3 3 2 2 2 3 3" xfId="25143"/>
    <cellStyle name="Normal 7 2 3 3 2 2 2 4" xfId="10111"/>
    <cellStyle name="Normal 7 2 3 3 2 2 2 4 2" xfId="27648"/>
    <cellStyle name="Normal 7 2 3 3 2 2 2 5" xfId="20133"/>
    <cellStyle name="Normal 7 2 3 3 2 2 2 6" xfId="17628"/>
    <cellStyle name="Normal 7 2 3 3 2 2 3" xfId="3835"/>
    <cellStyle name="Normal 7 2 3 3 2 2 3 2" xfId="11371"/>
    <cellStyle name="Normal 7 2 3 3 2 2 3 2 2" xfId="28908"/>
    <cellStyle name="Normal 7 2 3 3 2 2 3 3" xfId="21393"/>
    <cellStyle name="Normal 7 2 3 3 2 2 4" xfId="6340"/>
    <cellStyle name="Normal 7 2 3 3 2 2 4 2" xfId="13876"/>
    <cellStyle name="Normal 7 2 3 3 2 2 4 2 2" xfId="31413"/>
    <cellStyle name="Normal 7 2 3 3 2 2 4 3" xfId="23898"/>
    <cellStyle name="Normal 7 2 3 3 2 2 5" xfId="8866"/>
    <cellStyle name="Normal 7 2 3 3 2 2 5 2" xfId="26403"/>
    <cellStyle name="Normal 7 2 3 3 2 2 6" xfId="18888"/>
    <cellStyle name="Normal 7 2 3 3 2 2 7" xfId="16383"/>
    <cellStyle name="Normal 7 2 3 3 2 3" xfId="2077"/>
    <cellStyle name="Normal 7 2 3 3 2 3 2" xfId="4582"/>
    <cellStyle name="Normal 7 2 3 3 2 3 2 2" xfId="12118"/>
    <cellStyle name="Normal 7 2 3 3 2 3 2 2 2" xfId="29655"/>
    <cellStyle name="Normal 7 2 3 3 2 3 2 3" xfId="22140"/>
    <cellStyle name="Normal 7 2 3 3 2 3 3" xfId="7087"/>
    <cellStyle name="Normal 7 2 3 3 2 3 3 2" xfId="14623"/>
    <cellStyle name="Normal 7 2 3 3 2 3 3 2 2" xfId="32160"/>
    <cellStyle name="Normal 7 2 3 3 2 3 3 3" xfId="24645"/>
    <cellStyle name="Normal 7 2 3 3 2 3 4" xfId="9613"/>
    <cellStyle name="Normal 7 2 3 3 2 3 4 2" xfId="27150"/>
    <cellStyle name="Normal 7 2 3 3 2 3 5" xfId="19635"/>
    <cellStyle name="Normal 7 2 3 3 2 3 6" xfId="17130"/>
    <cellStyle name="Normal 7 2 3 3 2 4" xfId="3337"/>
    <cellStyle name="Normal 7 2 3 3 2 4 2" xfId="10873"/>
    <cellStyle name="Normal 7 2 3 3 2 4 2 2" xfId="28410"/>
    <cellStyle name="Normal 7 2 3 3 2 4 3" xfId="20895"/>
    <cellStyle name="Normal 7 2 3 3 2 5" xfId="5842"/>
    <cellStyle name="Normal 7 2 3 3 2 5 2" xfId="13378"/>
    <cellStyle name="Normal 7 2 3 3 2 5 2 2" xfId="30915"/>
    <cellStyle name="Normal 7 2 3 3 2 5 3" xfId="23400"/>
    <cellStyle name="Normal 7 2 3 3 2 6" xfId="8366"/>
    <cellStyle name="Normal 7 2 3 3 2 6 2" xfId="25905"/>
    <cellStyle name="Normal 7 2 3 3 2 7" xfId="18390"/>
    <cellStyle name="Normal 7 2 3 3 2 8" xfId="15885"/>
    <cellStyle name="Normal 7 2 3 3 3" xfId="552"/>
    <cellStyle name="Normal 7 2 3 3 3 2" xfId="1828"/>
    <cellStyle name="Normal 7 2 3 3 3 2 2" xfId="4333"/>
    <cellStyle name="Normal 7 2 3 3 3 2 2 2" xfId="11869"/>
    <cellStyle name="Normal 7 2 3 3 3 2 2 2 2" xfId="29406"/>
    <cellStyle name="Normal 7 2 3 3 3 2 2 3" xfId="21891"/>
    <cellStyle name="Normal 7 2 3 3 3 2 3" xfId="6838"/>
    <cellStyle name="Normal 7 2 3 3 3 2 3 2" xfId="14374"/>
    <cellStyle name="Normal 7 2 3 3 3 2 3 2 2" xfId="31911"/>
    <cellStyle name="Normal 7 2 3 3 3 2 3 3" xfId="24396"/>
    <cellStyle name="Normal 7 2 3 3 3 2 4" xfId="9364"/>
    <cellStyle name="Normal 7 2 3 3 3 2 4 2" xfId="26901"/>
    <cellStyle name="Normal 7 2 3 3 3 2 5" xfId="19386"/>
    <cellStyle name="Normal 7 2 3 3 3 2 6" xfId="16881"/>
    <cellStyle name="Normal 7 2 3 3 3 3" xfId="3088"/>
    <cellStyle name="Normal 7 2 3 3 3 3 2" xfId="10624"/>
    <cellStyle name="Normal 7 2 3 3 3 3 2 2" xfId="28161"/>
    <cellStyle name="Normal 7 2 3 3 3 3 3" xfId="20646"/>
    <cellStyle name="Normal 7 2 3 3 3 4" xfId="5593"/>
    <cellStyle name="Normal 7 2 3 3 3 4 2" xfId="13129"/>
    <cellStyle name="Normal 7 2 3 3 3 4 2 2" xfId="30666"/>
    <cellStyle name="Normal 7 2 3 3 3 4 3" xfId="23151"/>
    <cellStyle name="Normal 7 2 3 3 3 5" xfId="8117"/>
    <cellStyle name="Normal 7 2 3 3 3 5 2" xfId="25656"/>
    <cellStyle name="Normal 7 2 3 3 3 6" xfId="18141"/>
    <cellStyle name="Normal 7 2 3 3 3 7" xfId="15636"/>
    <cellStyle name="Normal 7 2 3 3 4" xfId="1081"/>
    <cellStyle name="Normal 7 2 3 3 4 2" xfId="2326"/>
    <cellStyle name="Normal 7 2 3 3 4 2 2" xfId="4831"/>
    <cellStyle name="Normal 7 2 3 3 4 2 2 2" xfId="12367"/>
    <cellStyle name="Normal 7 2 3 3 4 2 2 2 2" xfId="29904"/>
    <cellStyle name="Normal 7 2 3 3 4 2 2 3" xfId="22389"/>
    <cellStyle name="Normal 7 2 3 3 4 2 3" xfId="7336"/>
    <cellStyle name="Normal 7 2 3 3 4 2 3 2" xfId="14872"/>
    <cellStyle name="Normal 7 2 3 3 4 2 3 2 2" xfId="32409"/>
    <cellStyle name="Normal 7 2 3 3 4 2 3 3" xfId="24894"/>
    <cellStyle name="Normal 7 2 3 3 4 2 4" xfId="9862"/>
    <cellStyle name="Normal 7 2 3 3 4 2 4 2" xfId="27399"/>
    <cellStyle name="Normal 7 2 3 3 4 2 5" xfId="19884"/>
    <cellStyle name="Normal 7 2 3 3 4 2 6" xfId="17379"/>
    <cellStyle name="Normal 7 2 3 3 4 3" xfId="3586"/>
    <cellStyle name="Normal 7 2 3 3 4 3 2" xfId="11122"/>
    <cellStyle name="Normal 7 2 3 3 4 3 2 2" xfId="28659"/>
    <cellStyle name="Normal 7 2 3 3 4 3 3" xfId="21144"/>
    <cellStyle name="Normal 7 2 3 3 4 4" xfId="6091"/>
    <cellStyle name="Normal 7 2 3 3 4 4 2" xfId="13627"/>
    <cellStyle name="Normal 7 2 3 3 4 4 2 2" xfId="31164"/>
    <cellStyle name="Normal 7 2 3 3 4 4 3" xfId="23649"/>
    <cellStyle name="Normal 7 2 3 3 4 5" xfId="8617"/>
    <cellStyle name="Normal 7 2 3 3 4 5 2" xfId="26154"/>
    <cellStyle name="Normal 7 2 3 3 4 6" xfId="18639"/>
    <cellStyle name="Normal 7 2 3 3 4 7" xfId="16134"/>
    <cellStyle name="Normal 7 2 3 3 5" xfId="1579"/>
    <cellStyle name="Normal 7 2 3 3 5 2" xfId="4084"/>
    <cellStyle name="Normal 7 2 3 3 5 2 2" xfId="11620"/>
    <cellStyle name="Normal 7 2 3 3 5 2 2 2" xfId="29157"/>
    <cellStyle name="Normal 7 2 3 3 5 2 3" xfId="21642"/>
    <cellStyle name="Normal 7 2 3 3 5 3" xfId="6589"/>
    <cellStyle name="Normal 7 2 3 3 5 3 2" xfId="14125"/>
    <cellStyle name="Normal 7 2 3 3 5 3 2 2" xfId="31662"/>
    <cellStyle name="Normal 7 2 3 3 5 3 3" xfId="24147"/>
    <cellStyle name="Normal 7 2 3 3 5 4" xfId="9115"/>
    <cellStyle name="Normal 7 2 3 3 5 4 2" xfId="26652"/>
    <cellStyle name="Normal 7 2 3 3 5 5" xfId="19137"/>
    <cellStyle name="Normal 7 2 3 3 5 6" xfId="16632"/>
    <cellStyle name="Normal 7 2 3 3 6" xfId="2839"/>
    <cellStyle name="Normal 7 2 3 3 6 2" xfId="10375"/>
    <cellStyle name="Normal 7 2 3 3 6 2 2" xfId="27912"/>
    <cellStyle name="Normal 7 2 3 3 6 3" xfId="20397"/>
    <cellStyle name="Normal 7 2 3 3 7" xfId="5344"/>
    <cellStyle name="Normal 7 2 3 3 7 2" xfId="12880"/>
    <cellStyle name="Normal 7 2 3 3 7 2 2" xfId="30417"/>
    <cellStyle name="Normal 7 2 3 3 7 3" xfId="22902"/>
    <cellStyle name="Normal 7 2 3 3 8" xfId="7866"/>
    <cellStyle name="Normal 7 2 3 3 8 2" xfId="25407"/>
    <cellStyle name="Normal 7 2 3 3 9" xfId="17892"/>
    <cellStyle name="Normal 7 2 3 4" xfId="341"/>
    <cellStyle name="Normal 7 2 3 4 10" xfId="15448"/>
    <cellStyle name="Normal 7 2 3 4 2" xfId="876"/>
    <cellStyle name="Normal 7 2 3 4 2 2" xfId="1391"/>
    <cellStyle name="Normal 7 2 3 4 2 2 2" xfId="2636"/>
    <cellStyle name="Normal 7 2 3 4 2 2 2 2" xfId="5141"/>
    <cellStyle name="Normal 7 2 3 4 2 2 2 2 2" xfId="12677"/>
    <cellStyle name="Normal 7 2 3 4 2 2 2 2 2 2" xfId="30214"/>
    <cellStyle name="Normal 7 2 3 4 2 2 2 2 3" xfId="22699"/>
    <cellStyle name="Normal 7 2 3 4 2 2 2 3" xfId="7646"/>
    <cellStyle name="Normal 7 2 3 4 2 2 2 3 2" xfId="15182"/>
    <cellStyle name="Normal 7 2 3 4 2 2 2 3 2 2" xfId="32719"/>
    <cellStyle name="Normal 7 2 3 4 2 2 2 3 3" xfId="25204"/>
    <cellStyle name="Normal 7 2 3 4 2 2 2 4" xfId="10172"/>
    <cellStyle name="Normal 7 2 3 4 2 2 2 4 2" xfId="27709"/>
    <cellStyle name="Normal 7 2 3 4 2 2 2 5" xfId="20194"/>
    <cellStyle name="Normal 7 2 3 4 2 2 2 6" xfId="17689"/>
    <cellStyle name="Normal 7 2 3 4 2 2 3" xfId="3896"/>
    <cellStyle name="Normal 7 2 3 4 2 2 3 2" xfId="11432"/>
    <cellStyle name="Normal 7 2 3 4 2 2 3 2 2" xfId="28969"/>
    <cellStyle name="Normal 7 2 3 4 2 2 3 3" xfId="21454"/>
    <cellStyle name="Normal 7 2 3 4 2 2 4" xfId="6401"/>
    <cellStyle name="Normal 7 2 3 4 2 2 4 2" xfId="13937"/>
    <cellStyle name="Normal 7 2 3 4 2 2 4 2 2" xfId="31474"/>
    <cellStyle name="Normal 7 2 3 4 2 2 4 3" xfId="23959"/>
    <cellStyle name="Normal 7 2 3 4 2 2 5" xfId="8927"/>
    <cellStyle name="Normal 7 2 3 4 2 2 5 2" xfId="26464"/>
    <cellStyle name="Normal 7 2 3 4 2 2 6" xfId="18949"/>
    <cellStyle name="Normal 7 2 3 4 2 2 7" xfId="16444"/>
    <cellStyle name="Normal 7 2 3 4 2 3" xfId="2138"/>
    <cellStyle name="Normal 7 2 3 4 2 3 2" xfId="4643"/>
    <cellStyle name="Normal 7 2 3 4 2 3 2 2" xfId="12179"/>
    <cellStyle name="Normal 7 2 3 4 2 3 2 2 2" xfId="29716"/>
    <cellStyle name="Normal 7 2 3 4 2 3 2 3" xfId="22201"/>
    <cellStyle name="Normal 7 2 3 4 2 3 3" xfId="7148"/>
    <cellStyle name="Normal 7 2 3 4 2 3 3 2" xfId="14684"/>
    <cellStyle name="Normal 7 2 3 4 2 3 3 2 2" xfId="32221"/>
    <cellStyle name="Normal 7 2 3 4 2 3 3 3" xfId="24706"/>
    <cellStyle name="Normal 7 2 3 4 2 3 4" xfId="9674"/>
    <cellStyle name="Normal 7 2 3 4 2 3 4 2" xfId="27211"/>
    <cellStyle name="Normal 7 2 3 4 2 3 5" xfId="19696"/>
    <cellStyle name="Normal 7 2 3 4 2 3 6" xfId="17191"/>
    <cellStyle name="Normal 7 2 3 4 2 4" xfId="3398"/>
    <cellStyle name="Normal 7 2 3 4 2 4 2" xfId="10934"/>
    <cellStyle name="Normal 7 2 3 4 2 4 2 2" xfId="28471"/>
    <cellStyle name="Normal 7 2 3 4 2 4 3" xfId="20956"/>
    <cellStyle name="Normal 7 2 3 4 2 5" xfId="5903"/>
    <cellStyle name="Normal 7 2 3 4 2 5 2" xfId="13439"/>
    <cellStyle name="Normal 7 2 3 4 2 5 2 2" xfId="30976"/>
    <cellStyle name="Normal 7 2 3 4 2 5 3" xfId="23461"/>
    <cellStyle name="Normal 7 2 3 4 2 6" xfId="8427"/>
    <cellStyle name="Normal 7 2 3 4 2 6 2" xfId="25966"/>
    <cellStyle name="Normal 7 2 3 4 2 7" xfId="18451"/>
    <cellStyle name="Normal 7 2 3 4 2 8" xfId="15946"/>
    <cellStyle name="Normal 7 2 3 4 3" xfId="616"/>
    <cellStyle name="Normal 7 2 3 4 3 2" xfId="1889"/>
    <cellStyle name="Normal 7 2 3 4 3 2 2" xfId="4394"/>
    <cellStyle name="Normal 7 2 3 4 3 2 2 2" xfId="11930"/>
    <cellStyle name="Normal 7 2 3 4 3 2 2 2 2" xfId="29467"/>
    <cellStyle name="Normal 7 2 3 4 3 2 2 3" xfId="21952"/>
    <cellStyle name="Normal 7 2 3 4 3 2 3" xfId="6899"/>
    <cellStyle name="Normal 7 2 3 4 3 2 3 2" xfId="14435"/>
    <cellStyle name="Normal 7 2 3 4 3 2 3 2 2" xfId="31972"/>
    <cellStyle name="Normal 7 2 3 4 3 2 3 3" xfId="24457"/>
    <cellStyle name="Normal 7 2 3 4 3 2 4" xfId="9425"/>
    <cellStyle name="Normal 7 2 3 4 3 2 4 2" xfId="26962"/>
    <cellStyle name="Normal 7 2 3 4 3 2 5" xfId="19447"/>
    <cellStyle name="Normal 7 2 3 4 3 2 6" xfId="16942"/>
    <cellStyle name="Normal 7 2 3 4 3 3" xfId="3149"/>
    <cellStyle name="Normal 7 2 3 4 3 3 2" xfId="10685"/>
    <cellStyle name="Normal 7 2 3 4 3 3 2 2" xfId="28222"/>
    <cellStyle name="Normal 7 2 3 4 3 3 3" xfId="20707"/>
    <cellStyle name="Normal 7 2 3 4 3 4" xfId="5654"/>
    <cellStyle name="Normal 7 2 3 4 3 4 2" xfId="13190"/>
    <cellStyle name="Normal 7 2 3 4 3 4 2 2" xfId="30727"/>
    <cellStyle name="Normal 7 2 3 4 3 4 3" xfId="23212"/>
    <cellStyle name="Normal 7 2 3 4 3 5" xfId="8178"/>
    <cellStyle name="Normal 7 2 3 4 3 5 2" xfId="25717"/>
    <cellStyle name="Normal 7 2 3 4 3 6" xfId="18202"/>
    <cellStyle name="Normal 7 2 3 4 3 7" xfId="15697"/>
    <cellStyle name="Normal 7 2 3 4 4" xfId="1142"/>
    <cellStyle name="Normal 7 2 3 4 4 2" xfId="2387"/>
    <cellStyle name="Normal 7 2 3 4 4 2 2" xfId="4892"/>
    <cellStyle name="Normal 7 2 3 4 4 2 2 2" xfId="12428"/>
    <cellStyle name="Normal 7 2 3 4 4 2 2 2 2" xfId="29965"/>
    <cellStyle name="Normal 7 2 3 4 4 2 2 3" xfId="22450"/>
    <cellStyle name="Normal 7 2 3 4 4 2 3" xfId="7397"/>
    <cellStyle name="Normal 7 2 3 4 4 2 3 2" xfId="14933"/>
    <cellStyle name="Normal 7 2 3 4 4 2 3 2 2" xfId="32470"/>
    <cellStyle name="Normal 7 2 3 4 4 2 3 3" xfId="24955"/>
    <cellStyle name="Normal 7 2 3 4 4 2 4" xfId="9923"/>
    <cellStyle name="Normal 7 2 3 4 4 2 4 2" xfId="27460"/>
    <cellStyle name="Normal 7 2 3 4 4 2 5" xfId="19945"/>
    <cellStyle name="Normal 7 2 3 4 4 2 6" xfId="17440"/>
    <cellStyle name="Normal 7 2 3 4 4 3" xfId="3647"/>
    <cellStyle name="Normal 7 2 3 4 4 3 2" xfId="11183"/>
    <cellStyle name="Normal 7 2 3 4 4 3 2 2" xfId="28720"/>
    <cellStyle name="Normal 7 2 3 4 4 3 3" xfId="21205"/>
    <cellStyle name="Normal 7 2 3 4 4 4" xfId="6152"/>
    <cellStyle name="Normal 7 2 3 4 4 4 2" xfId="13688"/>
    <cellStyle name="Normal 7 2 3 4 4 4 2 2" xfId="31225"/>
    <cellStyle name="Normal 7 2 3 4 4 4 3" xfId="23710"/>
    <cellStyle name="Normal 7 2 3 4 4 5" xfId="8678"/>
    <cellStyle name="Normal 7 2 3 4 4 5 2" xfId="26215"/>
    <cellStyle name="Normal 7 2 3 4 4 6" xfId="18700"/>
    <cellStyle name="Normal 7 2 3 4 4 7" xfId="16195"/>
    <cellStyle name="Normal 7 2 3 4 5" xfId="1640"/>
    <cellStyle name="Normal 7 2 3 4 5 2" xfId="4145"/>
    <cellStyle name="Normal 7 2 3 4 5 2 2" xfId="11681"/>
    <cellStyle name="Normal 7 2 3 4 5 2 2 2" xfId="29218"/>
    <cellStyle name="Normal 7 2 3 4 5 2 3" xfId="21703"/>
    <cellStyle name="Normal 7 2 3 4 5 3" xfId="6650"/>
    <cellStyle name="Normal 7 2 3 4 5 3 2" xfId="14186"/>
    <cellStyle name="Normal 7 2 3 4 5 3 2 2" xfId="31723"/>
    <cellStyle name="Normal 7 2 3 4 5 3 3" xfId="24208"/>
    <cellStyle name="Normal 7 2 3 4 5 4" xfId="9176"/>
    <cellStyle name="Normal 7 2 3 4 5 4 2" xfId="26713"/>
    <cellStyle name="Normal 7 2 3 4 5 5" xfId="19198"/>
    <cellStyle name="Normal 7 2 3 4 5 6" xfId="16693"/>
    <cellStyle name="Normal 7 2 3 4 6" xfId="2900"/>
    <cellStyle name="Normal 7 2 3 4 6 2" xfId="10436"/>
    <cellStyle name="Normal 7 2 3 4 6 2 2" xfId="27973"/>
    <cellStyle name="Normal 7 2 3 4 6 3" xfId="20458"/>
    <cellStyle name="Normal 7 2 3 4 7" xfId="5405"/>
    <cellStyle name="Normal 7 2 3 4 7 2" xfId="12941"/>
    <cellStyle name="Normal 7 2 3 4 7 2 2" xfId="30478"/>
    <cellStyle name="Normal 7 2 3 4 7 3" xfId="22963"/>
    <cellStyle name="Normal 7 2 3 4 8" xfId="7927"/>
    <cellStyle name="Normal 7 2 3 4 8 2" xfId="25468"/>
    <cellStyle name="Normal 7 2 3 4 9" xfId="17953"/>
    <cellStyle name="Normal 7 2 3 5" xfId="687"/>
    <cellStyle name="Normal 7 2 3 5 2" xfId="1208"/>
    <cellStyle name="Normal 7 2 3 5 2 2" xfId="2453"/>
    <cellStyle name="Normal 7 2 3 5 2 2 2" xfId="4958"/>
    <cellStyle name="Normal 7 2 3 5 2 2 2 2" xfId="12494"/>
    <cellStyle name="Normal 7 2 3 5 2 2 2 2 2" xfId="30031"/>
    <cellStyle name="Normal 7 2 3 5 2 2 2 3" xfId="22516"/>
    <cellStyle name="Normal 7 2 3 5 2 2 3" xfId="7463"/>
    <cellStyle name="Normal 7 2 3 5 2 2 3 2" xfId="14999"/>
    <cellStyle name="Normal 7 2 3 5 2 2 3 2 2" xfId="32536"/>
    <cellStyle name="Normal 7 2 3 5 2 2 3 3" xfId="25021"/>
    <cellStyle name="Normal 7 2 3 5 2 2 4" xfId="9989"/>
    <cellStyle name="Normal 7 2 3 5 2 2 4 2" xfId="27526"/>
    <cellStyle name="Normal 7 2 3 5 2 2 5" xfId="20011"/>
    <cellStyle name="Normal 7 2 3 5 2 2 6" xfId="17506"/>
    <cellStyle name="Normal 7 2 3 5 2 3" xfId="3713"/>
    <cellStyle name="Normal 7 2 3 5 2 3 2" xfId="11249"/>
    <cellStyle name="Normal 7 2 3 5 2 3 2 2" xfId="28786"/>
    <cellStyle name="Normal 7 2 3 5 2 3 3" xfId="21271"/>
    <cellStyle name="Normal 7 2 3 5 2 4" xfId="6218"/>
    <cellStyle name="Normal 7 2 3 5 2 4 2" xfId="13754"/>
    <cellStyle name="Normal 7 2 3 5 2 4 2 2" xfId="31291"/>
    <cellStyle name="Normal 7 2 3 5 2 4 3" xfId="23776"/>
    <cellStyle name="Normal 7 2 3 5 2 5" xfId="8744"/>
    <cellStyle name="Normal 7 2 3 5 2 5 2" xfId="26281"/>
    <cellStyle name="Normal 7 2 3 5 2 6" xfId="18766"/>
    <cellStyle name="Normal 7 2 3 5 2 7" xfId="16261"/>
    <cellStyle name="Normal 7 2 3 5 3" xfId="1955"/>
    <cellStyle name="Normal 7 2 3 5 3 2" xfId="4460"/>
    <cellStyle name="Normal 7 2 3 5 3 2 2" xfId="11996"/>
    <cellStyle name="Normal 7 2 3 5 3 2 2 2" xfId="29533"/>
    <cellStyle name="Normal 7 2 3 5 3 2 3" xfId="22018"/>
    <cellStyle name="Normal 7 2 3 5 3 3" xfId="6965"/>
    <cellStyle name="Normal 7 2 3 5 3 3 2" xfId="14501"/>
    <cellStyle name="Normal 7 2 3 5 3 3 2 2" xfId="32038"/>
    <cellStyle name="Normal 7 2 3 5 3 3 3" xfId="24523"/>
    <cellStyle name="Normal 7 2 3 5 3 4" xfId="9491"/>
    <cellStyle name="Normal 7 2 3 5 3 4 2" xfId="27028"/>
    <cellStyle name="Normal 7 2 3 5 3 5" xfId="19513"/>
    <cellStyle name="Normal 7 2 3 5 3 6" xfId="17008"/>
    <cellStyle name="Normal 7 2 3 5 4" xfId="3215"/>
    <cellStyle name="Normal 7 2 3 5 4 2" xfId="10751"/>
    <cellStyle name="Normal 7 2 3 5 4 2 2" xfId="28288"/>
    <cellStyle name="Normal 7 2 3 5 4 3" xfId="20773"/>
    <cellStyle name="Normal 7 2 3 5 5" xfId="5720"/>
    <cellStyle name="Normal 7 2 3 5 5 2" xfId="13256"/>
    <cellStyle name="Normal 7 2 3 5 5 2 2" xfId="30793"/>
    <cellStyle name="Normal 7 2 3 5 5 3" xfId="23278"/>
    <cellStyle name="Normal 7 2 3 5 6" xfId="8244"/>
    <cellStyle name="Normal 7 2 3 5 6 2" xfId="25783"/>
    <cellStyle name="Normal 7 2 3 5 7" xfId="18268"/>
    <cellStyle name="Normal 7 2 3 5 8" xfId="15763"/>
    <cellStyle name="Normal 7 2 3 6" xfId="414"/>
    <cellStyle name="Normal 7 2 3 6 2" xfId="1706"/>
    <cellStyle name="Normal 7 2 3 6 2 2" xfId="4211"/>
    <cellStyle name="Normal 7 2 3 6 2 2 2" xfId="11747"/>
    <cellStyle name="Normal 7 2 3 6 2 2 2 2" xfId="29284"/>
    <cellStyle name="Normal 7 2 3 6 2 2 3" xfId="21769"/>
    <cellStyle name="Normal 7 2 3 6 2 3" xfId="6716"/>
    <cellStyle name="Normal 7 2 3 6 2 3 2" xfId="14252"/>
    <cellStyle name="Normal 7 2 3 6 2 3 2 2" xfId="31789"/>
    <cellStyle name="Normal 7 2 3 6 2 3 3" xfId="24274"/>
    <cellStyle name="Normal 7 2 3 6 2 4" xfId="9242"/>
    <cellStyle name="Normal 7 2 3 6 2 4 2" xfId="26779"/>
    <cellStyle name="Normal 7 2 3 6 2 5" xfId="19264"/>
    <cellStyle name="Normal 7 2 3 6 2 6" xfId="16759"/>
    <cellStyle name="Normal 7 2 3 6 3" xfId="2966"/>
    <cellStyle name="Normal 7 2 3 6 3 2" xfId="10502"/>
    <cellStyle name="Normal 7 2 3 6 3 2 2" xfId="28039"/>
    <cellStyle name="Normal 7 2 3 6 3 3" xfId="20524"/>
    <cellStyle name="Normal 7 2 3 6 4" xfId="5471"/>
    <cellStyle name="Normal 7 2 3 6 4 2" xfId="13007"/>
    <cellStyle name="Normal 7 2 3 6 4 2 2" xfId="30544"/>
    <cellStyle name="Normal 7 2 3 6 4 3" xfId="23029"/>
    <cellStyle name="Normal 7 2 3 6 5" xfId="7993"/>
    <cellStyle name="Normal 7 2 3 6 5 2" xfId="25534"/>
    <cellStyle name="Normal 7 2 3 6 6" xfId="18019"/>
    <cellStyle name="Normal 7 2 3 6 7" xfId="15514"/>
    <cellStyle name="Normal 7 2 3 7" xfId="959"/>
    <cellStyle name="Normal 7 2 3 7 2" xfId="2204"/>
    <cellStyle name="Normal 7 2 3 7 2 2" xfId="4709"/>
    <cellStyle name="Normal 7 2 3 7 2 2 2" xfId="12245"/>
    <cellStyle name="Normal 7 2 3 7 2 2 2 2" xfId="29782"/>
    <cellStyle name="Normal 7 2 3 7 2 2 3" xfId="22267"/>
    <cellStyle name="Normal 7 2 3 7 2 3" xfId="7214"/>
    <cellStyle name="Normal 7 2 3 7 2 3 2" xfId="14750"/>
    <cellStyle name="Normal 7 2 3 7 2 3 2 2" xfId="32287"/>
    <cellStyle name="Normal 7 2 3 7 2 3 3" xfId="24772"/>
    <cellStyle name="Normal 7 2 3 7 2 4" xfId="9740"/>
    <cellStyle name="Normal 7 2 3 7 2 4 2" xfId="27277"/>
    <cellStyle name="Normal 7 2 3 7 2 5" xfId="19762"/>
    <cellStyle name="Normal 7 2 3 7 2 6" xfId="17257"/>
    <cellStyle name="Normal 7 2 3 7 3" xfId="3464"/>
    <cellStyle name="Normal 7 2 3 7 3 2" xfId="11000"/>
    <cellStyle name="Normal 7 2 3 7 3 2 2" xfId="28537"/>
    <cellStyle name="Normal 7 2 3 7 3 3" xfId="21022"/>
    <cellStyle name="Normal 7 2 3 7 4" xfId="5969"/>
    <cellStyle name="Normal 7 2 3 7 4 2" xfId="13505"/>
    <cellStyle name="Normal 7 2 3 7 4 2 2" xfId="31042"/>
    <cellStyle name="Normal 7 2 3 7 4 3" xfId="23527"/>
    <cellStyle name="Normal 7 2 3 7 5" xfId="8495"/>
    <cellStyle name="Normal 7 2 3 7 5 2" xfId="26032"/>
    <cellStyle name="Normal 7 2 3 7 6" xfId="18517"/>
    <cellStyle name="Normal 7 2 3 7 7" xfId="16012"/>
    <cellStyle name="Normal 7 2 3 8" xfId="1457"/>
    <cellStyle name="Normal 7 2 3 8 2" xfId="3962"/>
    <cellStyle name="Normal 7 2 3 8 2 2" xfId="11498"/>
    <cellStyle name="Normal 7 2 3 8 2 2 2" xfId="29035"/>
    <cellStyle name="Normal 7 2 3 8 2 3" xfId="21520"/>
    <cellStyle name="Normal 7 2 3 8 3" xfId="6467"/>
    <cellStyle name="Normal 7 2 3 8 3 2" xfId="14003"/>
    <cellStyle name="Normal 7 2 3 8 3 2 2" xfId="31540"/>
    <cellStyle name="Normal 7 2 3 8 3 3" xfId="24025"/>
    <cellStyle name="Normal 7 2 3 8 4" xfId="8993"/>
    <cellStyle name="Normal 7 2 3 8 4 2" xfId="26530"/>
    <cellStyle name="Normal 7 2 3 8 5" xfId="19015"/>
    <cellStyle name="Normal 7 2 3 8 6" xfId="16510"/>
    <cellStyle name="Normal 7 2 3 9" xfId="2717"/>
    <cellStyle name="Normal 7 2 3 9 2" xfId="10253"/>
    <cellStyle name="Normal 7 2 3 9 2 2" xfId="27790"/>
    <cellStyle name="Normal 7 2 3 9 3" xfId="20275"/>
    <cellStyle name="Normal 7 2 4" xfId="170"/>
    <cellStyle name="Normal 7 2 4 10" xfId="15293"/>
    <cellStyle name="Normal 7 2 4 2" xfId="719"/>
    <cellStyle name="Normal 7 2 4 2 2" xfId="1238"/>
    <cellStyle name="Normal 7 2 4 2 2 2" xfId="2483"/>
    <cellStyle name="Normal 7 2 4 2 2 2 2" xfId="4988"/>
    <cellStyle name="Normal 7 2 4 2 2 2 2 2" xfId="12524"/>
    <cellStyle name="Normal 7 2 4 2 2 2 2 2 2" xfId="30061"/>
    <cellStyle name="Normal 7 2 4 2 2 2 2 3" xfId="22546"/>
    <cellStyle name="Normal 7 2 4 2 2 2 3" xfId="7493"/>
    <cellStyle name="Normal 7 2 4 2 2 2 3 2" xfId="15029"/>
    <cellStyle name="Normal 7 2 4 2 2 2 3 2 2" xfId="32566"/>
    <cellStyle name="Normal 7 2 4 2 2 2 3 3" xfId="25051"/>
    <cellStyle name="Normal 7 2 4 2 2 2 4" xfId="10019"/>
    <cellStyle name="Normal 7 2 4 2 2 2 4 2" xfId="27556"/>
    <cellStyle name="Normal 7 2 4 2 2 2 5" xfId="20041"/>
    <cellStyle name="Normal 7 2 4 2 2 2 6" xfId="17536"/>
    <cellStyle name="Normal 7 2 4 2 2 3" xfId="3743"/>
    <cellStyle name="Normal 7 2 4 2 2 3 2" xfId="11279"/>
    <cellStyle name="Normal 7 2 4 2 2 3 2 2" xfId="28816"/>
    <cellStyle name="Normal 7 2 4 2 2 3 3" xfId="21301"/>
    <cellStyle name="Normal 7 2 4 2 2 4" xfId="6248"/>
    <cellStyle name="Normal 7 2 4 2 2 4 2" xfId="13784"/>
    <cellStyle name="Normal 7 2 4 2 2 4 2 2" xfId="31321"/>
    <cellStyle name="Normal 7 2 4 2 2 4 3" xfId="23806"/>
    <cellStyle name="Normal 7 2 4 2 2 5" xfId="8774"/>
    <cellStyle name="Normal 7 2 4 2 2 5 2" xfId="26311"/>
    <cellStyle name="Normal 7 2 4 2 2 6" xfId="18796"/>
    <cellStyle name="Normal 7 2 4 2 2 7" xfId="16291"/>
    <cellStyle name="Normal 7 2 4 2 3" xfId="1985"/>
    <cellStyle name="Normal 7 2 4 2 3 2" xfId="4490"/>
    <cellStyle name="Normal 7 2 4 2 3 2 2" xfId="12026"/>
    <cellStyle name="Normal 7 2 4 2 3 2 2 2" xfId="29563"/>
    <cellStyle name="Normal 7 2 4 2 3 2 3" xfId="22048"/>
    <cellStyle name="Normal 7 2 4 2 3 3" xfId="6995"/>
    <cellStyle name="Normal 7 2 4 2 3 3 2" xfId="14531"/>
    <cellStyle name="Normal 7 2 4 2 3 3 2 2" xfId="32068"/>
    <cellStyle name="Normal 7 2 4 2 3 3 3" xfId="24553"/>
    <cellStyle name="Normal 7 2 4 2 3 4" xfId="9521"/>
    <cellStyle name="Normal 7 2 4 2 3 4 2" xfId="27058"/>
    <cellStyle name="Normal 7 2 4 2 3 5" xfId="19543"/>
    <cellStyle name="Normal 7 2 4 2 3 6" xfId="17038"/>
    <cellStyle name="Normal 7 2 4 2 4" xfId="3245"/>
    <cellStyle name="Normal 7 2 4 2 4 2" xfId="10781"/>
    <cellStyle name="Normal 7 2 4 2 4 2 2" xfId="28318"/>
    <cellStyle name="Normal 7 2 4 2 4 3" xfId="20803"/>
    <cellStyle name="Normal 7 2 4 2 5" xfId="5750"/>
    <cellStyle name="Normal 7 2 4 2 5 2" xfId="13286"/>
    <cellStyle name="Normal 7 2 4 2 5 2 2" xfId="30823"/>
    <cellStyle name="Normal 7 2 4 2 5 3" xfId="23308"/>
    <cellStyle name="Normal 7 2 4 2 6" xfId="8274"/>
    <cellStyle name="Normal 7 2 4 2 6 2" xfId="25813"/>
    <cellStyle name="Normal 7 2 4 2 7" xfId="18298"/>
    <cellStyle name="Normal 7 2 4 2 8" xfId="15793"/>
    <cellStyle name="Normal 7 2 4 3" xfId="446"/>
    <cellStyle name="Normal 7 2 4 3 2" xfId="1736"/>
    <cellStyle name="Normal 7 2 4 3 2 2" xfId="4241"/>
    <cellStyle name="Normal 7 2 4 3 2 2 2" xfId="11777"/>
    <cellStyle name="Normal 7 2 4 3 2 2 2 2" xfId="29314"/>
    <cellStyle name="Normal 7 2 4 3 2 2 3" xfId="21799"/>
    <cellStyle name="Normal 7 2 4 3 2 3" xfId="6746"/>
    <cellStyle name="Normal 7 2 4 3 2 3 2" xfId="14282"/>
    <cellStyle name="Normal 7 2 4 3 2 3 2 2" xfId="31819"/>
    <cellStyle name="Normal 7 2 4 3 2 3 3" xfId="24304"/>
    <cellStyle name="Normal 7 2 4 3 2 4" xfId="9272"/>
    <cellStyle name="Normal 7 2 4 3 2 4 2" xfId="26809"/>
    <cellStyle name="Normal 7 2 4 3 2 5" xfId="19294"/>
    <cellStyle name="Normal 7 2 4 3 2 6" xfId="16789"/>
    <cellStyle name="Normal 7 2 4 3 3" xfId="2996"/>
    <cellStyle name="Normal 7 2 4 3 3 2" xfId="10532"/>
    <cellStyle name="Normal 7 2 4 3 3 2 2" xfId="28069"/>
    <cellStyle name="Normal 7 2 4 3 3 3" xfId="20554"/>
    <cellStyle name="Normal 7 2 4 3 4" xfId="5501"/>
    <cellStyle name="Normal 7 2 4 3 4 2" xfId="13037"/>
    <cellStyle name="Normal 7 2 4 3 4 2 2" xfId="30574"/>
    <cellStyle name="Normal 7 2 4 3 4 3" xfId="23059"/>
    <cellStyle name="Normal 7 2 4 3 5" xfId="8023"/>
    <cellStyle name="Normal 7 2 4 3 5 2" xfId="25564"/>
    <cellStyle name="Normal 7 2 4 3 6" xfId="18049"/>
    <cellStyle name="Normal 7 2 4 3 7" xfId="15544"/>
    <cellStyle name="Normal 7 2 4 4" xfId="989"/>
    <cellStyle name="Normal 7 2 4 4 2" xfId="2234"/>
    <cellStyle name="Normal 7 2 4 4 2 2" xfId="4739"/>
    <cellStyle name="Normal 7 2 4 4 2 2 2" xfId="12275"/>
    <cellStyle name="Normal 7 2 4 4 2 2 2 2" xfId="29812"/>
    <cellStyle name="Normal 7 2 4 4 2 2 3" xfId="22297"/>
    <cellStyle name="Normal 7 2 4 4 2 3" xfId="7244"/>
    <cellStyle name="Normal 7 2 4 4 2 3 2" xfId="14780"/>
    <cellStyle name="Normal 7 2 4 4 2 3 2 2" xfId="32317"/>
    <cellStyle name="Normal 7 2 4 4 2 3 3" xfId="24802"/>
    <cellStyle name="Normal 7 2 4 4 2 4" xfId="9770"/>
    <cellStyle name="Normal 7 2 4 4 2 4 2" xfId="27307"/>
    <cellStyle name="Normal 7 2 4 4 2 5" xfId="19792"/>
    <cellStyle name="Normal 7 2 4 4 2 6" xfId="17287"/>
    <cellStyle name="Normal 7 2 4 4 3" xfId="3494"/>
    <cellStyle name="Normal 7 2 4 4 3 2" xfId="11030"/>
    <cellStyle name="Normal 7 2 4 4 3 2 2" xfId="28567"/>
    <cellStyle name="Normal 7 2 4 4 3 3" xfId="21052"/>
    <cellStyle name="Normal 7 2 4 4 4" xfId="5999"/>
    <cellStyle name="Normal 7 2 4 4 4 2" xfId="13535"/>
    <cellStyle name="Normal 7 2 4 4 4 2 2" xfId="31072"/>
    <cellStyle name="Normal 7 2 4 4 4 3" xfId="23557"/>
    <cellStyle name="Normal 7 2 4 4 5" xfId="8525"/>
    <cellStyle name="Normal 7 2 4 4 5 2" xfId="26062"/>
    <cellStyle name="Normal 7 2 4 4 6" xfId="18547"/>
    <cellStyle name="Normal 7 2 4 4 7" xfId="16042"/>
    <cellStyle name="Normal 7 2 4 5" xfId="1487"/>
    <cellStyle name="Normal 7 2 4 5 2" xfId="3992"/>
    <cellStyle name="Normal 7 2 4 5 2 2" xfId="11528"/>
    <cellStyle name="Normal 7 2 4 5 2 2 2" xfId="29065"/>
    <cellStyle name="Normal 7 2 4 5 2 3" xfId="21550"/>
    <cellStyle name="Normal 7 2 4 5 3" xfId="6497"/>
    <cellStyle name="Normal 7 2 4 5 3 2" xfId="14033"/>
    <cellStyle name="Normal 7 2 4 5 3 2 2" xfId="31570"/>
    <cellStyle name="Normal 7 2 4 5 3 3" xfId="24055"/>
    <cellStyle name="Normal 7 2 4 5 4" xfId="9023"/>
    <cellStyle name="Normal 7 2 4 5 4 2" xfId="26560"/>
    <cellStyle name="Normal 7 2 4 5 5" xfId="19045"/>
    <cellStyle name="Normal 7 2 4 5 6" xfId="16540"/>
    <cellStyle name="Normal 7 2 4 6" xfId="2747"/>
    <cellStyle name="Normal 7 2 4 6 2" xfId="10283"/>
    <cellStyle name="Normal 7 2 4 6 2 2" xfId="27820"/>
    <cellStyle name="Normal 7 2 4 6 3" xfId="20305"/>
    <cellStyle name="Normal 7 2 4 7" xfId="5252"/>
    <cellStyle name="Normal 7 2 4 7 2" xfId="12788"/>
    <cellStyle name="Normal 7 2 4 7 2 2" xfId="30325"/>
    <cellStyle name="Normal 7 2 4 7 3" xfId="22810"/>
    <cellStyle name="Normal 7 2 4 8" xfId="7772"/>
    <cellStyle name="Normal 7 2 4 8 2" xfId="25315"/>
    <cellStyle name="Normal 7 2 4 9" xfId="17800"/>
    <cellStyle name="Normal 7 2 5" xfId="246"/>
    <cellStyle name="Normal 7 2 5 10" xfId="15356"/>
    <cellStyle name="Normal 7 2 5 2" xfId="781"/>
    <cellStyle name="Normal 7 2 5 2 2" xfId="1299"/>
    <cellStyle name="Normal 7 2 5 2 2 2" xfId="2544"/>
    <cellStyle name="Normal 7 2 5 2 2 2 2" xfId="5049"/>
    <cellStyle name="Normal 7 2 5 2 2 2 2 2" xfId="12585"/>
    <cellStyle name="Normal 7 2 5 2 2 2 2 2 2" xfId="30122"/>
    <cellStyle name="Normal 7 2 5 2 2 2 2 3" xfId="22607"/>
    <cellStyle name="Normal 7 2 5 2 2 2 3" xfId="7554"/>
    <cellStyle name="Normal 7 2 5 2 2 2 3 2" xfId="15090"/>
    <cellStyle name="Normal 7 2 5 2 2 2 3 2 2" xfId="32627"/>
    <cellStyle name="Normal 7 2 5 2 2 2 3 3" xfId="25112"/>
    <cellStyle name="Normal 7 2 5 2 2 2 4" xfId="10080"/>
    <cellStyle name="Normal 7 2 5 2 2 2 4 2" xfId="27617"/>
    <cellStyle name="Normal 7 2 5 2 2 2 5" xfId="20102"/>
    <cellStyle name="Normal 7 2 5 2 2 2 6" xfId="17597"/>
    <cellStyle name="Normal 7 2 5 2 2 3" xfId="3804"/>
    <cellStyle name="Normal 7 2 5 2 2 3 2" xfId="11340"/>
    <cellStyle name="Normal 7 2 5 2 2 3 2 2" xfId="28877"/>
    <cellStyle name="Normal 7 2 5 2 2 3 3" xfId="21362"/>
    <cellStyle name="Normal 7 2 5 2 2 4" xfId="6309"/>
    <cellStyle name="Normal 7 2 5 2 2 4 2" xfId="13845"/>
    <cellStyle name="Normal 7 2 5 2 2 4 2 2" xfId="31382"/>
    <cellStyle name="Normal 7 2 5 2 2 4 3" xfId="23867"/>
    <cellStyle name="Normal 7 2 5 2 2 5" xfId="8835"/>
    <cellStyle name="Normal 7 2 5 2 2 5 2" xfId="26372"/>
    <cellStyle name="Normal 7 2 5 2 2 6" xfId="18857"/>
    <cellStyle name="Normal 7 2 5 2 2 7" xfId="16352"/>
    <cellStyle name="Normal 7 2 5 2 3" xfId="2046"/>
    <cellStyle name="Normal 7 2 5 2 3 2" xfId="4551"/>
    <cellStyle name="Normal 7 2 5 2 3 2 2" xfId="12087"/>
    <cellStyle name="Normal 7 2 5 2 3 2 2 2" xfId="29624"/>
    <cellStyle name="Normal 7 2 5 2 3 2 3" xfId="22109"/>
    <cellStyle name="Normal 7 2 5 2 3 3" xfId="7056"/>
    <cellStyle name="Normal 7 2 5 2 3 3 2" xfId="14592"/>
    <cellStyle name="Normal 7 2 5 2 3 3 2 2" xfId="32129"/>
    <cellStyle name="Normal 7 2 5 2 3 3 3" xfId="24614"/>
    <cellStyle name="Normal 7 2 5 2 3 4" xfId="9582"/>
    <cellStyle name="Normal 7 2 5 2 3 4 2" xfId="27119"/>
    <cellStyle name="Normal 7 2 5 2 3 5" xfId="19604"/>
    <cellStyle name="Normal 7 2 5 2 3 6" xfId="17099"/>
    <cellStyle name="Normal 7 2 5 2 4" xfId="3306"/>
    <cellStyle name="Normal 7 2 5 2 4 2" xfId="10842"/>
    <cellStyle name="Normal 7 2 5 2 4 2 2" xfId="28379"/>
    <cellStyle name="Normal 7 2 5 2 4 3" xfId="20864"/>
    <cellStyle name="Normal 7 2 5 2 5" xfId="5811"/>
    <cellStyle name="Normal 7 2 5 2 5 2" xfId="13347"/>
    <cellStyle name="Normal 7 2 5 2 5 2 2" xfId="30884"/>
    <cellStyle name="Normal 7 2 5 2 5 3" xfId="23369"/>
    <cellStyle name="Normal 7 2 5 2 6" xfId="8335"/>
    <cellStyle name="Normal 7 2 5 2 6 2" xfId="25874"/>
    <cellStyle name="Normal 7 2 5 2 7" xfId="18359"/>
    <cellStyle name="Normal 7 2 5 2 8" xfId="15854"/>
    <cellStyle name="Normal 7 2 5 3" xfId="521"/>
    <cellStyle name="Normal 7 2 5 3 2" xfId="1797"/>
    <cellStyle name="Normal 7 2 5 3 2 2" xfId="4302"/>
    <cellStyle name="Normal 7 2 5 3 2 2 2" xfId="11838"/>
    <cellStyle name="Normal 7 2 5 3 2 2 2 2" xfId="29375"/>
    <cellStyle name="Normal 7 2 5 3 2 2 3" xfId="21860"/>
    <cellStyle name="Normal 7 2 5 3 2 3" xfId="6807"/>
    <cellStyle name="Normal 7 2 5 3 2 3 2" xfId="14343"/>
    <cellStyle name="Normal 7 2 5 3 2 3 2 2" xfId="31880"/>
    <cellStyle name="Normal 7 2 5 3 2 3 3" xfId="24365"/>
    <cellStyle name="Normal 7 2 5 3 2 4" xfId="9333"/>
    <cellStyle name="Normal 7 2 5 3 2 4 2" xfId="26870"/>
    <cellStyle name="Normal 7 2 5 3 2 5" xfId="19355"/>
    <cellStyle name="Normal 7 2 5 3 2 6" xfId="16850"/>
    <cellStyle name="Normal 7 2 5 3 3" xfId="3057"/>
    <cellStyle name="Normal 7 2 5 3 3 2" xfId="10593"/>
    <cellStyle name="Normal 7 2 5 3 3 2 2" xfId="28130"/>
    <cellStyle name="Normal 7 2 5 3 3 3" xfId="20615"/>
    <cellStyle name="Normal 7 2 5 3 4" xfId="5562"/>
    <cellStyle name="Normal 7 2 5 3 4 2" xfId="13098"/>
    <cellStyle name="Normal 7 2 5 3 4 2 2" xfId="30635"/>
    <cellStyle name="Normal 7 2 5 3 4 3" xfId="23120"/>
    <cellStyle name="Normal 7 2 5 3 5" xfId="8086"/>
    <cellStyle name="Normal 7 2 5 3 5 2" xfId="25625"/>
    <cellStyle name="Normal 7 2 5 3 6" xfId="18110"/>
    <cellStyle name="Normal 7 2 5 3 7" xfId="15605"/>
    <cellStyle name="Normal 7 2 5 4" xfId="1050"/>
    <cellStyle name="Normal 7 2 5 4 2" xfId="2295"/>
    <cellStyle name="Normal 7 2 5 4 2 2" xfId="4800"/>
    <cellStyle name="Normal 7 2 5 4 2 2 2" xfId="12336"/>
    <cellStyle name="Normal 7 2 5 4 2 2 2 2" xfId="29873"/>
    <cellStyle name="Normal 7 2 5 4 2 2 3" xfId="22358"/>
    <cellStyle name="Normal 7 2 5 4 2 3" xfId="7305"/>
    <cellStyle name="Normal 7 2 5 4 2 3 2" xfId="14841"/>
    <cellStyle name="Normal 7 2 5 4 2 3 2 2" xfId="32378"/>
    <cellStyle name="Normal 7 2 5 4 2 3 3" xfId="24863"/>
    <cellStyle name="Normal 7 2 5 4 2 4" xfId="9831"/>
    <cellStyle name="Normal 7 2 5 4 2 4 2" xfId="27368"/>
    <cellStyle name="Normal 7 2 5 4 2 5" xfId="19853"/>
    <cellStyle name="Normal 7 2 5 4 2 6" xfId="17348"/>
    <cellStyle name="Normal 7 2 5 4 3" xfId="3555"/>
    <cellStyle name="Normal 7 2 5 4 3 2" xfId="11091"/>
    <cellStyle name="Normal 7 2 5 4 3 2 2" xfId="28628"/>
    <cellStyle name="Normal 7 2 5 4 3 3" xfId="21113"/>
    <cellStyle name="Normal 7 2 5 4 4" xfId="6060"/>
    <cellStyle name="Normal 7 2 5 4 4 2" xfId="13596"/>
    <cellStyle name="Normal 7 2 5 4 4 2 2" xfId="31133"/>
    <cellStyle name="Normal 7 2 5 4 4 3" xfId="23618"/>
    <cellStyle name="Normal 7 2 5 4 5" xfId="8586"/>
    <cellStyle name="Normal 7 2 5 4 5 2" xfId="26123"/>
    <cellStyle name="Normal 7 2 5 4 6" xfId="18608"/>
    <cellStyle name="Normal 7 2 5 4 7" xfId="16103"/>
    <cellStyle name="Normal 7 2 5 5" xfId="1548"/>
    <cellStyle name="Normal 7 2 5 5 2" xfId="4053"/>
    <cellStyle name="Normal 7 2 5 5 2 2" xfId="11589"/>
    <cellStyle name="Normal 7 2 5 5 2 2 2" xfId="29126"/>
    <cellStyle name="Normal 7 2 5 5 2 3" xfId="21611"/>
    <cellStyle name="Normal 7 2 5 5 3" xfId="6558"/>
    <cellStyle name="Normal 7 2 5 5 3 2" xfId="14094"/>
    <cellStyle name="Normal 7 2 5 5 3 2 2" xfId="31631"/>
    <cellStyle name="Normal 7 2 5 5 3 3" xfId="24116"/>
    <cellStyle name="Normal 7 2 5 5 4" xfId="9084"/>
    <cellStyle name="Normal 7 2 5 5 4 2" xfId="26621"/>
    <cellStyle name="Normal 7 2 5 5 5" xfId="19106"/>
    <cellStyle name="Normal 7 2 5 5 6" xfId="16601"/>
    <cellStyle name="Normal 7 2 5 6" xfId="2808"/>
    <cellStyle name="Normal 7 2 5 6 2" xfId="10344"/>
    <cellStyle name="Normal 7 2 5 6 2 2" xfId="27881"/>
    <cellStyle name="Normal 7 2 5 6 3" xfId="20366"/>
    <cellStyle name="Normal 7 2 5 7" xfId="5313"/>
    <cellStyle name="Normal 7 2 5 7 2" xfId="12849"/>
    <cellStyle name="Normal 7 2 5 7 2 2" xfId="30386"/>
    <cellStyle name="Normal 7 2 5 7 3" xfId="22871"/>
    <cellStyle name="Normal 7 2 5 8" xfId="7835"/>
    <cellStyle name="Normal 7 2 5 8 2" xfId="25376"/>
    <cellStyle name="Normal 7 2 5 9" xfId="17861"/>
    <cellStyle name="Normal 7 2 6" xfId="310"/>
    <cellStyle name="Normal 7 2 6 10" xfId="15417"/>
    <cellStyle name="Normal 7 2 6 2" xfId="845"/>
    <cellStyle name="Normal 7 2 6 2 2" xfId="1360"/>
    <cellStyle name="Normal 7 2 6 2 2 2" xfId="2605"/>
    <cellStyle name="Normal 7 2 6 2 2 2 2" xfId="5110"/>
    <cellStyle name="Normal 7 2 6 2 2 2 2 2" xfId="12646"/>
    <cellStyle name="Normal 7 2 6 2 2 2 2 2 2" xfId="30183"/>
    <cellStyle name="Normal 7 2 6 2 2 2 2 3" xfId="22668"/>
    <cellStyle name="Normal 7 2 6 2 2 2 3" xfId="7615"/>
    <cellStyle name="Normal 7 2 6 2 2 2 3 2" xfId="15151"/>
    <cellStyle name="Normal 7 2 6 2 2 2 3 2 2" xfId="32688"/>
    <cellStyle name="Normal 7 2 6 2 2 2 3 3" xfId="25173"/>
    <cellStyle name="Normal 7 2 6 2 2 2 4" xfId="10141"/>
    <cellStyle name="Normal 7 2 6 2 2 2 4 2" xfId="27678"/>
    <cellStyle name="Normal 7 2 6 2 2 2 5" xfId="20163"/>
    <cellStyle name="Normal 7 2 6 2 2 2 6" xfId="17658"/>
    <cellStyle name="Normal 7 2 6 2 2 3" xfId="3865"/>
    <cellStyle name="Normal 7 2 6 2 2 3 2" xfId="11401"/>
    <cellStyle name="Normal 7 2 6 2 2 3 2 2" xfId="28938"/>
    <cellStyle name="Normal 7 2 6 2 2 3 3" xfId="21423"/>
    <cellStyle name="Normal 7 2 6 2 2 4" xfId="6370"/>
    <cellStyle name="Normal 7 2 6 2 2 4 2" xfId="13906"/>
    <cellStyle name="Normal 7 2 6 2 2 4 2 2" xfId="31443"/>
    <cellStyle name="Normal 7 2 6 2 2 4 3" xfId="23928"/>
    <cellStyle name="Normal 7 2 6 2 2 5" xfId="8896"/>
    <cellStyle name="Normal 7 2 6 2 2 5 2" xfId="26433"/>
    <cellStyle name="Normal 7 2 6 2 2 6" xfId="18918"/>
    <cellStyle name="Normal 7 2 6 2 2 7" xfId="16413"/>
    <cellStyle name="Normal 7 2 6 2 3" xfId="2107"/>
    <cellStyle name="Normal 7 2 6 2 3 2" xfId="4612"/>
    <cellStyle name="Normal 7 2 6 2 3 2 2" xfId="12148"/>
    <cellStyle name="Normal 7 2 6 2 3 2 2 2" xfId="29685"/>
    <cellStyle name="Normal 7 2 6 2 3 2 3" xfId="22170"/>
    <cellStyle name="Normal 7 2 6 2 3 3" xfId="7117"/>
    <cellStyle name="Normal 7 2 6 2 3 3 2" xfId="14653"/>
    <cellStyle name="Normal 7 2 6 2 3 3 2 2" xfId="32190"/>
    <cellStyle name="Normal 7 2 6 2 3 3 3" xfId="24675"/>
    <cellStyle name="Normal 7 2 6 2 3 4" xfId="9643"/>
    <cellStyle name="Normal 7 2 6 2 3 4 2" xfId="27180"/>
    <cellStyle name="Normal 7 2 6 2 3 5" xfId="19665"/>
    <cellStyle name="Normal 7 2 6 2 3 6" xfId="17160"/>
    <cellStyle name="Normal 7 2 6 2 4" xfId="3367"/>
    <cellStyle name="Normal 7 2 6 2 4 2" xfId="10903"/>
    <cellStyle name="Normal 7 2 6 2 4 2 2" xfId="28440"/>
    <cellStyle name="Normal 7 2 6 2 4 3" xfId="20925"/>
    <cellStyle name="Normal 7 2 6 2 5" xfId="5872"/>
    <cellStyle name="Normal 7 2 6 2 5 2" xfId="13408"/>
    <cellStyle name="Normal 7 2 6 2 5 2 2" xfId="30945"/>
    <cellStyle name="Normal 7 2 6 2 5 3" xfId="23430"/>
    <cellStyle name="Normal 7 2 6 2 6" xfId="8396"/>
    <cellStyle name="Normal 7 2 6 2 6 2" xfId="25935"/>
    <cellStyle name="Normal 7 2 6 2 7" xfId="18420"/>
    <cellStyle name="Normal 7 2 6 2 8" xfId="15915"/>
    <cellStyle name="Normal 7 2 6 3" xfId="585"/>
    <cellStyle name="Normal 7 2 6 3 2" xfId="1858"/>
    <cellStyle name="Normal 7 2 6 3 2 2" xfId="4363"/>
    <cellStyle name="Normal 7 2 6 3 2 2 2" xfId="11899"/>
    <cellStyle name="Normal 7 2 6 3 2 2 2 2" xfId="29436"/>
    <cellStyle name="Normal 7 2 6 3 2 2 3" xfId="21921"/>
    <cellStyle name="Normal 7 2 6 3 2 3" xfId="6868"/>
    <cellStyle name="Normal 7 2 6 3 2 3 2" xfId="14404"/>
    <cellStyle name="Normal 7 2 6 3 2 3 2 2" xfId="31941"/>
    <cellStyle name="Normal 7 2 6 3 2 3 3" xfId="24426"/>
    <cellStyle name="Normal 7 2 6 3 2 4" xfId="9394"/>
    <cellStyle name="Normal 7 2 6 3 2 4 2" xfId="26931"/>
    <cellStyle name="Normal 7 2 6 3 2 5" xfId="19416"/>
    <cellStyle name="Normal 7 2 6 3 2 6" xfId="16911"/>
    <cellStyle name="Normal 7 2 6 3 3" xfId="3118"/>
    <cellStyle name="Normal 7 2 6 3 3 2" xfId="10654"/>
    <cellStyle name="Normal 7 2 6 3 3 2 2" xfId="28191"/>
    <cellStyle name="Normal 7 2 6 3 3 3" xfId="20676"/>
    <cellStyle name="Normal 7 2 6 3 4" xfId="5623"/>
    <cellStyle name="Normal 7 2 6 3 4 2" xfId="13159"/>
    <cellStyle name="Normal 7 2 6 3 4 2 2" xfId="30696"/>
    <cellStyle name="Normal 7 2 6 3 4 3" xfId="23181"/>
    <cellStyle name="Normal 7 2 6 3 5" xfId="8147"/>
    <cellStyle name="Normal 7 2 6 3 5 2" xfId="25686"/>
    <cellStyle name="Normal 7 2 6 3 6" xfId="18171"/>
    <cellStyle name="Normal 7 2 6 3 7" xfId="15666"/>
    <cellStyle name="Normal 7 2 6 4" xfId="1111"/>
    <cellStyle name="Normal 7 2 6 4 2" xfId="2356"/>
    <cellStyle name="Normal 7 2 6 4 2 2" xfId="4861"/>
    <cellStyle name="Normal 7 2 6 4 2 2 2" xfId="12397"/>
    <cellStyle name="Normal 7 2 6 4 2 2 2 2" xfId="29934"/>
    <cellStyle name="Normal 7 2 6 4 2 2 3" xfId="22419"/>
    <cellStyle name="Normal 7 2 6 4 2 3" xfId="7366"/>
    <cellStyle name="Normal 7 2 6 4 2 3 2" xfId="14902"/>
    <cellStyle name="Normal 7 2 6 4 2 3 2 2" xfId="32439"/>
    <cellStyle name="Normal 7 2 6 4 2 3 3" xfId="24924"/>
    <cellStyle name="Normal 7 2 6 4 2 4" xfId="9892"/>
    <cellStyle name="Normal 7 2 6 4 2 4 2" xfId="27429"/>
    <cellStyle name="Normal 7 2 6 4 2 5" xfId="19914"/>
    <cellStyle name="Normal 7 2 6 4 2 6" xfId="17409"/>
    <cellStyle name="Normal 7 2 6 4 3" xfId="3616"/>
    <cellStyle name="Normal 7 2 6 4 3 2" xfId="11152"/>
    <cellStyle name="Normal 7 2 6 4 3 2 2" xfId="28689"/>
    <cellStyle name="Normal 7 2 6 4 3 3" xfId="21174"/>
    <cellStyle name="Normal 7 2 6 4 4" xfId="6121"/>
    <cellStyle name="Normal 7 2 6 4 4 2" xfId="13657"/>
    <cellStyle name="Normal 7 2 6 4 4 2 2" xfId="31194"/>
    <cellStyle name="Normal 7 2 6 4 4 3" xfId="23679"/>
    <cellStyle name="Normal 7 2 6 4 5" xfId="8647"/>
    <cellStyle name="Normal 7 2 6 4 5 2" xfId="26184"/>
    <cellStyle name="Normal 7 2 6 4 6" xfId="18669"/>
    <cellStyle name="Normal 7 2 6 4 7" xfId="16164"/>
    <cellStyle name="Normal 7 2 6 5" xfId="1609"/>
    <cellStyle name="Normal 7 2 6 5 2" xfId="4114"/>
    <cellStyle name="Normal 7 2 6 5 2 2" xfId="11650"/>
    <cellStyle name="Normal 7 2 6 5 2 2 2" xfId="29187"/>
    <cellStyle name="Normal 7 2 6 5 2 3" xfId="21672"/>
    <cellStyle name="Normal 7 2 6 5 3" xfId="6619"/>
    <cellStyle name="Normal 7 2 6 5 3 2" xfId="14155"/>
    <cellStyle name="Normal 7 2 6 5 3 2 2" xfId="31692"/>
    <cellStyle name="Normal 7 2 6 5 3 3" xfId="24177"/>
    <cellStyle name="Normal 7 2 6 5 4" xfId="9145"/>
    <cellStyle name="Normal 7 2 6 5 4 2" xfId="26682"/>
    <cellStyle name="Normal 7 2 6 5 5" xfId="19167"/>
    <cellStyle name="Normal 7 2 6 5 6" xfId="16662"/>
    <cellStyle name="Normal 7 2 6 6" xfId="2869"/>
    <cellStyle name="Normal 7 2 6 6 2" xfId="10405"/>
    <cellStyle name="Normal 7 2 6 6 2 2" xfId="27942"/>
    <cellStyle name="Normal 7 2 6 6 3" xfId="20427"/>
    <cellStyle name="Normal 7 2 6 7" xfId="5374"/>
    <cellStyle name="Normal 7 2 6 7 2" xfId="12910"/>
    <cellStyle name="Normal 7 2 6 7 2 2" xfId="30447"/>
    <cellStyle name="Normal 7 2 6 7 3" xfId="22932"/>
    <cellStyle name="Normal 7 2 6 8" xfId="7896"/>
    <cellStyle name="Normal 7 2 6 8 2" xfId="25437"/>
    <cellStyle name="Normal 7 2 6 9" xfId="17922"/>
    <cellStyle name="Normal 7 2 7" xfId="656"/>
    <cellStyle name="Normal 7 2 7 2" xfId="1177"/>
    <cellStyle name="Normal 7 2 7 2 2" xfId="2422"/>
    <cellStyle name="Normal 7 2 7 2 2 2" xfId="4927"/>
    <cellStyle name="Normal 7 2 7 2 2 2 2" xfId="12463"/>
    <cellStyle name="Normal 7 2 7 2 2 2 2 2" xfId="30000"/>
    <cellStyle name="Normal 7 2 7 2 2 2 3" xfId="22485"/>
    <cellStyle name="Normal 7 2 7 2 2 3" xfId="7432"/>
    <cellStyle name="Normal 7 2 7 2 2 3 2" xfId="14968"/>
    <cellStyle name="Normal 7 2 7 2 2 3 2 2" xfId="32505"/>
    <cellStyle name="Normal 7 2 7 2 2 3 3" xfId="24990"/>
    <cellStyle name="Normal 7 2 7 2 2 4" xfId="9958"/>
    <cellStyle name="Normal 7 2 7 2 2 4 2" xfId="27495"/>
    <cellStyle name="Normal 7 2 7 2 2 5" xfId="19980"/>
    <cellStyle name="Normal 7 2 7 2 2 6" xfId="17475"/>
    <cellStyle name="Normal 7 2 7 2 3" xfId="3682"/>
    <cellStyle name="Normal 7 2 7 2 3 2" xfId="11218"/>
    <cellStyle name="Normal 7 2 7 2 3 2 2" xfId="28755"/>
    <cellStyle name="Normal 7 2 7 2 3 3" xfId="21240"/>
    <cellStyle name="Normal 7 2 7 2 4" xfId="6187"/>
    <cellStyle name="Normal 7 2 7 2 4 2" xfId="13723"/>
    <cellStyle name="Normal 7 2 7 2 4 2 2" xfId="31260"/>
    <cellStyle name="Normal 7 2 7 2 4 3" xfId="23745"/>
    <cellStyle name="Normal 7 2 7 2 5" xfId="8713"/>
    <cellStyle name="Normal 7 2 7 2 5 2" xfId="26250"/>
    <cellStyle name="Normal 7 2 7 2 6" xfId="18735"/>
    <cellStyle name="Normal 7 2 7 2 7" xfId="16230"/>
    <cellStyle name="Normal 7 2 7 3" xfId="1924"/>
    <cellStyle name="Normal 7 2 7 3 2" xfId="4429"/>
    <cellStyle name="Normal 7 2 7 3 2 2" xfId="11965"/>
    <cellStyle name="Normal 7 2 7 3 2 2 2" xfId="29502"/>
    <cellStyle name="Normal 7 2 7 3 2 3" xfId="21987"/>
    <cellStyle name="Normal 7 2 7 3 3" xfId="6934"/>
    <cellStyle name="Normal 7 2 7 3 3 2" xfId="14470"/>
    <cellStyle name="Normal 7 2 7 3 3 2 2" xfId="32007"/>
    <cellStyle name="Normal 7 2 7 3 3 3" xfId="24492"/>
    <cellStyle name="Normal 7 2 7 3 4" xfId="9460"/>
    <cellStyle name="Normal 7 2 7 3 4 2" xfId="26997"/>
    <cellStyle name="Normal 7 2 7 3 5" xfId="19482"/>
    <cellStyle name="Normal 7 2 7 3 6" xfId="16977"/>
    <cellStyle name="Normal 7 2 7 4" xfId="3184"/>
    <cellStyle name="Normal 7 2 7 4 2" xfId="10720"/>
    <cellStyle name="Normal 7 2 7 4 2 2" xfId="28257"/>
    <cellStyle name="Normal 7 2 7 4 3" xfId="20742"/>
    <cellStyle name="Normal 7 2 7 5" xfId="5689"/>
    <cellStyle name="Normal 7 2 7 5 2" xfId="13225"/>
    <cellStyle name="Normal 7 2 7 5 2 2" xfId="30762"/>
    <cellStyle name="Normal 7 2 7 5 3" xfId="23247"/>
    <cellStyle name="Normal 7 2 7 6" xfId="8213"/>
    <cellStyle name="Normal 7 2 7 6 2" xfId="25752"/>
    <cellStyle name="Normal 7 2 7 7" xfId="18237"/>
    <cellStyle name="Normal 7 2 7 8" xfId="15732"/>
    <cellStyle name="Normal 7 2 8" xfId="383"/>
    <cellStyle name="Normal 7 2 8 2" xfId="1675"/>
    <cellStyle name="Normal 7 2 8 2 2" xfId="4180"/>
    <cellStyle name="Normal 7 2 8 2 2 2" xfId="11716"/>
    <cellStyle name="Normal 7 2 8 2 2 2 2" xfId="29253"/>
    <cellStyle name="Normal 7 2 8 2 2 3" xfId="21738"/>
    <cellStyle name="Normal 7 2 8 2 3" xfId="6685"/>
    <cellStyle name="Normal 7 2 8 2 3 2" xfId="14221"/>
    <cellStyle name="Normal 7 2 8 2 3 2 2" xfId="31758"/>
    <cellStyle name="Normal 7 2 8 2 3 3" xfId="24243"/>
    <cellStyle name="Normal 7 2 8 2 4" xfId="9211"/>
    <cellStyle name="Normal 7 2 8 2 4 2" xfId="26748"/>
    <cellStyle name="Normal 7 2 8 2 5" xfId="19233"/>
    <cellStyle name="Normal 7 2 8 2 6" xfId="16728"/>
    <cellStyle name="Normal 7 2 8 3" xfId="2935"/>
    <cellStyle name="Normal 7 2 8 3 2" xfId="10471"/>
    <cellStyle name="Normal 7 2 8 3 2 2" xfId="28008"/>
    <cellStyle name="Normal 7 2 8 3 3" xfId="20493"/>
    <cellStyle name="Normal 7 2 8 4" xfId="5440"/>
    <cellStyle name="Normal 7 2 8 4 2" xfId="12976"/>
    <cellStyle name="Normal 7 2 8 4 2 2" xfId="30513"/>
    <cellStyle name="Normal 7 2 8 4 3" xfId="22998"/>
    <cellStyle name="Normal 7 2 8 5" xfId="7962"/>
    <cellStyle name="Normal 7 2 8 5 2" xfId="25503"/>
    <cellStyle name="Normal 7 2 8 6" xfId="17988"/>
    <cellStyle name="Normal 7 2 8 7" xfId="15483"/>
    <cellStyle name="Normal 7 2 9" xfId="928"/>
    <cellStyle name="Normal 7 2 9 2" xfId="2173"/>
    <cellStyle name="Normal 7 2 9 2 2" xfId="4678"/>
    <cellStyle name="Normal 7 2 9 2 2 2" xfId="12214"/>
    <cellStyle name="Normal 7 2 9 2 2 2 2" xfId="29751"/>
    <cellStyle name="Normal 7 2 9 2 2 3" xfId="22236"/>
    <cellStyle name="Normal 7 2 9 2 3" xfId="7183"/>
    <cellStyle name="Normal 7 2 9 2 3 2" xfId="14719"/>
    <cellStyle name="Normal 7 2 9 2 3 2 2" xfId="32256"/>
    <cellStyle name="Normal 7 2 9 2 3 3" xfId="24741"/>
    <cellStyle name="Normal 7 2 9 2 4" xfId="9709"/>
    <cellStyle name="Normal 7 2 9 2 4 2" xfId="27246"/>
    <cellStyle name="Normal 7 2 9 2 5" xfId="19731"/>
    <cellStyle name="Normal 7 2 9 2 6" xfId="17226"/>
    <cellStyle name="Normal 7 2 9 3" xfId="3433"/>
    <cellStyle name="Normal 7 2 9 3 2" xfId="10969"/>
    <cellStyle name="Normal 7 2 9 3 2 2" xfId="28506"/>
    <cellStyle name="Normal 7 2 9 3 3" xfId="20991"/>
    <cellStyle name="Normal 7 2 9 4" xfId="5938"/>
    <cellStyle name="Normal 7 2 9 4 2" xfId="13474"/>
    <cellStyle name="Normal 7 2 9 4 2 2" xfId="31011"/>
    <cellStyle name="Normal 7 2 9 4 3" xfId="23496"/>
    <cellStyle name="Normal 7 2 9 5" xfId="8464"/>
    <cellStyle name="Normal 7 2 9 5 2" xfId="26001"/>
    <cellStyle name="Normal 7 2 9 6" xfId="18486"/>
    <cellStyle name="Normal 7 2 9 7" xfId="15981"/>
    <cellStyle name="Normal 7 20" xfId="7708"/>
    <cellStyle name="Normal 7 20 2" xfId="25252"/>
    <cellStyle name="Normal 7 21" xfId="17737"/>
    <cellStyle name="Normal 7 22" xfId="15230"/>
    <cellStyle name="Normal 7 3" xfId="105"/>
    <cellStyle name="Normal 7 3 10" xfId="1428"/>
    <cellStyle name="Normal 7 3 10 2" xfId="3933"/>
    <cellStyle name="Normal 7 3 10 2 2" xfId="11469"/>
    <cellStyle name="Normal 7 3 10 2 2 2" xfId="29006"/>
    <cellStyle name="Normal 7 3 10 2 3" xfId="21491"/>
    <cellStyle name="Normal 7 3 10 3" xfId="6438"/>
    <cellStyle name="Normal 7 3 10 3 2" xfId="13974"/>
    <cellStyle name="Normal 7 3 10 3 2 2" xfId="31511"/>
    <cellStyle name="Normal 7 3 10 3 3" xfId="23996"/>
    <cellStyle name="Normal 7 3 10 4" xfId="8964"/>
    <cellStyle name="Normal 7 3 10 4 2" xfId="26501"/>
    <cellStyle name="Normal 7 3 10 5" xfId="18986"/>
    <cellStyle name="Normal 7 3 10 6" xfId="16481"/>
    <cellStyle name="Normal 7 3 11" xfId="2673"/>
    <cellStyle name="Normal 7 3 11 2" xfId="5178"/>
    <cellStyle name="Normal 7 3 11 2 2" xfId="12714"/>
    <cellStyle name="Normal 7 3 11 2 2 2" xfId="30251"/>
    <cellStyle name="Normal 7 3 11 2 3" xfId="22736"/>
    <cellStyle name="Normal 7 3 11 3" xfId="7683"/>
    <cellStyle name="Normal 7 3 11 3 2" xfId="15219"/>
    <cellStyle name="Normal 7 3 11 3 2 2" xfId="32756"/>
    <cellStyle name="Normal 7 3 11 3 3" xfId="25241"/>
    <cellStyle name="Normal 7 3 11 4" xfId="10209"/>
    <cellStyle name="Normal 7 3 11 4 2" xfId="27746"/>
    <cellStyle name="Normal 7 3 11 5" xfId="20231"/>
    <cellStyle name="Normal 7 3 11 6" xfId="17726"/>
    <cellStyle name="Normal 7 3 12" xfId="2688"/>
    <cellStyle name="Normal 7 3 12 2" xfId="10224"/>
    <cellStyle name="Normal 7 3 12 2 2" xfId="27761"/>
    <cellStyle name="Normal 7 3 12 3" xfId="20246"/>
    <cellStyle name="Normal 7 3 13" xfId="5193"/>
    <cellStyle name="Normal 7 3 13 2" xfId="12729"/>
    <cellStyle name="Normal 7 3 13 2 2" xfId="30266"/>
    <cellStyle name="Normal 7 3 13 3" xfId="22751"/>
    <cellStyle name="Normal 7 3 14" xfId="7713"/>
    <cellStyle name="Normal 7 3 14 2" xfId="25256"/>
    <cellStyle name="Normal 7 3 15" xfId="17741"/>
    <cellStyle name="Normal 7 3 16" xfId="15234"/>
    <cellStyle name="Normal 7 3 2" xfId="120"/>
    <cellStyle name="Normal 7 3 2 10" xfId="2703"/>
    <cellStyle name="Normal 7 3 2 10 2" xfId="10239"/>
    <cellStyle name="Normal 7 3 2 10 2 2" xfId="27776"/>
    <cellStyle name="Normal 7 3 2 10 3" xfId="20261"/>
    <cellStyle name="Normal 7 3 2 11" xfId="5208"/>
    <cellStyle name="Normal 7 3 2 11 2" xfId="12744"/>
    <cellStyle name="Normal 7 3 2 11 2 2" xfId="30281"/>
    <cellStyle name="Normal 7 3 2 11 3" xfId="22766"/>
    <cellStyle name="Normal 7 3 2 12" xfId="7728"/>
    <cellStyle name="Normal 7 3 2 12 2" xfId="25271"/>
    <cellStyle name="Normal 7 3 2 13" xfId="17756"/>
    <cellStyle name="Normal 7 3 2 14" xfId="15249"/>
    <cellStyle name="Normal 7 3 2 2" xfId="154"/>
    <cellStyle name="Normal 7 3 2 2 10" xfId="5239"/>
    <cellStyle name="Normal 7 3 2 2 10 2" xfId="12775"/>
    <cellStyle name="Normal 7 3 2 2 10 2 2" xfId="30312"/>
    <cellStyle name="Normal 7 3 2 2 10 3" xfId="22797"/>
    <cellStyle name="Normal 7 3 2 2 11" xfId="7759"/>
    <cellStyle name="Normal 7 3 2 2 11 2" xfId="25302"/>
    <cellStyle name="Normal 7 3 2 2 12" xfId="17787"/>
    <cellStyle name="Normal 7 3 2 2 13" xfId="15280"/>
    <cellStyle name="Normal 7 3 2 2 2" xfId="218"/>
    <cellStyle name="Normal 7 3 2 2 2 10" xfId="15341"/>
    <cellStyle name="Normal 7 3 2 2 2 2" xfId="767"/>
    <cellStyle name="Normal 7 3 2 2 2 2 2" xfId="1286"/>
    <cellStyle name="Normal 7 3 2 2 2 2 2 2" xfId="2531"/>
    <cellStyle name="Normal 7 3 2 2 2 2 2 2 2" xfId="5036"/>
    <cellStyle name="Normal 7 3 2 2 2 2 2 2 2 2" xfId="12572"/>
    <cellStyle name="Normal 7 3 2 2 2 2 2 2 2 2 2" xfId="30109"/>
    <cellStyle name="Normal 7 3 2 2 2 2 2 2 2 3" xfId="22594"/>
    <cellStyle name="Normal 7 3 2 2 2 2 2 2 3" xfId="7541"/>
    <cellStyle name="Normal 7 3 2 2 2 2 2 2 3 2" xfId="15077"/>
    <cellStyle name="Normal 7 3 2 2 2 2 2 2 3 2 2" xfId="32614"/>
    <cellStyle name="Normal 7 3 2 2 2 2 2 2 3 3" xfId="25099"/>
    <cellStyle name="Normal 7 3 2 2 2 2 2 2 4" xfId="10067"/>
    <cellStyle name="Normal 7 3 2 2 2 2 2 2 4 2" xfId="27604"/>
    <cellStyle name="Normal 7 3 2 2 2 2 2 2 5" xfId="20089"/>
    <cellStyle name="Normal 7 3 2 2 2 2 2 2 6" xfId="17584"/>
    <cellStyle name="Normal 7 3 2 2 2 2 2 3" xfId="3791"/>
    <cellStyle name="Normal 7 3 2 2 2 2 2 3 2" xfId="11327"/>
    <cellStyle name="Normal 7 3 2 2 2 2 2 3 2 2" xfId="28864"/>
    <cellStyle name="Normal 7 3 2 2 2 2 2 3 3" xfId="21349"/>
    <cellStyle name="Normal 7 3 2 2 2 2 2 4" xfId="6296"/>
    <cellStyle name="Normal 7 3 2 2 2 2 2 4 2" xfId="13832"/>
    <cellStyle name="Normal 7 3 2 2 2 2 2 4 2 2" xfId="31369"/>
    <cellStyle name="Normal 7 3 2 2 2 2 2 4 3" xfId="23854"/>
    <cellStyle name="Normal 7 3 2 2 2 2 2 5" xfId="8822"/>
    <cellStyle name="Normal 7 3 2 2 2 2 2 5 2" xfId="26359"/>
    <cellStyle name="Normal 7 3 2 2 2 2 2 6" xfId="18844"/>
    <cellStyle name="Normal 7 3 2 2 2 2 2 7" xfId="16339"/>
    <cellStyle name="Normal 7 3 2 2 2 2 3" xfId="2033"/>
    <cellStyle name="Normal 7 3 2 2 2 2 3 2" xfId="4538"/>
    <cellStyle name="Normal 7 3 2 2 2 2 3 2 2" xfId="12074"/>
    <cellStyle name="Normal 7 3 2 2 2 2 3 2 2 2" xfId="29611"/>
    <cellStyle name="Normal 7 3 2 2 2 2 3 2 3" xfId="22096"/>
    <cellStyle name="Normal 7 3 2 2 2 2 3 3" xfId="7043"/>
    <cellStyle name="Normal 7 3 2 2 2 2 3 3 2" xfId="14579"/>
    <cellStyle name="Normal 7 3 2 2 2 2 3 3 2 2" xfId="32116"/>
    <cellStyle name="Normal 7 3 2 2 2 2 3 3 3" xfId="24601"/>
    <cellStyle name="Normal 7 3 2 2 2 2 3 4" xfId="9569"/>
    <cellStyle name="Normal 7 3 2 2 2 2 3 4 2" xfId="27106"/>
    <cellStyle name="Normal 7 3 2 2 2 2 3 5" xfId="19591"/>
    <cellStyle name="Normal 7 3 2 2 2 2 3 6" xfId="17086"/>
    <cellStyle name="Normal 7 3 2 2 2 2 4" xfId="3293"/>
    <cellStyle name="Normal 7 3 2 2 2 2 4 2" xfId="10829"/>
    <cellStyle name="Normal 7 3 2 2 2 2 4 2 2" xfId="28366"/>
    <cellStyle name="Normal 7 3 2 2 2 2 4 3" xfId="20851"/>
    <cellStyle name="Normal 7 3 2 2 2 2 5" xfId="5798"/>
    <cellStyle name="Normal 7 3 2 2 2 2 5 2" xfId="13334"/>
    <cellStyle name="Normal 7 3 2 2 2 2 5 2 2" xfId="30871"/>
    <cellStyle name="Normal 7 3 2 2 2 2 5 3" xfId="23356"/>
    <cellStyle name="Normal 7 3 2 2 2 2 6" xfId="8322"/>
    <cellStyle name="Normal 7 3 2 2 2 2 6 2" xfId="25861"/>
    <cellStyle name="Normal 7 3 2 2 2 2 7" xfId="18346"/>
    <cellStyle name="Normal 7 3 2 2 2 2 8" xfId="15841"/>
    <cellStyle name="Normal 7 3 2 2 2 3" xfId="494"/>
    <cellStyle name="Normal 7 3 2 2 2 3 2" xfId="1784"/>
    <cellStyle name="Normal 7 3 2 2 2 3 2 2" xfId="4289"/>
    <cellStyle name="Normal 7 3 2 2 2 3 2 2 2" xfId="11825"/>
    <cellStyle name="Normal 7 3 2 2 2 3 2 2 2 2" xfId="29362"/>
    <cellStyle name="Normal 7 3 2 2 2 3 2 2 3" xfId="21847"/>
    <cellStyle name="Normal 7 3 2 2 2 3 2 3" xfId="6794"/>
    <cellStyle name="Normal 7 3 2 2 2 3 2 3 2" xfId="14330"/>
    <cellStyle name="Normal 7 3 2 2 2 3 2 3 2 2" xfId="31867"/>
    <cellStyle name="Normal 7 3 2 2 2 3 2 3 3" xfId="24352"/>
    <cellStyle name="Normal 7 3 2 2 2 3 2 4" xfId="9320"/>
    <cellStyle name="Normal 7 3 2 2 2 3 2 4 2" xfId="26857"/>
    <cellStyle name="Normal 7 3 2 2 2 3 2 5" xfId="19342"/>
    <cellStyle name="Normal 7 3 2 2 2 3 2 6" xfId="16837"/>
    <cellStyle name="Normal 7 3 2 2 2 3 3" xfId="3044"/>
    <cellStyle name="Normal 7 3 2 2 2 3 3 2" xfId="10580"/>
    <cellStyle name="Normal 7 3 2 2 2 3 3 2 2" xfId="28117"/>
    <cellStyle name="Normal 7 3 2 2 2 3 3 3" xfId="20602"/>
    <cellStyle name="Normal 7 3 2 2 2 3 4" xfId="5549"/>
    <cellStyle name="Normal 7 3 2 2 2 3 4 2" xfId="13085"/>
    <cellStyle name="Normal 7 3 2 2 2 3 4 2 2" xfId="30622"/>
    <cellStyle name="Normal 7 3 2 2 2 3 4 3" xfId="23107"/>
    <cellStyle name="Normal 7 3 2 2 2 3 5" xfId="8071"/>
    <cellStyle name="Normal 7 3 2 2 2 3 5 2" xfId="25612"/>
    <cellStyle name="Normal 7 3 2 2 2 3 6" xfId="18097"/>
    <cellStyle name="Normal 7 3 2 2 2 3 7" xfId="15592"/>
    <cellStyle name="Normal 7 3 2 2 2 4" xfId="1037"/>
    <cellStyle name="Normal 7 3 2 2 2 4 2" xfId="2282"/>
    <cellStyle name="Normal 7 3 2 2 2 4 2 2" xfId="4787"/>
    <cellStyle name="Normal 7 3 2 2 2 4 2 2 2" xfId="12323"/>
    <cellStyle name="Normal 7 3 2 2 2 4 2 2 2 2" xfId="29860"/>
    <cellStyle name="Normal 7 3 2 2 2 4 2 2 3" xfId="22345"/>
    <cellStyle name="Normal 7 3 2 2 2 4 2 3" xfId="7292"/>
    <cellStyle name="Normal 7 3 2 2 2 4 2 3 2" xfId="14828"/>
    <cellStyle name="Normal 7 3 2 2 2 4 2 3 2 2" xfId="32365"/>
    <cellStyle name="Normal 7 3 2 2 2 4 2 3 3" xfId="24850"/>
    <cellStyle name="Normal 7 3 2 2 2 4 2 4" xfId="9818"/>
    <cellStyle name="Normal 7 3 2 2 2 4 2 4 2" xfId="27355"/>
    <cellStyle name="Normal 7 3 2 2 2 4 2 5" xfId="19840"/>
    <cellStyle name="Normal 7 3 2 2 2 4 2 6" xfId="17335"/>
    <cellStyle name="Normal 7 3 2 2 2 4 3" xfId="3542"/>
    <cellStyle name="Normal 7 3 2 2 2 4 3 2" xfId="11078"/>
    <cellStyle name="Normal 7 3 2 2 2 4 3 2 2" xfId="28615"/>
    <cellStyle name="Normal 7 3 2 2 2 4 3 3" xfId="21100"/>
    <cellStyle name="Normal 7 3 2 2 2 4 4" xfId="6047"/>
    <cellStyle name="Normal 7 3 2 2 2 4 4 2" xfId="13583"/>
    <cellStyle name="Normal 7 3 2 2 2 4 4 2 2" xfId="31120"/>
    <cellStyle name="Normal 7 3 2 2 2 4 4 3" xfId="23605"/>
    <cellStyle name="Normal 7 3 2 2 2 4 5" xfId="8573"/>
    <cellStyle name="Normal 7 3 2 2 2 4 5 2" xfId="26110"/>
    <cellStyle name="Normal 7 3 2 2 2 4 6" xfId="18595"/>
    <cellStyle name="Normal 7 3 2 2 2 4 7" xfId="16090"/>
    <cellStyle name="Normal 7 3 2 2 2 5" xfId="1535"/>
    <cellStyle name="Normal 7 3 2 2 2 5 2" xfId="4040"/>
    <cellStyle name="Normal 7 3 2 2 2 5 2 2" xfId="11576"/>
    <cellStyle name="Normal 7 3 2 2 2 5 2 2 2" xfId="29113"/>
    <cellStyle name="Normal 7 3 2 2 2 5 2 3" xfId="21598"/>
    <cellStyle name="Normal 7 3 2 2 2 5 3" xfId="6545"/>
    <cellStyle name="Normal 7 3 2 2 2 5 3 2" xfId="14081"/>
    <cellStyle name="Normal 7 3 2 2 2 5 3 2 2" xfId="31618"/>
    <cellStyle name="Normal 7 3 2 2 2 5 3 3" xfId="24103"/>
    <cellStyle name="Normal 7 3 2 2 2 5 4" xfId="9071"/>
    <cellStyle name="Normal 7 3 2 2 2 5 4 2" xfId="26608"/>
    <cellStyle name="Normal 7 3 2 2 2 5 5" xfId="19093"/>
    <cellStyle name="Normal 7 3 2 2 2 5 6" xfId="16588"/>
    <cellStyle name="Normal 7 3 2 2 2 6" xfId="2795"/>
    <cellStyle name="Normal 7 3 2 2 2 6 2" xfId="10331"/>
    <cellStyle name="Normal 7 3 2 2 2 6 2 2" xfId="27868"/>
    <cellStyle name="Normal 7 3 2 2 2 6 3" xfId="20353"/>
    <cellStyle name="Normal 7 3 2 2 2 7" xfId="5300"/>
    <cellStyle name="Normal 7 3 2 2 2 7 2" xfId="12836"/>
    <cellStyle name="Normal 7 3 2 2 2 7 2 2" xfId="30373"/>
    <cellStyle name="Normal 7 3 2 2 2 7 3" xfId="22858"/>
    <cellStyle name="Normal 7 3 2 2 2 8" xfId="7820"/>
    <cellStyle name="Normal 7 3 2 2 2 8 2" xfId="25363"/>
    <cellStyle name="Normal 7 3 2 2 2 9" xfId="17848"/>
    <cellStyle name="Normal 7 3 2 2 3" xfId="294"/>
    <cellStyle name="Normal 7 3 2 2 3 10" xfId="15404"/>
    <cellStyle name="Normal 7 3 2 2 3 2" xfId="829"/>
    <cellStyle name="Normal 7 3 2 2 3 2 2" xfId="1347"/>
    <cellStyle name="Normal 7 3 2 2 3 2 2 2" xfId="2592"/>
    <cellStyle name="Normal 7 3 2 2 3 2 2 2 2" xfId="5097"/>
    <cellStyle name="Normal 7 3 2 2 3 2 2 2 2 2" xfId="12633"/>
    <cellStyle name="Normal 7 3 2 2 3 2 2 2 2 2 2" xfId="30170"/>
    <cellStyle name="Normal 7 3 2 2 3 2 2 2 2 3" xfId="22655"/>
    <cellStyle name="Normal 7 3 2 2 3 2 2 2 3" xfId="7602"/>
    <cellStyle name="Normal 7 3 2 2 3 2 2 2 3 2" xfId="15138"/>
    <cellStyle name="Normal 7 3 2 2 3 2 2 2 3 2 2" xfId="32675"/>
    <cellStyle name="Normal 7 3 2 2 3 2 2 2 3 3" xfId="25160"/>
    <cellStyle name="Normal 7 3 2 2 3 2 2 2 4" xfId="10128"/>
    <cellStyle name="Normal 7 3 2 2 3 2 2 2 4 2" xfId="27665"/>
    <cellStyle name="Normal 7 3 2 2 3 2 2 2 5" xfId="20150"/>
    <cellStyle name="Normal 7 3 2 2 3 2 2 2 6" xfId="17645"/>
    <cellStyle name="Normal 7 3 2 2 3 2 2 3" xfId="3852"/>
    <cellStyle name="Normal 7 3 2 2 3 2 2 3 2" xfId="11388"/>
    <cellStyle name="Normal 7 3 2 2 3 2 2 3 2 2" xfId="28925"/>
    <cellStyle name="Normal 7 3 2 2 3 2 2 3 3" xfId="21410"/>
    <cellStyle name="Normal 7 3 2 2 3 2 2 4" xfId="6357"/>
    <cellStyle name="Normal 7 3 2 2 3 2 2 4 2" xfId="13893"/>
    <cellStyle name="Normal 7 3 2 2 3 2 2 4 2 2" xfId="31430"/>
    <cellStyle name="Normal 7 3 2 2 3 2 2 4 3" xfId="23915"/>
    <cellStyle name="Normal 7 3 2 2 3 2 2 5" xfId="8883"/>
    <cellStyle name="Normal 7 3 2 2 3 2 2 5 2" xfId="26420"/>
    <cellStyle name="Normal 7 3 2 2 3 2 2 6" xfId="18905"/>
    <cellStyle name="Normal 7 3 2 2 3 2 2 7" xfId="16400"/>
    <cellStyle name="Normal 7 3 2 2 3 2 3" xfId="2094"/>
    <cellStyle name="Normal 7 3 2 2 3 2 3 2" xfId="4599"/>
    <cellStyle name="Normal 7 3 2 2 3 2 3 2 2" xfId="12135"/>
    <cellStyle name="Normal 7 3 2 2 3 2 3 2 2 2" xfId="29672"/>
    <cellStyle name="Normal 7 3 2 2 3 2 3 2 3" xfId="22157"/>
    <cellStyle name="Normal 7 3 2 2 3 2 3 3" xfId="7104"/>
    <cellStyle name="Normal 7 3 2 2 3 2 3 3 2" xfId="14640"/>
    <cellStyle name="Normal 7 3 2 2 3 2 3 3 2 2" xfId="32177"/>
    <cellStyle name="Normal 7 3 2 2 3 2 3 3 3" xfId="24662"/>
    <cellStyle name="Normal 7 3 2 2 3 2 3 4" xfId="9630"/>
    <cellStyle name="Normal 7 3 2 2 3 2 3 4 2" xfId="27167"/>
    <cellStyle name="Normal 7 3 2 2 3 2 3 5" xfId="19652"/>
    <cellStyle name="Normal 7 3 2 2 3 2 3 6" xfId="17147"/>
    <cellStyle name="Normal 7 3 2 2 3 2 4" xfId="3354"/>
    <cellStyle name="Normal 7 3 2 2 3 2 4 2" xfId="10890"/>
    <cellStyle name="Normal 7 3 2 2 3 2 4 2 2" xfId="28427"/>
    <cellStyle name="Normal 7 3 2 2 3 2 4 3" xfId="20912"/>
    <cellStyle name="Normal 7 3 2 2 3 2 5" xfId="5859"/>
    <cellStyle name="Normal 7 3 2 2 3 2 5 2" xfId="13395"/>
    <cellStyle name="Normal 7 3 2 2 3 2 5 2 2" xfId="30932"/>
    <cellStyle name="Normal 7 3 2 2 3 2 5 3" xfId="23417"/>
    <cellStyle name="Normal 7 3 2 2 3 2 6" xfId="8383"/>
    <cellStyle name="Normal 7 3 2 2 3 2 6 2" xfId="25922"/>
    <cellStyle name="Normal 7 3 2 2 3 2 7" xfId="18407"/>
    <cellStyle name="Normal 7 3 2 2 3 2 8" xfId="15902"/>
    <cellStyle name="Normal 7 3 2 2 3 3" xfId="569"/>
    <cellStyle name="Normal 7 3 2 2 3 3 2" xfId="1845"/>
    <cellStyle name="Normal 7 3 2 2 3 3 2 2" xfId="4350"/>
    <cellStyle name="Normal 7 3 2 2 3 3 2 2 2" xfId="11886"/>
    <cellStyle name="Normal 7 3 2 2 3 3 2 2 2 2" xfId="29423"/>
    <cellStyle name="Normal 7 3 2 2 3 3 2 2 3" xfId="21908"/>
    <cellStyle name="Normal 7 3 2 2 3 3 2 3" xfId="6855"/>
    <cellStyle name="Normal 7 3 2 2 3 3 2 3 2" xfId="14391"/>
    <cellStyle name="Normal 7 3 2 2 3 3 2 3 2 2" xfId="31928"/>
    <cellStyle name="Normal 7 3 2 2 3 3 2 3 3" xfId="24413"/>
    <cellStyle name="Normal 7 3 2 2 3 3 2 4" xfId="9381"/>
    <cellStyle name="Normal 7 3 2 2 3 3 2 4 2" xfId="26918"/>
    <cellStyle name="Normal 7 3 2 2 3 3 2 5" xfId="19403"/>
    <cellStyle name="Normal 7 3 2 2 3 3 2 6" xfId="16898"/>
    <cellStyle name="Normal 7 3 2 2 3 3 3" xfId="3105"/>
    <cellStyle name="Normal 7 3 2 2 3 3 3 2" xfId="10641"/>
    <cellStyle name="Normal 7 3 2 2 3 3 3 2 2" xfId="28178"/>
    <cellStyle name="Normal 7 3 2 2 3 3 3 3" xfId="20663"/>
    <cellStyle name="Normal 7 3 2 2 3 3 4" xfId="5610"/>
    <cellStyle name="Normal 7 3 2 2 3 3 4 2" xfId="13146"/>
    <cellStyle name="Normal 7 3 2 2 3 3 4 2 2" xfId="30683"/>
    <cellStyle name="Normal 7 3 2 2 3 3 4 3" xfId="23168"/>
    <cellStyle name="Normal 7 3 2 2 3 3 5" xfId="8134"/>
    <cellStyle name="Normal 7 3 2 2 3 3 5 2" xfId="25673"/>
    <cellStyle name="Normal 7 3 2 2 3 3 6" xfId="18158"/>
    <cellStyle name="Normal 7 3 2 2 3 3 7" xfId="15653"/>
    <cellStyle name="Normal 7 3 2 2 3 4" xfId="1098"/>
    <cellStyle name="Normal 7 3 2 2 3 4 2" xfId="2343"/>
    <cellStyle name="Normal 7 3 2 2 3 4 2 2" xfId="4848"/>
    <cellStyle name="Normal 7 3 2 2 3 4 2 2 2" xfId="12384"/>
    <cellStyle name="Normal 7 3 2 2 3 4 2 2 2 2" xfId="29921"/>
    <cellStyle name="Normal 7 3 2 2 3 4 2 2 3" xfId="22406"/>
    <cellStyle name="Normal 7 3 2 2 3 4 2 3" xfId="7353"/>
    <cellStyle name="Normal 7 3 2 2 3 4 2 3 2" xfId="14889"/>
    <cellStyle name="Normal 7 3 2 2 3 4 2 3 2 2" xfId="32426"/>
    <cellStyle name="Normal 7 3 2 2 3 4 2 3 3" xfId="24911"/>
    <cellStyle name="Normal 7 3 2 2 3 4 2 4" xfId="9879"/>
    <cellStyle name="Normal 7 3 2 2 3 4 2 4 2" xfId="27416"/>
    <cellStyle name="Normal 7 3 2 2 3 4 2 5" xfId="19901"/>
    <cellStyle name="Normal 7 3 2 2 3 4 2 6" xfId="17396"/>
    <cellStyle name="Normal 7 3 2 2 3 4 3" xfId="3603"/>
    <cellStyle name="Normal 7 3 2 2 3 4 3 2" xfId="11139"/>
    <cellStyle name="Normal 7 3 2 2 3 4 3 2 2" xfId="28676"/>
    <cellStyle name="Normal 7 3 2 2 3 4 3 3" xfId="21161"/>
    <cellStyle name="Normal 7 3 2 2 3 4 4" xfId="6108"/>
    <cellStyle name="Normal 7 3 2 2 3 4 4 2" xfId="13644"/>
    <cellStyle name="Normal 7 3 2 2 3 4 4 2 2" xfId="31181"/>
    <cellStyle name="Normal 7 3 2 2 3 4 4 3" xfId="23666"/>
    <cellStyle name="Normal 7 3 2 2 3 4 5" xfId="8634"/>
    <cellStyle name="Normal 7 3 2 2 3 4 5 2" xfId="26171"/>
    <cellStyle name="Normal 7 3 2 2 3 4 6" xfId="18656"/>
    <cellStyle name="Normal 7 3 2 2 3 4 7" xfId="16151"/>
    <cellStyle name="Normal 7 3 2 2 3 5" xfId="1596"/>
    <cellStyle name="Normal 7 3 2 2 3 5 2" xfId="4101"/>
    <cellStyle name="Normal 7 3 2 2 3 5 2 2" xfId="11637"/>
    <cellStyle name="Normal 7 3 2 2 3 5 2 2 2" xfId="29174"/>
    <cellStyle name="Normal 7 3 2 2 3 5 2 3" xfId="21659"/>
    <cellStyle name="Normal 7 3 2 2 3 5 3" xfId="6606"/>
    <cellStyle name="Normal 7 3 2 2 3 5 3 2" xfId="14142"/>
    <cellStyle name="Normal 7 3 2 2 3 5 3 2 2" xfId="31679"/>
    <cellStyle name="Normal 7 3 2 2 3 5 3 3" xfId="24164"/>
    <cellStyle name="Normal 7 3 2 2 3 5 4" xfId="9132"/>
    <cellStyle name="Normal 7 3 2 2 3 5 4 2" xfId="26669"/>
    <cellStyle name="Normal 7 3 2 2 3 5 5" xfId="19154"/>
    <cellStyle name="Normal 7 3 2 2 3 5 6" xfId="16649"/>
    <cellStyle name="Normal 7 3 2 2 3 6" xfId="2856"/>
    <cellStyle name="Normal 7 3 2 2 3 6 2" xfId="10392"/>
    <cellStyle name="Normal 7 3 2 2 3 6 2 2" xfId="27929"/>
    <cellStyle name="Normal 7 3 2 2 3 6 3" xfId="20414"/>
    <cellStyle name="Normal 7 3 2 2 3 7" xfId="5361"/>
    <cellStyle name="Normal 7 3 2 2 3 7 2" xfId="12897"/>
    <cellStyle name="Normal 7 3 2 2 3 7 2 2" xfId="30434"/>
    <cellStyle name="Normal 7 3 2 2 3 7 3" xfId="22919"/>
    <cellStyle name="Normal 7 3 2 2 3 8" xfId="7883"/>
    <cellStyle name="Normal 7 3 2 2 3 8 2" xfId="25424"/>
    <cellStyle name="Normal 7 3 2 2 3 9" xfId="17909"/>
    <cellStyle name="Normal 7 3 2 2 4" xfId="358"/>
    <cellStyle name="Normal 7 3 2 2 4 10" xfId="15465"/>
    <cellStyle name="Normal 7 3 2 2 4 2" xfId="893"/>
    <cellStyle name="Normal 7 3 2 2 4 2 2" xfId="1408"/>
    <cellStyle name="Normal 7 3 2 2 4 2 2 2" xfId="2653"/>
    <cellStyle name="Normal 7 3 2 2 4 2 2 2 2" xfId="5158"/>
    <cellStyle name="Normal 7 3 2 2 4 2 2 2 2 2" xfId="12694"/>
    <cellStyle name="Normal 7 3 2 2 4 2 2 2 2 2 2" xfId="30231"/>
    <cellStyle name="Normal 7 3 2 2 4 2 2 2 2 3" xfId="22716"/>
    <cellStyle name="Normal 7 3 2 2 4 2 2 2 3" xfId="7663"/>
    <cellStyle name="Normal 7 3 2 2 4 2 2 2 3 2" xfId="15199"/>
    <cellStyle name="Normal 7 3 2 2 4 2 2 2 3 2 2" xfId="32736"/>
    <cellStyle name="Normal 7 3 2 2 4 2 2 2 3 3" xfId="25221"/>
    <cellStyle name="Normal 7 3 2 2 4 2 2 2 4" xfId="10189"/>
    <cellStyle name="Normal 7 3 2 2 4 2 2 2 4 2" xfId="27726"/>
    <cellStyle name="Normal 7 3 2 2 4 2 2 2 5" xfId="20211"/>
    <cellStyle name="Normal 7 3 2 2 4 2 2 2 6" xfId="17706"/>
    <cellStyle name="Normal 7 3 2 2 4 2 2 3" xfId="3913"/>
    <cellStyle name="Normal 7 3 2 2 4 2 2 3 2" xfId="11449"/>
    <cellStyle name="Normal 7 3 2 2 4 2 2 3 2 2" xfId="28986"/>
    <cellStyle name="Normal 7 3 2 2 4 2 2 3 3" xfId="21471"/>
    <cellStyle name="Normal 7 3 2 2 4 2 2 4" xfId="6418"/>
    <cellStyle name="Normal 7 3 2 2 4 2 2 4 2" xfId="13954"/>
    <cellStyle name="Normal 7 3 2 2 4 2 2 4 2 2" xfId="31491"/>
    <cellStyle name="Normal 7 3 2 2 4 2 2 4 3" xfId="23976"/>
    <cellStyle name="Normal 7 3 2 2 4 2 2 5" xfId="8944"/>
    <cellStyle name="Normal 7 3 2 2 4 2 2 5 2" xfId="26481"/>
    <cellStyle name="Normal 7 3 2 2 4 2 2 6" xfId="18966"/>
    <cellStyle name="Normal 7 3 2 2 4 2 2 7" xfId="16461"/>
    <cellStyle name="Normal 7 3 2 2 4 2 3" xfId="2155"/>
    <cellStyle name="Normal 7 3 2 2 4 2 3 2" xfId="4660"/>
    <cellStyle name="Normal 7 3 2 2 4 2 3 2 2" xfId="12196"/>
    <cellStyle name="Normal 7 3 2 2 4 2 3 2 2 2" xfId="29733"/>
    <cellStyle name="Normal 7 3 2 2 4 2 3 2 3" xfId="22218"/>
    <cellStyle name="Normal 7 3 2 2 4 2 3 3" xfId="7165"/>
    <cellStyle name="Normal 7 3 2 2 4 2 3 3 2" xfId="14701"/>
    <cellStyle name="Normal 7 3 2 2 4 2 3 3 2 2" xfId="32238"/>
    <cellStyle name="Normal 7 3 2 2 4 2 3 3 3" xfId="24723"/>
    <cellStyle name="Normal 7 3 2 2 4 2 3 4" xfId="9691"/>
    <cellStyle name="Normal 7 3 2 2 4 2 3 4 2" xfId="27228"/>
    <cellStyle name="Normal 7 3 2 2 4 2 3 5" xfId="19713"/>
    <cellStyle name="Normal 7 3 2 2 4 2 3 6" xfId="17208"/>
    <cellStyle name="Normal 7 3 2 2 4 2 4" xfId="3415"/>
    <cellStyle name="Normal 7 3 2 2 4 2 4 2" xfId="10951"/>
    <cellStyle name="Normal 7 3 2 2 4 2 4 2 2" xfId="28488"/>
    <cellStyle name="Normal 7 3 2 2 4 2 4 3" xfId="20973"/>
    <cellStyle name="Normal 7 3 2 2 4 2 5" xfId="5920"/>
    <cellStyle name="Normal 7 3 2 2 4 2 5 2" xfId="13456"/>
    <cellStyle name="Normal 7 3 2 2 4 2 5 2 2" xfId="30993"/>
    <cellStyle name="Normal 7 3 2 2 4 2 5 3" xfId="23478"/>
    <cellStyle name="Normal 7 3 2 2 4 2 6" xfId="8444"/>
    <cellStyle name="Normal 7 3 2 2 4 2 6 2" xfId="25983"/>
    <cellStyle name="Normal 7 3 2 2 4 2 7" xfId="18468"/>
    <cellStyle name="Normal 7 3 2 2 4 2 8" xfId="15963"/>
    <cellStyle name="Normal 7 3 2 2 4 3" xfId="633"/>
    <cellStyle name="Normal 7 3 2 2 4 3 2" xfId="1906"/>
    <cellStyle name="Normal 7 3 2 2 4 3 2 2" xfId="4411"/>
    <cellStyle name="Normal 7 3 2 2 4 3 2 2 2" xfId="11947"/>
    <cellStyle name="Normal 7 3 2 2 4 3 2 2 2 2" xfId="29484"/>
    <cellStyle name="Normal 7 3 2 2 4 3 2 2 3" xfId="21969"/>
    <cellStyle name="Normal 7 3 2 2 4 3 2 3" xfId="6916"/>
    <cellStyle name="Normal 7 3 2 2 4 3 2 3 2" xfId="14452"/>
    <cellStyle name="Normal 7 3 2 2 4 3 2 3 2 2" xfId="31989"/>
    <cellStyle name="Normal 7 3 2 2 4 3 2 3 3" xfId="24474"/>
    <cellStyle name="Normal 7 3 2 2 4 3 2 4" xfId="9442"/>
    <cellStyle name="Normal 7 3 2 2 4 3 2 4 2" xfId="26979"/>
    <cellStyle name="Normal 7 3 2 2 4 3 2 5" xfId="19464"/>
    <cellStyle name="Normal 7 3 2 2 4 3 2 6" xfId="16959"/>
    <cellStyle name="Normal 7 3 2 2 4 3 3" xfId="3166"/>
    <cellStyle name="Normal 7 3 2 2 4 3 3 2" xfId="10702"/>
    <cellStyle name="Normal 7 3 2 2 4 3 3 2 2" xfId="28239"/>
    <cellStyle name="Normal 7 3 2 2 4 3 3 3" xfId="20724"/>
    <cellStyle name="Normal 7 3 2 2 4 3 4" xfId="5671"/>
    <cellStyle name="Normal 7 3 2 2 4 3 4 2" xfId="13207"/>
    <cellStyle name="Normal 7 3 2 2 4 3 4 2 2" xfId="30744"/>
    <cellStyle name="Normal 7 3 2 2 4 3 4 3" xfId="23229"/>
    <cellStyle name="Normal 7 3 2 2 4 3 5" xfId="8195"/>
    <cellStyle name="Normal 7 3 2 2 4 3 5 2" xfId="25734"/>
    <cellStyle name="Normal 7 3 2 2 4 3 6" xfId="18219"/>
    <cellStyle name="Normal 7 3 2 2 4 3 7" xfId="15714"/>
    <cellStyle name="Normal 7 3 2 2 4 4" xfId="1159"/>
    <cellStyle name="Normal 7 3 2 2 4 4 2" xfId="2404"/>
    <cellStyle name="Normal 7 3 2 2 4 4 2 2" xfId="4909"/>
    <cellStyle name="Normal 7 3 2 2 4 4 2 2 2" xfId="12445"/>
    <cellStyle name="Normal 7 3 2 2 4 4 2 2 2 2" xfId="29982"/>
    <cellStyle name="Normal 7 3 2 2 4 4 2 2 3" xfId="22467"/>
    <cellStyle name="Normal 7 3 2 2 4 4 2 3" xfId="7414"/>
    <cellStyle name="Normal 7 3 2 2 4 4 2 3 2" xfId="14950"/>
    <cellStyle name="Normal 7 3 2 2 4 4 2 3 2 2" xfId="32487"/>
    <cellStyle name="Normal 7 3 2 2 4 4 2 3 3" xfId="24972"/>
    <cellStyle name="Normal 7 3 2 2 4 4 2 4" xfId="9940"/>
    <cellStyle name="Normal 7 3 2 2 4 4 2 4 2" xfId="27477"/>
    <cellStyle name="Normal 7 3 2 2 4 4 2 5" xfId="19962"/>
    <cellStyle name="Normal 7 3 2 2 4 4 2 6" xfId="17457"/>
    <cellStyle name="Normal 7 3 2 2 4 4 3" xfId="3664"/>
    <cellStyle name="Normal 7 3 2 2 4 4 3 2" xfId="11200"/>
    <cellStyle name="Normal 7 3 2 2 4 4 3 2 2" xfId="28737"/>
    <cellStyle name="Normal 7 3 2 2 4 4 3 3" xfId="21222"/>
    <cellStyle name="Normal 7 3 2 2 4 4 4" xfId="6169"/>
    <cellStyle name="Normal 7 3 2 2 4 4 4 2" xfId="13705"/>
    <cellStyle name="Normal 7 3 2 2 4 4 4 2 2" xfId="31242"/>
    <cellStyle name="Normal 7 3 2 2 4 4 4 3" xfId="23727"/>
    <cellStyle name="Normal 7 3 2 2 4 4 5" xfId="8695"/>
    <cellStyle name="Normal 7 3 2 2 4 4 5 2" xfId="26232"/>
    <cellStyle name="Normal 7 3 2 2 4 4 6" xfId="18717"/>
    <cellStyle name="Normal 7 3 2 2 4 4 7" xfId="16212"/>
    <cellStyle name="Normal 7 3 2 2 4 5" xfId="1657"/>
    <cellStyle name="Normal 7 3 2 2 4 5 2" xfId="4162"/>
    <cellStyle name="Normal 7 3 2 2 4 5 2 2" xfId="11698"/>
    <cellStyle name="Normal 7 3 2 2 4 5 2 2 2" xfId="29235"/>
    <cellStyle name="Normal 7 3 2 2 4 5 2 3" xfId="21720"/>
    <cellStyle name="Normal 7 3 2 2 4 5 3" xfId="6667"/>
    <cellStyle name="Normal 7 3 2 2 4 5 3 2" xfId="14203"/>
    <cellStyle name="Normal 7 3 2 2 4 5 3 2 2" xfId="31740"/>
    <cellStyle name="Normal 7 3 2 2 4 5 3 3" xfId="24225"/>
    <cellStyle name="Normal 7 3 2 2 4 5 4" xfId="9193"/>
    <cellStyle name="Normal 7 3 2 2 4 5 4 2" xfId="26730"/>
    <cellStyle name="Normal 7 3 2 2 4 5 5" xfId="19215"/>
    <cellStyle name="Normal 7 3 2 2 4 5 6" xfId="16710"/>
    <cellStyle name="Normal 7 3 2 2 4 6" xfId="2917"/>
    <cellStyle name="Normal 7 3 2 2 4 6 2" xfId="10453"/>
    <cellStyle name="Normal 7 3 2 2 4 6 2 2" xfId="27990"/>
    <cellStyle name="Normal 7 3 2 2 4 6 3" xfId="20475"/>
    <cellStyle name="Normal 7 3 2 2 4 7" xfId="5422"/>
    <cellStyle name="Normal 7 3 2 2 4 7 2" xfId="12958"/>
    <cellStyle name="Normal 7 3 2 2 4 7 2 2" xfId="30495"/>
    <cellStyle name="Normal 7 3 2 2 4 7 3" xfId="22980"/>
    <cellStyle name="Normal 7 3 2 2 4 8" xfId="7944"/>
    <cellStyle name="Normal 7 3 2 2 4 8 2" xfId="25485"/>
    <cellStyle name="Normal 7 3 2 2 4 9" xfId="17970"/>
    <cellStyle name="Normal 7 3 2 2 5" xfId="704"/>
    <cellStyle name="Normal 7 3 2 2 5 2" xfId="1225"/>
    <cellStyle name="Normal 7 3 2 2 5 2 2" xfId="2470"/>
    <cellStyle name="Normal 7 3 2 2 5 2 2 2" xfId="4975"/>
    <cellStyle name="Normal 7 3 2 2 5 2 2 2 2" xfId="12511"/>
    <cellStyle name="Normal 7 3 2 2 5 2 2 2 2 2" xfId="30048"/>
    <cellStyle name="Normal 7 3 2 2 5 2 2 2 3" xfId="22533"/>
    <cellStyle name="Normal 7 3 2 2 5 2 2 3" xfId="7480"/>
    <cellStyle name="Normal 7 3 2 2 5 2 2 3 2" xfId="15016"/>
    <cellStyle name="Normal 7 3 2 2 5 2 2 3 2 2" xfId="32553"/>
    <cellStyle name="Normal 7 3 2 2 5 2 2 3 3" xfId="25038"/>
    <cellStyle name="Normal 7 3 2 2 5 2 2 4" xfId="10006"/>
    <cellStyle name="Normal 7 3 2 2 5 2 2 4 2" xfId="27543"/>
    <cellStyle name="Normal 7 3 2 2 5 2 2 5" xfId="20028"/>
    <cellStyle name="Normal 7 3 2 2 5 2 2 6" xfId="17523"/>
    <cellStyle name="Normal 7 3 2 2 5 2 3" xfId="3730"/>
    <cellStyle name="Normal 7 3 2 2 5 2 3 2" xfId="11266"/>
    <cellStyle name="Normal 7 3 2 2 5 2 3 2 2" xfId="28803"/>
    <cellStyle name="Normal 7 3 2 2 5 2 3 3" xfId="21288"/>
    <cellStyle name="Normal 7 3 2 2 5 2 4" xfId="6235"/>
    <cellStyle name="Normal 7 3 2 2 5 2 4 2" xfId="13771"/>
    <cellStyle name="Normal 7 3 2 2 5 2 4 2 2" xfId="31308"/>
    <cellStyle name="Normal 7 3 2 2 5 2 4 3" xfId="23793"/>
    <cellStyle name="Normal 7 3 2 2 5 2 5" xfId="8761"/>
    <cellStyle name="Normal 7 3 2 2 5 2 5 2" xfId="26298"/>
    <cellStyle name="Normal 7 3 2 2 5 2 6" xfId="18783"/>
    <cellStyle name="Normal 7 3 2 2 5 2 7" xfId="16278"/>
    <cellStyle name="Normal 7 3 2 2 5 3" xfId="1972"/>
    <cellStyle name="Normal 7 3 2 2 5 3 2" xfId="4477"/>
    <cellStyle name="Normal 7 3 2 2 5 3 2 2" xfId="12013"/>
    <cellStyle name="Normal 7 3 2 2 5 3 2 2 2" xfId="29550"/>
    <cellStyle name="Normal 7 3 2 2 5 3 2 3" xfId="22035"/>
    <cellStyle name="Normal 7 3 2 2 5 3 3" xfId="6982"/>
    <cellStyle name="Normal 7 3 2 2 5 3 3 2" xfId="14518"/>
    <cellStyle name="Normal 7 3 2 2 5 3 3 2 2" xfId="32055"/>
    <cellStyle name="Normal 7 3 2 2 5 3 3 3" xfId="24540"/>
    <cellStyle name="Normal 7 3 2 2 5 3 4" xfId="9508"/>
    <cellStyle name="Normal 7 3 2 2 5 3 4 2" xfId="27045"/>
    <cellStyle name="Normal 7 3 2 2 5 3 5" xfId="19530"/>
    <cellStyle name="Normal 7 3 2 2 5 3 6" xfId="17025"/>
    <cellStyle name="Normal 7 3 2 2 5 4" xfId="3232"/>
    <cellStyle name="Normal 7 3 2 2 5 4 2" xfId="10768"/>
    <cellStyle name="Normal 7 3 2 2 5 4 2 2" xfId="28305"/>
    <cellStyle name="Normal 7 3 2 2 5 4 3" xfId="20790"/>
    <cellStyle name="Normal 7 3 2 2 5 5" xfId="5737"/>
    <cellStyle name="Normal 7 3 2 2 5 5 2" xfId="13273"/>
    <cellStyle name="Normal 7 3 2 2 5 5 2 2" xfId="30810"/>
    <cellStyle name="Normal 7 3 2 2 5 5 3" xfId="23295"/>
    <cellStyle name="Normal 7 3 2 2 5 6" xfId="8261"/>
    <cellStyle name="Normal 7 3 2 2 5 6 2" xfId="25800"/>
    <cellStyle name="Normal 7 3 2 2 5 7" xfId="18285"/>
    <cellStyle name="Normal 7 3 2 2 5 8" xfId="15780"/>
    <cellStyle name="Normal 7 3 2 2 6" xfId="431"/>
    <cellStyle name="Normal 7 3 2 2 6 2" xfId="1723"/>
    <cellStyle name="Normal 7 3 2 2 6 2 2" xfId="4228"/>
    <cellStyle name="Normal 7 3 2 2 6 2 2 2" xfId="11764"/>
    <cellStyle name="Normal 7 3 2 2 6 2 2 2 2" xfId="29301"/>
    <cellStyle name="Normal 7 3 2 2 6 2 2 3" xfId="21786"/>
    <cellStyle name="Normal 7 3 2 2 6 2 3" xfId="6733"/>
    <cellStyle name="Normal 7 3 2 2 6 2 3 2" xfId="14269"/>
    <cellStyle name="Normal 7 3 2 2 6 2 3 2 2" xfId="31806"/>
    <cellStyle name="Normal 7 3 2 2 6 2 3 3" xfId="24291"/>
    <cellStyle name="Normal 7 3 2 2 6 2 4" xfId="9259"/>
    <cellStyle name="Normal 7 3 2 2 6 2 4 2" xfId="26796"/>
    <cellStyle name="Normal 7 3 2 2 6 2 5" xfId="19281"/>
    <cellStyle name="Normal 7 3 2 2 6 2 6" xfId="16776"/>
    <cellStyle name="Normal 7 3 2 2 6 3" xfId="2983"/>
    <cellStyle name="Normal 7 3 2 2 6 3 2" xfId="10519"/>
    <cellStyle name="Normal 7 3 2 2 6 3 2 2" xfId="28056"/>
    <cellStyle name="Normal 7 3 2 2 6 3 3" xfId="20541"/>
    <cellStyle name="Normal 7 3 2 2 6 4" xfId="5488"/>
    <cellStyle name="Normal 7 3 2 2 6 4 2" xfId="13024"/>
    <cellStyle name="Normal 7 3 2 2 6 4 2 2" xfId="30561"/>
    <cellStyle name="Normal 7 3 2 2 6 4 3" xfId="23046"/>
    <cellStyle name="Normal 7 3 2 2 6 5" xfId="8010"/>
    <cellStyle name="Normal 7 3 2 2 6 5 2" xfId="25551"/>
    <cellStyle name="Normal 7 3 2 2 6 6" xfId="18036"/>
    <cellStyle name="Normal 7 3 2 2 6 7" xfId="15531"/>
    <cellStyle name="Normal 7 3 2 2 7" xfId="976"/>
    <cellStyle name="Normal 7 3 2 2 7 2" xfId="2221"/>
    <cellStyle name="Normal 7 3 2 2 7 2 2" xfId="4726"/>
    <cellStyle name="Normal 7 3 2 2 7 2 2 2" xfId="12262"/>
    <cellStyle name="Normal 7 3 2 2 7 2 2 2 2" xfId="29799"/>
    <cellStyle name="Normal 7 3 2 2 7 2 2 3" xfId="22284"/>
    <cellStyle name="Normal 7 3 2 2 7 2 3" xfId="7231"/>
    <cellStyle name="Normal 7 3 2 2 7 2 3 2" xfId="14767"/>
    <cellStyle name="Normal 7 3 2 2 7 2 3 2 2" xfId="32304"/>
    <cellStyle name="Normal 7 3 2 2 7 2 3 3" xfId="24789"/>
    <cellStyle name="Normal 7 3 2 2 7 2 4" xfId="9757"/>
    <cellStyle name="Normal 7 3 2 2 7 2 4 2" xfId="27294"/>
    <cellStyle name="Normal 7 3 2 2 7 2 5" xfId="19779"/>
    <cellStyle name="Normal 7 3 2 2 7 2 6" xfId="17274"/>
    <cellStyle name="Normal 7 3 2 2 7 3" xfId="3481"/>
    <cellStyle name="Normal 7 3 2 2 7 3 2" xfId="11017"/>
    <cellStyle name="Normal 7 3 2 2 7 3 2 2" xfId="28554"/>
    <cellStyle name="Normal 7 3 2 2 7 3 3" xfId="21039"/>
    <cellStyle name="Normal 7 3 2 2 7 4" xfId="5986"/>
    <cellStyle name="Normal 7 3 2 2 7 4 2" xfId="13522"/>
    <cellStyle name="Normal 7 3 2 2 7 4 2 2" xfId="31059"/>
    <cellStyle name="Normal 7 3 2 2 7 4 3" xfId="23544"/>
    <cellStyle name="Normal 7 3 2 2 7 5" xfId="8512"/>
    <cellStyle name="Normal 7 3 2 2 7 5 2" xfId="26049"/>
    <cellStyle name="Normal 7 3 2 2 7 6" xfId="18534"/>
    <cellStyle name="Normal 7 3 2 2 7 7" xfId="16029"/>
    <cellStyle name="Normal 7 3 2 2 8" xfId="1474"/>
    <cellStyle name="Normal 7 3 2 2 8 2" xfId="3979"/>
    <cellStyle name="Normal 7 3 2 2 8 2 2" xfId="11515"/>
    <cellStyle name="Normal 7 3 2 2 8 2 2 2" xfId="29052"/>
    <cellStyle name="Normal 7 3 2 2 8 2 3" xfId="21537"/>
    <cellStyle name="Normal 7 3 2 2 8 3" xfId="6484"/>
    <cellStyle name="Normal 7 3 2 2 8 3 2" xfId="14020"/>
    <cellStyle name="Normal 7 3 2 2 8 3 2 2" xfId="31557"/>
    <cellStyle name="Normal 7 3 2 2 8 3 3" xfId="24042"/>
    <cellStyle name="Normal 7 3 2 2 8 4" xfId="9010"/>
    <cellStyle name="Normal 7 3 2 2 8 4 2" xfId="26547"/>
    <cellStyle name="Normal 7 3 2 2 8 5" xfId="19032"/>
    <cellStyle name="Normal 7 3 2 2 8 6" xfId="16527"/>
    <cellStyle name="Normal 7 3 2 2 9" xfId="2734"/>
    <cellStyle name="Normal 7 3 2 2 9 2" xfId="10270"/>
    <cellStyle name="Normal 7 3 2 2 9 2 2" xfId="27807"/>
    <cellStyle name="Normal 7 3 2 2 9 3" xfId="20292"/>
    <cellStyle name="Normal 7 3 2 3" xfId="187"/>
    <cellStyle name="Normal 7 3 2 3 10" xfId="15310"/>
    <cellStyle name="Normal 7 3 2 3 2" xfId="736"/>
    <cellStyle name="Normal 7 3 2 3 2 2" xfId="1255"/>
    <cellStyle name="Normal 7 3 2 3 2 2 2" xfId="2500"/>
    <cellStyle name="Normal 7 3 2 3 2 2 2 2" xfId="5005"/>
    <cellStyle name="Normal 7 3 2 3 2 2 2 2 2" xfId="12541"/>
    <cellStyle name="Normal 7 3 2 3 2 2 2 2 2 2" xfId="30078"/>
    <cellStyle name="Normal 7 3 2 3 2 2 2 2 3" xfId="22563"/>
    <cellStyle name="Normal 7 3 2 3 2 2 2 3" xfId="7510"/>
    <cellStyle name="Normal 7 3 2 3 2 2 2 3 2" xfId="15046"/>
    <cellStyle name="Normal 7 3 2 3 2 2 2 3 2 2" xfId="32583"/>
    <cellStyle name="Normal 7 3 2 3 2 2 2 3 3" xfId="25068"/>
    <cellStyle name="Normal 7 3 2 3 2 2 2 4" xfId="10036"/>
    <cellStyle name="Normal 7 3 2 3 2 2 2 4 2" xfId="27573"/>
    <cellStyle name="Normal 7 3 2 3 2 2 2 5" xfId="20058"/>
    <cellStyle name="Normal 7 3 2 3 2 2 2 6" xfId="17553"/>
    <cellStyle name="Normal 7 3 2 3 2 2 3" xfId="3760"/>
    <cellStyle name="Normal 7 3 2 3 2 2 3 2" xfId="11296"/>
    <cellStyle name="Normal 7 3 2 3 2 2 3 2 2" xfId="28833"/>
    <cellStyle name="Normal 7 3 2 3 2 2 3 3" xfId="21318"/>
    <cellStyle name="Normal 7 3 2 3 2 2 4" xfId="6265"/>
    <cellStyle name="Normal 7 3 2 3 2 2 4 2" xfId="13801"/>
    <cellStyle name="Normal 7 3 2 3 2 2 4 2 2" xfId="31338"/>
    <cellStyle name="Normal 7 3 2 3 2 2 4 3" xfId="23823"/>
    <cellStyle name="Normal 7 3 2 3 2 2 5" xfId="8791"/>
    <cellStyle name="Normal 7 3 2 3 2 2 5 2" xfId="26328"/>
    <cellStyle name="Normal 7 3 2 3 2 2 6" xfId="18813"/>
    <cellStyle name="Normal 7 3 2 3 2 2 7" xfId="16308"/>
    <cellStyle name="Normal 7 3 2 3 2 3" xfId="2002"/>
    <cellStyle name="Normal 7 3 2 3 2 3 2" xfId="4507"/>
    <cellStyle name="Normal 7 3 2 3 2 3 2 2" xfId="12043"/>
    <cellStyle name="Normal 7 3 2 3 2 3 2 2 2" xfId="29580"/>
    <cellStyle name="Normal 7 3 2 3 2 3 2 3" xfId="22065"/>
    <cellStyle name="Normal 7 3 2 3 2 3 3" xfId="7012"/>
    <cellStyle name="Normal 7 3 2 3 2 3 3 2" xfId="14548"/>
    <cellStyle name="Normal 7 3 2 3 2 3 3 2 2" xfId="32085"/>
    <cellStyle name="Normal 7 3 2 3 2 3 3 3" xfId="24570"/>
    <cellStyle name="Normal 7 3 2 3 2 3 4" xfId="9538"/>
    <cellStyle name="Normal 7 3 2 3 2 3 4 2" xfId="27075"/>
    <cellStyle name="Normal 7 3 2 3 2 3 5" xfId="19560"/>
    <cellStyle name="Normal 7 3 2 3 2 3 6" xfId="17055"/>
    <cellStyle name="Normal 7 3 2 3 2 4" xfId="3262"/>
    <cellStyle name="Normal 7 3 2 3 2 4 2" xfId="10798"/>
    <cellStyle name="Normal 7 3 2 3 2 4 2 2" xfId="28335"/>
    <cellStyle name="Normal 7 3 2 3 2 4 3" xfId="20820"/>
    <cellStyle name="Normal 7 3 2 3 2 5" xfId="5767"/>
    <cellStyle name="Normal 7 3 2 3 2 5 2" xfId="13303"/>
    <cellStyle name="Normal 7 3 2 3 2 5 2 2" xfId="30840"/>
    <cellStyle name="Normal 7 3 2 3 2 5 3" xfId="23325"/>
    <cellStyle name="Normal 7 3 2 3 2 6" xfId="8291"/>
    <cellStyle name="Normal 7 3 2 3 2 6 2" xfId="25830"/>
    <cellStyle name="Normal 7 3 2 3 2 7" xfId="18315"/>
    <cellStyle name="Normal 7 3 2 3 2 8" xfId="15810"/>
    <cellStyle name="Normal 7 3 2 3 3" xfId="463"/>
    <cellStyle name="Normal 7 3 2 3 3 2" xfId="1753"/>
    <cellStyle name="Normal 7 3 2 3 3 2 2" xfId="4258"/>
    <cellStyle name="Normal 7 3 2 3 3 2 2 2" xfId="11794"/>
    <cellStyle name="Normal 7 3 2 3 3 2 2 2 2" xfId="29331"/>
    <cellStyle name="Normal 7 3 2 3 3 2 2 3" xfId="21816"/>
    <cellStyle name="Normal 7 3 2 3 3 2 3" xfId="6763"/>
    <cellStyle name="Normal 7 3 2 3 3 2 3 2" xfId="14299"/>
    <cellStyle name="Normal 7 3 2 3 3 2 3 2 2" xfId="31836"/>
    <cellStyle name="Normal 7 3 2 3 3 2 3 3" xfId="24321"/>
    <cellStyle name="Normal 7 3 2 3 3 2 4" xfId="9289"/>
    <cellStyle name="Normal 7 3 2 3 3 2 4 2" xfId="26826"/>
    <cellStyle name="Normal 7 3 2 3 3 2 5" xfId="19311"/>
    <cellStyle name="Normal 7 3 2 3 3 2 6" xfId="16806"/>
    <cellStyle name="Normal 7 3 2 3 3 3" xfId="3013"/>
    <cellStyle name="Normal 7 3 2 3 3 3 2" xfId="10549"/>
    <cellStyle name="Normal 7 3 2 3 3 3 2 2" xfId="28086"/>
    <cellStyle name="Normal 7 3 2 3 3 3 3" xfId="20571"/>
    <cellStyle name="Normal 7 3 2 3 3 4" xfId="5518"/>
    <cellStyle name="Normal 7 3 2 3 3 4 2" xfId="13054"/>
    <cellStyle name="Normal 7 3 2 3 3 4 2 2" xfId="30591"/>
    <cellStyle name="Normal 7 3 2 3 3 4 3" xfId="23076"/>
    <cellStyle name="Normal 7 3 2 3 3 5" xfId="8040"/>
    <cellStyle name="Normal 7 3 2 3 3 5 2" xfId="25581"/>
    <cellStyle name="Normal 7 3 2 3 3 6" xfId="18066"/>
    <cellStyle name="Normal 7 3 2 3 3 7" xfId="15561"/>
    <cellStyle name="Normal 7 3 2 3 4" xfId="1006"/>
    <cellStyle name="Normal 7 3 2 3 4 2" xfId="2251"/>
    <cellStyle name="Normal 7 3 2 3 4 2 2" xfId="4756"/>
    <cellStyle name="Normal 7 3 2 3 4 2 2 2" xfId="12292"/>
    <cellStyle name="Normal 7 3 2 3 4 2 2 2 2" xfId="29829"/>
    <cellStyle name="Normal 7 3 2 3 4 2 2 3" xfId="22314"/>
    <cellStyle name="Normal 7 3 2 3 4 2 3" xfId="7261"/>
    <cellStyle name="Normal 7 3 2 3 4 2 3 2" xfId="14797"/>
    <cellStyle name="Normal 7 3 2 3 4 2 3 2 2" xfId="32334"/>
    <cellStyle name="Normal 7 3 2 3 4 2 3 3" xfId="24819"/>
    <cellStyle name="Normal 7 3 2 3 4 2 4" xfId="9787"/>
    <cellStyle name="Normal 7 3 2 3 4 2 4 2" xfId="27324"/>
    <cellStyle name="Normal 7 3 2 3 4 2 5" xfId="19809"/>
    <cellStyle name="Normal 7 3 2 3 4 2 6" xfId="17304"/>
    <cellStyle name="Normal 7 3 2 3 4 3" xfId="3511"/>
    <cellStyle name="Normal 7 3 2 3 4 3 2" xfId="11047"/>
    <cellStyle name="Normal 7 3 2 3 4 3 2 2" xfId="28584"/>
    <cellStyle name="Normal 7 3 2 3 4 3 3" xfId="21069"/>
    <cellStyle name="Normal 7 3 2 3 4 4" xfId="6016"/>
    <cellStyle name="Normal 7 3 2 3 4 4 2" xfId="13552"/>
    <cellStyle name="Normal 7 3 2 3 4 4 2 2" xfId="31089"/>
    <cellStyle name="Normal 7 3 2 3 4 4 3" xfId="23574"/>
    <cellStyle name="Normal 7 3 2 3 4 5" xfId="8542"/>
    <cellStyle name="Normal 7 3 2 3 4 5 2" xfId="26079"/>
    <cellStyle name="Normal 7 3 2 3 4 6" xfId="18564"/>
    <cellStyle name="Normal 7 3 2 3 4 7" xfId="16059"/>
    <cellStyle name="Normal 7 3 2 3 5" xfId="1504"/>
    <cellStyle name="Normal 7 3 2 3 5 2" xfId="4009"/>
    <cellStyle name="Normal 7 3 2 3 5 2 2" xfId="11545"/>
    <cellStyle name="Normal 7 3 2 3 5 2 2 2" xfId="29082"/>
    <cellStyle name="Normal 7 3 2 3 5 2 3" xfId="21567"/>
    <cellStyle name="Normal 7 3 2 3 5 3" xfId="6514"/>
    <cellStyle name="Normal 7 3 2 3 5 3 2" xfId="14050"/>
    <cellStyle name="Normal 7 3 2 3 5 3 2 2" xfId="31587"/>
    <cellStyle name="Normal 7 3 2 3 5 3 3" xfId="24072"/>
    <cellStyle name="Normal 7 3 2 3 5 4" xfId="9040"/>
    <cellStyle name="Normal 7 3 2 3 5 4 2" xfId="26577"/>
    <cellStyle name="Normal 7 3 2 3 5 5" xfId="19062"/>
    <cellStyle name="Normal 7 3 2 3 5 6" xfId="16557"/>
    <cellStyle name="Normal 7 3 2 3 6" xfId="2764"/>
    <cellStyle name="Normal 7 3 2 3 6 2" xfId="10300"/>
    <cellStyle name="Normal 7 3 2 3 6 2 2" xfId="27837"/>
    <cellStyle name="Normal 7 3 2 3 6 3" xfId="20322"/>
    <cellStyle name="Normal 7 3 2 3 7" xfId="5269"/>
    <cellStyle name="Normal 7 3 2 3 7 2" xfId="12805"/>
    <cellStyle name="Normal 7 3 2 3 7 2 2" xfId="30342"/>
    <cellStyle name="Normal 7 3 2 3 7 3" xfId="22827"/>
    <cellStyle name="Normal 7 3 2 3 8" xfId="7789"/>
    <cellStyle name="Normal 7 3 2 3 8 2" xfId="25332"/>
    <cellStyle name="Normal 7 3 2 3 9" xfId="17817"/>
    <cellStyle name="Normal 7 3 2 4" xfId="263"/>
    <cellStyle name="Normal 7 3 2 4 10" xfId="15373"/>
    <cellStyle name="Normal 7 3 2 4 2" xfId="798"/>
    <cellStyle name="Normal 7 3 2 4 2 2" xfId="1316"/>
    <cellStyle name="Normal 7 3 2 4 2 2 2" xfId="2561"/>
    <cellStyle name="Normal 7 3 2 4 2 2 2 2" xfId="5066"/>
    <cellStyle name="Normal 7 3 2 4 2 2 2 2 2" xfId="12602"/>
    <cellStyle name="Normal 7 3 2 4 2 2 2 2 2 2" xfId="30139"/>
    <cellStyle name="Normal 7 3 2 4 2 2 2 2 3" xfId="22624"/>
    <cellStyle name="Normal 7 3 2 4 2 2 2 3" xfId="7571"/>
    <cellStyle name="Normal 7 3 2 4 2 2 2 3 2" xfId="15107"/>
    <cellStyle name="Normal 7 3 2 4 2 2 2 3 2 2" xfId="32644"/>
    <cellStyle name="Normal 7 3 2 4 2 2 2 3 3" xfId="25129"/>
    <cellStyle name="Normal 7 3 2 4 2 2 2 4" xfId="10097"/>
    <cellStyle name="Normal 7 3 2 4 2 2 2 4 2" xfId="27634"/>
    <cellStyle name="Normal 7 3 2 4 2 2 2 5" xfId="20119"/>
    <cellStyle name="Normal 7 3 2 4 2 2 2 6" xfId="17614"/>
    <cellStyle name="Normal 7 3 2 4 2 2 3" xfId="3821"/>
    <cellStyle name="Normal 7 3 2 4 2 2 3 2" xfId="11357"/>
    <cellStyle name="Normal 7 3 2 4 2 2 3 2 2" xfId="28894"/>
    <cellStyle name="Normal 7 3 2 4 2 2 3 3" xfId="21379"/>
    <cellStyle name="Normal 7 3 2 4 2 2 4" xfId="6326"/>
    <cellStyle name="Normal 7 3 2 4 2 2 4 2" xfId="13862"/>
    <cellStyle name="Normal 7 3 2 4 2 2 4 2 2" xfId="31399"/>
    <cellStyle name="Normal 7 3 2 4 2 2 4 3" xfId="23884"/>
    <cellStyle name="Normal 7 3 2 4 2 2 5" xfId="8852"/>
    <cellStyle name="Normal 7 3 2 4 2 2 5 2" xfId="26389"/>
    <cellStyle name="Normal 7 3 2 4 2 2 6" xfId="18874"/>
    <cellStyle name="Normal 7 3 2 4 2 2 7" xfId="16369"/>
    <cellStyle name="Normal 7 3 2 4 2 3" xfId="2063"/>
    <cellStyle name="Normal 7 3 2 4 2 3 2" xfId="4568"/>
    <cellStyle name="Normal 7 3 2 4 2 3 2 2" xfId="12104"/>
    <cellStyle name="Normal 7 3 2 4 2 3 2 2 2" xfId="29641"/>
    <cellStyle name="Normal 7 3 2 4 2 3 2 3" xfId="22126"/>
    <cellStyle name="Normal 7 3 2 4 2 3 3" xfId="7073"/>
    <cellStyle name="Normal 7 3 2 4 2 3 3 2" xfId="14609"/>
    <cellStyle name="Normal 7 3 2 4 2 3 3 2 2" xfId="32146"/>
    <cellStyle name="Normal 7 3 2 4 2 3 3 3" xfId="24631"/>
    <cellStyle name="Normal 7 3 2 4 2 3 4" xfId="9599"/>
    <cellStyle name="Normal 7 3 2 4 2 3 4 2" xfId="27136"/>
    <cellStyle name="Normal 7 3 2 4 2 3 5" xfId="19621"/>
    <cellStyle name="Normal 7 3 2 4 2 3 6" xfId="17116"/>
    <cellStyle name="Normal 7 3 2 4 2 4" xfId="3323"/>
    <cellStyle name="Normal 7 3 2 4 2 4 2" xfId="10859"/>
    <cellStyle name="Normal 7 3 2 4 2 4 2 2" xfId="28396"/>
    <cellStyle name="Normal 7 3 2 4 2 4 3" xfId="20881"/>
    <cellStyle name="Normal 7 3 2 4 2 5" xfId="5828"/>
    <cellStyle name="Normal 7 3 2 4 2 5 2" xfId="13364"/>
    <cellStyle name="Normal 7 3 2 4 2 5 2 2" xfId="30901"/>
    <cellStyle name="Normal 7 3 2 4 2 5 3" xfId="23386"/>
    <cellStyle name="Normal 7 3 2 4 2 6" xfId="8352"/>
    <cellStyle name="Normal 7 3 2 4 2 6 2" xfId="25891"/>
    <cellStyle name="Normal 7 3 2 4 2 7" xfId="18376"/>
    <cellStyle name="Normal 7 3 2 4 2 8" xfId="15871"/>
    <cellStyle name="Normal 7 3 2 4 3" xfId="538"/>
    <cellStyle name="Normal 7 3 2 4 3 2" xfId="1814"/>
    <cellStyle name="Normal 7 3 2 4 3 2 2" xfId="4319"/>
    <cellStyle name="Normal 7 3 2 4 3 2 2 2" xfId="11855"/>
    <cellStyle name="Normal 7 3 2 4 3 2 2 2 2" xfId="29392"/>
    <cellStyle name="Normal 7 3 2 4 3 2 2 3" xfId="21877"/>
    <cellStyle name="Normal 7 3 2 4 3 2 3" xfId="6824"/>
    <cellStyle name="Normal 7 3 2 4 3 2 3 2" xfId="14360"/>
    <cellStyle name="Normal 7 3 2 4 3 2 3 2 2" xfId="31897"/>
    <cellStyle name="Normal 7 3 2 4 3 2 3 3" xfId="24382"/>
    <cellStyle name="Normal 7 3 2 4 3 2 4" xfId="9350"/>
    <cellStyle name="Normal 7 3 2 4 3 2 4 2" xfId="26887"/>
    <cellStyle name="Normal 7 3 2 4 3 2 5" xfId="19372"/>
    <cellStyle name="Normal 7 3 2 4 3 2 6" xfId="16867"/>
    <cellStyle name="Normal 7 3 2 4 3 3" xfId="3074"/>
    <cellStyle name="Normal 7 3 2 4 3 3 2" xfId="10610"/>
    <cellStyle name="Normal 7 3 2 4 3 3 2 2" xfId="28147"/>
    <cellStyle name="Normal 7 3 2 4 3 3 3" xfId="20632"/>
    <cellStyle name="Normal 7 3 2 4 3 4" xfId="5579"/>
    <cellStyle name="Normal 7 3 2 4 3 4 2" xfId="13115"/>
    <cellStyle name="Normal 7 3 2 4 3 4 2 2" xfId="30652"/>
    <cellStyle name="Normal 7 3 2 4 3 4 3" xfId="23137"/>
    <cellStyle name="Normal 7 3 2 4 3 5" xfId="8103"/>
    <cellStyle name="Normal 7 3 2 4 3 5 2" xfId="25642"/>
    <cellStyle name="Normal 7 3 2 4 3 6" xfId="18127"/>
    <cellStyle name="Normal 7 3 2 4 3 7" xfId="15622"/>
    <cellStyle name="Normal 7 3 2 4 4" xfId="1067"/>
    <cellStyle name="Normal 7 3 2 4 4 2" xfId="2312"/>
    <cellStyle name="Normal 7 3 2 4 4 2 2" xfId="4817"/>
    <cellStyle name="Normal 7 3 2 4 4 2 2 2" xfId="12353"/>
    <cellStyle name="Normal 7 3 2 4 4 2 2 2 2" xfId="29890"/>
    <cellStyle name="Normal 7 3 2 4 4 2 2 3" xfId="22375"/>
    <cellStyle name="Normal 7 3 2 4 4 2 3" xfId="7322"/>
    <cellStyle name="Normal 7 3 2 4 4 2 3 2" xfId="14858"/>
    <cellStyle name="Normal 7 3 2 4 4 2 3 2 2" xfId="32395"/>
    <cellStyle name="Normal 7 3 2 4 4 2 3 3" xfId="24880"/>
    <cellStyle name="Normal 7 3 2 4 4 2 4" xfId="9848"/>
    <cellStyle name="Normal 7 3 2 4 4 2 4 2" xfId="27385"/>
    <cellStyle name="Normal 7 3 2 4 4 2 5" xfId="19870"/>
    <cellStyle name="Normal 7 3 2 4 4 2 6" xfId="17365"/>
    <cellStyle name="Normal 7 3 2 4 4 3" xfId="3572"/>
    <cellStyle name="Normal 7 3 2 4 4 3 2" xfId="11108"/>
    <cellStyle name="Normal 7 3 2 4 4 3 2 2" xfId="28645"/>
    <cellStyle name="Normal 7 3 2 4 4 3 3" xfId="21130"/>
    <cellStyle name="Normal 7 3 2 4 4 4" xfId="6077"/>
    <cellStyle name="Normal 7 3 2 4 4 4 2" xfId="13613"/>
    <cellStyle name="Normal 7 3 2 4 4 4 2 2" xfId="31150"/>
    <cellStyle name="Normal 7 3 2 4 4 4 3" xfId="23635"/>
    <cellStyle name="Normal 7 3 2 4 4 5" xfId="8603"/>
    <cellStyle name="Normal 7 3 2 4 4 5 2" xfId="26140"/>
    <cellStyle name="Normal 7 3 2 4 4 6" xfId="18625"/>
    <cellStyle name="Normal 7 3 2 4 4 7" xfId="16120"/>
    <cellStyle name="Normal 7 3 2 4 5" xfId="1565"/>
    <cellStyle name="Normal 7 3 2 4 5 2" xfId="4070"/>
    <cellStyle name="Normal 7 3 2 4 5 2 2" xfId="11606"/>
    <cellStyle name="Normal 7 3 2 4 5 2 2 2" xfId="29143"/>
    <cellStyle name="Normal 7 3 2 4 5 2 3" xfId="21628"/>
    <cellStyle name="Normal 7 3 2 4 5 3" xfId="6575"/>
    <cellStyle name="Normal 7 3 2 4 5 3 2" xfId="14111"/>
    <cellStyle name="Normal 7 3 2 4 5 3 2 2" xfId="31648"/>
    <cellStyle name="Normal 7 3 2 4 5 3 3" xfId="24133"/>
    <cellStyle name="Normal 7 3 2 4 5 4" xfId="9101"/>
    <cellStyle name="Normal 7 3 2 4 5 4 2" xfId="26638"/>
    <cellStyle name="Normal 7 3 2 4 5 5" xfId="19123"/>
    <cellStyle name="Normal 7 3 2 4 5 6" xfId="16618"/>
    <cellStyle name="Normal 7 3 2 4 6" xfId="2825"/>
    <cellStyle name="Normal 7 3 2 4 6 2" xfId="10361"/>
    <cellStyle name="Normal 7 3 2 4 6 2 2" xfId="27898"/>
    <cellStyle name="Normal 7 3 2 4 6 3" xfId="20383"/>
    <cellStyle name="Normal 7 3 2 4 7" xfId="5330"/>
    <cellStyle name="Normal 7 3 2 4 7 2" xfId="12866"/>
    <cellStyle name="Normal 7 3 2 4 7 2 2" xfId="30403"/>
    <cellStyle name="Normal 7 3 2 4 7 3" xfId="22888"/>
    <cellStyle name="Normal 7 3 2 4 8" xfId="7852"/>
    <cellStyle name="Normal 7 3 2 4 8 2" xfId="25393"/>
    <cellStyle name="Normal 7 3 2 4 9" xfId="17878"/>
    <cellStyle name="Normal 7 3 2 5" xfId="327"/>
    <cellStyle name="Normal 7 3 2 5 10" xfId="15434"/>
    <cellStyle name="Normal 7 3 2 5 2" xfId="862"/>
    <cellStyle name="Normal 7 3 2 5 2 2" xfId="1377"/>
    <cellStyle name="Normal 7 3 2 5 2 2 2" xfId="2622"/>
    <cellStyle name="Normal 7 3 2 5 2 2 2 2" xfId="5127"/>
    <cellStyle name="Normal 7 3 2 5 2 2 2 2 2" xfId="12663"/>
    <cellStyle name="Normal 7 3 2 5 2 2 2 2 2 2" xfId="30200"/>
    <cellStyle name="Normal 7 3 2 5 2 2 2 2 3" xfId="22685"/>
    <cellStyle name="Normal 7 3 2 5 2 2 2 3" xfId="7632"/>
    <cellStyle name="Normal 7 3 2 5 2 2 2 3 2" xfId="15168"/>
    <cellStyle name="Normal 7 3 2 5 2 2 2 3 2 2" xfId="32705"/>
    <cellStyle name="Normal 7 3 2 5 2 2 2 3 3" xfId="25190"/>
    <cellStyle name="Normal 7 3 2 5 2 2 2 4" xfId="10158"/>
    <cellStyle name="Normal 7 3 2 5 2 2 2 4 2" xfId="27695"/>
    <cellStyle name="Normal 7 3 2 5 2 2 2 5" xfId="20180"/>
    <cellStyle name="Normal 7 3 2 5 2 2 2 6" xfId="17675"/>
    <cellStyle name="Normal 7 3 2 5 2 2 3" xfId="3882"/>
    <cellStyle name="Normal 7 3 2 5 2 2 3 2" xfId="11418"/>
    <cellStyle name="Normal 7 3 2 5 2 2 3 2 2" xfId="28955"/>
    <cellStyle name="Normal 7 3 2 5 2 2 3 3" xfId="21440"/>
    <cellStyle name="Normal 7 3 2 5 2 2 4" xfId="6387"/>
    <cellStyle name="Normal 7 3 2 5 2 2 4 2" xfId="13923"/>
    <cellStyle name="Normal 7 3 2 5 2 2 4 2 2" xfId="31460"/>
    <cellStyle name="Normal 7 3 2 5 2 2 4 3" xfId="23945"/>
    <cellStyle name="Normal 7 3 2 5 2 2 5" xfId="8913"/>
    <cellStyle name="Normal 7 3 2 5 2 2 5 2" xfId="26450"/>
    <cellStyle name="Normal 7 3 2 5 2 2 6" xfId="18935"/>
    <cellStyle name="Normal 7 3 2 5 2 2 7" xfId="16430"/>
    <cellStyle name="Normal 7 3 2 5 2 3" xfId="2124"/>
    <cellStyle name="Normal 7 3 2 5 2 3 2" xfId="4629"/>
    <cellStyle name="Normal 7 3 2 5 2 3 2 2" xfId="12165"/>
    <cellStyle name="Normal 7 3 2 5 2 3 2 2 2" xfId="29702"/>
    <cellStyle name="Normal 7 3 2 5 2 3 2 3" xfId="22187"/>
    <cellStyle name="Normal 7 3 2 5 2 3 3" xfId="7134"/>
    <cellStyle name="Normal 7 3 2 5 2 3 3 2" xfId="14670"/>
    <cellStyle name="Normal 7 3 2 5 2 3 3 2 2" xfId="32207"/>
    <cellStyle name="Normal 7 3 2 5 2 3 3 3" xfId="24692"/>
    <cellStyle name="Normal 7 3 2 5 2 3 4" xfId="9660"/>
    <cellStyle name="Normal 7 3 2 5 2 3 4 2" xfId="27197"/>
    <cellStyle name="Normal 7 3 2 5 2 3 5" xfId="19682"/>
    <cellStyle name="Normal 7 3 2 5 2 3 6" xfId="17177"/>
    <cellStyle name="Normal 7 3 2 5 2 4" xfId="3384"/>
    <cellStyle name="Normal 7 3 2 5 2 4 2" xfId="10920"/>
    <cellStyle name="Normal 7 3 2 5 2 4 2 2" xfId="28457"/>
    <cellStyle name="Normal 7 3 2 5 2 4 3" xfId="20942"/>
    <cellStyle name="Normal 7 3 2 5 2 5" xfId="5889"/>
    <cellStyle name="Normal 7 3 2 5 2 5 2" xfId="13425"/>
    <cellStyle name="Normal 7 3 2 5 2 5 2 2" xfId="30962"/>
    <cellStyle name="Normal 7 3 2 5 2 5 3" xfId="23447"/>
    <cellStyle name="Normal 7 3 2 5 2 6" xfId="8413"/>
    <cellStyle name="Normal 7 3 2 5 2 6 2" xfId="25952"/>
    <cellStyle name="Normal 7 3 2 5 2 7" xfId="18437"/>
    <cellStyle name="Normal 7 3 2 5 2 8" xfId="15932"/>
    <cellStyle name="Normal 7 3 2 5 3" xfId="602"/>
    <cellStyle name="Normal 7 3 2 5 3 2" xfId="1875"/>
    <cellStyle name="Normal 7 3 2 5 3 2 2" xfId="4380"/>
    <cellStyle name="Normal 7 3 2 5 3 2 2 2" xfId="11916"/>
    <cellStyle name="Normal 7 3 2 5 3 2 2 2 2" xfId="29453"/>
    <cellStyle name="Normal 7 3 2 5 3 2 2 3" xfId="21938"/>
    <cellStyle name="Normal 7 3 2 5 3 2 3" xfId="6885"/>
    <cellStyle name="Normal 7 3 2 5 3 2 3 2" xfId="14421"/>
    <cellStyle name="Normal 7 3 2 5 3 2 3 2 2" xfId="31958"/>
    <cellStyle name="Normal 7 3 2 5 3 2 3 3" xfId="24443"/>
    <cellStyle name="Normal 7 3 2 5 3 2 4" xfId="9411"/>
    <cellStyle name="Normal 7 3 2 5 3 2 4 2" xfId="26948"/>
    <cellStyle name="Normal 7 3 2 5 3 2 5" xfId="19433"/>
    <cellStyle name="Normal 7 3 2 5 3 2 6" xfId="16928"/>
    <cellStyle name="Normal 7 3 2 5 3 3" xfId="3135"/>
    <cellStyle name="Normal 7 3 2 5 3 3 2" xfId="10671"/>
    <cellStyle name="Normal 7 3 2 5 3 3 2 2" xfId="28208"/>
    <cellStyle name="Normal 7 3 2 5 3 3 3" xfId="20693"/>
    <cellStyle name="Normal 7 3 2 5 3 4" xfId="5640"/>
    <cellStyle name="Normal 7 3 2 5 3 4 2" xfId="13176"/>
    <cellStyle name="Normal 7 3 2 5 3 4 2 2" xfId="30713"/>
    <cellStyle name="Normal 7 3 2 5 3 4 3" xfId="23198"/>
    <cellStyle name="Normal 7 3 2 5 3 5" xfId="8164"/>
    <cellStyle name="Normal 7 3 2 5 3 5 2" xfId="25703"/>
    <cellStyle name="Normal 7 3 2 5 3 6" xfId="18188"/>
    <cellStyle name="Normal 7 3 2 5 3 7" xfId="15683"/>
    <cellStyle name="Normal 7 3 2 5 4" xfId="1128"/>
    <cellStyle name="Normal 7 3 2 5 4 2" xfId="2373"/>
    <cellStyle name="Normal 7 3 2 5 4 2 2" xfId="4878"/>
    <cellStyle name="Normal 7 3 2 5 4 2 2 2" xfId="12414"/>
    <cellStyle name="Normal 7 3 2 5 4 2 2 2 2" xfId="29951"/>
    <cellStyle name="Normal 7 3 2 5 4 2 2 3" xfId="22436"/>
    <cellStyle name="Normal 7 3 2 5 4 2 3" xfId="7383"/>
    <cellStyle name="Normal 7 3 2 5 4 2 3 2" xfId="14919"/>
    <cellStyle name="Normal 7 3 2 5 4 2 3 2 2" xfId="32456"/>
    <cellStyle name="Normal 7 3 2 5 4 2 3 3" xfId="24941"/>
    <cellStyle name="Normal 7 3 2 5 4 2 4" xfId="9909"/>
    <cellStyle name="Normal 7 3 2 5 4 2 4 2" xfId="27446"/>
    <cellStyle name="Normal 7 3 2 5 4 2 5" xfId="19931"/>
    <cellStyle name="Normal 7 3 2 5 4 2 6" xfId="17426"/>
    <cellStyle name="Normal 7 3 2 5 4 3" xfId="3633"/>
    <cellStyle name="Normal 7 3 2 5 4 3 2" xfId="11169"/>
    <cellStyle name="Normal 7 3 2 5 4 3 2 2" xfId="28706"/>
    <cellStyle name="Normal 7 3 2 5 4 3 3" xfId="21191"/>
    <cellStyle name="Normal 7 3 2 5 4 4" xfId="6138"/>
    <cellStyle name="Normal 7 3 2 5 4 4 2" xfId="13674"/>
    <cellStyle name="Normal 7 3 2 5 4 4 2 2" xfId="31211"/>
    <cellStyle name="Normal 7 3 2 5 4 4 3" xfId="23696"/>
    <cellStyle name="Normal 7 3 2 5 4 5" xfId="8664"/>
    <cellStyle name="Normal 7 3 2 5 4 5 2" xfId="26201"/>
    <cellStyle name="Normal 7 3 2 5 4 6" xfId="18686"/>
    <cellStyle name="Normal 7 3 2 5 4 7" xfId="16181"/>
    <cellStyle name="Normal 7 3 2 5 5" xfId="1626"/>
    <cellStyle name="Normal 7 3 2 5 5 2" xfId="4131"/>
    <cellStyle name="Normal 7 3 2 5 5 2 2" xfId="11667"/>
    <cellStyle name="Normal 7 3 2 5 5 2 2 2" xfId="29204"/>
    <cellStyle name="Normal 7 3 2 5 5 2 3" xfId="21689"/>
    <cellStyle name="Normal 7 3 2 5 5 3" xfId="6636"/>
    <cellStyle name="Normal 7 3 2 5 5 3 2" xfId="14172"/>
    <cellStyle name="Normal 7 3 2 5 5 3 2 2" xfId="31709"/>
    <cellStyle name="Normal 7 3 2 5 5 3 3" xfId="24194"/>
    <cellStyle name="Normal 7 3 2 5 5 4" xfId="9162"/>
    <cellStyle name="Normal 7 3 2 5 5 4 2" xfId="26699"/>
    <cellStyle name="Normal 7 3 2 5 5 5" xfId="19184"/>
    <cellStyle name="Normal 7 3 2 5 5 6" xfId="16679"/>
    <cellStyle name="Normal 7 3 2 5 6" xfId="2886"/>
    <cellStyle name="Normal 7 3 2 5 6 2" xfId="10422"/>
    <cellStyle name="Normal 7 3 2 5 6 2 2" xfId="27959"/>
    <cellStyle name="Normal 7 3 2 5 6 3" xfId="20444"/>
    <cellStyle name="Normal 7 3 2 5 7" xfId="5391"/>
    <cellStyle name="Normal 7 3 2 5 7 2" xfId="12927"/>
    <cellStyle name="Normal 7 3 2 5 7 2 2" xfId="30464"/>
    <cellStyle name="Normal 7 3 2 5 7 3" xfId="22949"/>
    <cellStyle name="Normal 7 3 2 5 8" xfId="7913"/>
    <cellStyle name="Normal 7 3 2 5 8 2" xfId="25454"/>
    <cellStyle name="Normal 7 3 2 5 9" xfId="17939"/>
    <cellStyle name="Normal 7 3 2 6" xfId="673"/>
    <cellStyle name="Normal 7 3 2 6 2" xfId="1194"/>
    <cellStyle name="Normal 7 3 2 6 2 2" xfId="2439"/>
    <cellStyle name="Normal 7 3 2 6 2 2 2" xfId="4944"/>
    <cellStyle name="Normal 7 3 2 6 2 2 2 2" xfId="12480"/>
    <cellStyle name="Normal 7 3 2 6 2 2 2 2 2" xfId="30017"/>
    <cellStyle name="Normal 7 3 2 6 2 2 2 3" xfId="22502"/>
    <cellStyle name="Normal 7 3 2 6 2 2 3" xfId="7449"/>
    <cellStyle name="Normal 7 3 2 6 2 2 3 2" xfId="14985"/>
    <cellStyle name="Normal 7 3 2 6 2 2 3 2 2" xfId="32522"/>
    <cellStyle name="Normal 7 3 2 6 2 2 3 3" xfId="25007"/>
    <cellStyle name="Normal 7 3 2 6 2 2 4" xfId="9975"/>
    <cellStyle name="Normal 7 3 2 6 2 2 4 2" xfId="27512"/>
    <cellStyle name="Normal 7 3 2 6 2 2 5" xfId="19997"/>
    <cellStyle name="Normal 7 3 2 6 2 2 6" xfId="17492"/>
    <cellStyle name="Normal 7 3 2 6 2 3" xfId="3699"/>
    <cellStyle name="Normal 7 3 2 6 2 3 2" xfId="11235"/>
    <cellStyle name="Normal 7 3 2 6 2 3 2 2" xfId="28772"/>
    <cellStyle name="Normal 7 3 2 6 2 3 3" xfId="21257"/>
    <cellStyle name="Normal 7 3 2 6 2 4" xfId="6204"/>
    <cellStyle name="Normal 7 3 2 6 2 4 2" xfId="13740"/>
    <cellStyle name="Normal 7 3 2 6 2 4 2 2" xfId="31277"/>
    <cellStyle name="Normal 7 3 2 6 2 4 3" xfId="23762"/>
    <cellStyle name="Normal 7 3 2 6 2 5" xfId="8730"/>
    <cellStyle name="Normal 7 3 2 6 2 5 2" xfId="26267"/>
    <cellStyle name="Normal 7 3 2 6 2 6" xfId="18752"/>
    <cellStyle name="Normal 7 3 2 6 2 7" xfId="16247"/>
    <cellStyle name="Normal 7 3 2 6 3" xfId="1941"/>
    <cellStyle name="Normal 7 3 2 6 3 2" xfId="4446"/>
    <cellStyle name="Normal 7 3 2 6 3 2 2" xfId="11982"/>
    <cellStyle name="Normal 7 3 2 6 3 2 2 2" xfId="29519"/>
    <cellStyle name="Normal 7 3 2 6 3 2 3" xfId="22004"/>
    <cellStyle name="Normal 7 3 2 6 3 3" xfId="6951"/>
    <cellStyle name="Normal 7 3 2 6 3 3 2" xfId="14487"/>
    <cellStyle name="Normal 7 3 2 6 3 3 2 2" xfId="32024"/>
    <cellStyle name="Normal 7 3 2 6 3 3 3" xfId="24509"/>
    <cellStyle name="Normal 7 3 2 6 3 4" xfId="9477"/>
    <cellStyle name="Normal 7 3 2 6 3 4 2" xfId="27014"/>
    <cellStyle name="Normal 7 3 2 6 3 5" xfId="19499"/>
    <cellStyle name="Normal 7 3 2 6 3 6" xfId="16994"/>
    <cellStyle name="Normal 7 3 2 6 4" xfId="3201"/>
    <cellStyle name="Normal 7 3 2 6 4 2" xfId="10737"/>
    <cellStyle name="Normal 7 3 2 6 4 2 2" xfId="28274"/>
    <cellStyle name="Normal 7 3 2 6 4 3" xfId="20759"/>
    <cellStyle name="Normal 7 3 2 6 5" xfId="5706"/>
    <cellStyle name="Normal 7 3 2 6 5 2" xfId="13242"/>
    <cellStyle name="Normal 7 3 2 6 5 2 2" xfId="30779"/>
    <cellStyle name="Normal 7 3 2 6 5 3" xfId="23264"/>
    <cellStyle name="Normal 7 3 2 6 6" xfId="8230"/>
    <cellStyle name="Normal 7 3 2 6 6 2" xfId="25769"/>
    <cellStyle name="Normal 7 3 2 6 7" xfId="18254"/>
    <cellStyle name="Normal 7 3 2 6 8" xfId="15749"/>
    <cellStyle name="Normal 7 3 2 7" xfId="400"/>
    <cellStyle name="Normal 7 3 2 7 2" xfId="1692"/>
    <cellStyle name="Normal 7 3 2 7 2 2" xfId="4197"/>
    <cellStyle name="Normal 7 3 2 7 2 2 2" xfId="11733"/>
    <cellStyle name="Normal 7 3 2 7 2 2 2 2" xfId="29270"/>
    <cellStyle name="Normal 7 3 2 7 2 2 3" xfId="21755"/>
    <cellStyle name="Normal 7 3 2 7 2 3" xfId="6702"/>
    <cellStyle name="Normal 7 3 2 7 2 3 2" xfId="14238"/>
    <cellStyle name="Normal 7 3 2 7 2 3 2 2" xfId="31775"/>
    <cellStyle name="Normal 7 3 2 7 2 3 3" xfId="24260"/>
    <cellStyle name="Normal 7 3 2 7 2 4" xfId="9228"/>
    <cellStyle name="Normal 7 3 2 7 2 4 2" xfId="26765"/>
    <cellStyle name="Normal 7 3 2 7 2 5" xfId="19250"/>
    <cellStyle name="Normal 7 3 2 7 2 6" xfId="16745"/>
    <cellStyle name="Normal 7 3 2 7 3" xfId="2952"/>
    <cellStyle name="Normal 7 3 2 7 3 2" xfId="10488"/>
    <cellStyle name="Normal 7 3 2 7 3 2 2" xfId="28025"/>
    <cellStyle name="Normal 7 3 2 7 3 3" xfId="20510"/>
    <cellStyle name="Normal 7 3 2 7 4" xfId="5457"/>
    <cellStyle name="Normal 7 3 2 7 4 2" xfId="12993"/>
    <cellStyle name="Normal 7 3 2 7 4 2 2" xfId="30530"/>
    <cellStyle name="Normal 7 3 2 7 4 3" xfId="23015"/>
    <cellStyle name="Normal 7 3 2 7 5" xfId="7979"/>
    <cellStyle name="Normal 7 3 2 7 5 2" xfId="25520"/>
    <cellStyle name="Normal 7 3 2 7 6" xfId="18005"/>
    <cellStyle name="Normal 7 3 2 7 7" xfId="15500"/>
    <cellStyle name="Normal 7 3 2 8" xfId="945"/>
    <cellStyle name="Normal 7 3 2 8 2" xfId="2190"/>
    <cellStyle name="Normal 7 3 2 8 2 2" xfId="4695"/>
    <cellStyle name="Normal 7 3 2 8 2 2 2" xfId="12231"/>
    <cellStyle name="Normal 7 3 2 8 2 2 2 2" xfId="29768"/>
    <cellStyle name="Normal 7 3 2 8 2 2 3" xfId="22253"/>
    <cellStyle name="Normal 7 3 2 8 2 3" xfId="7200"/>
    <cellStyle name="Normal 7 3 2 8 2 3 2" xfId="14736"/>
    <cellStyle name="Normal 7 3 2 8 2 3 2 2" xfId="32273"/>
    <cellStyle name="Normal 7 3 2 8 2 3 3" xfId="24758"/>
    <cellStyle name="Normal 7 3 2 8 2 4" xfId="9726"/>
    <cellStyle name="Normal 7 3 2 8 2 4 2" xfId="27263"/>
    <cellStyle name="Normal 7 3 2 8 2 5" xfId="19748"/>
    <cellStyle name="Normal 7 3 2 8 2 6" xfId="17243"/>
    <cellStyle name="Normal 7 3 2 8 3" xfId="3450"/>
    <cellStyle name="Normal 7 3 2 8 3 2" xfId="10986"/>
    <cellStyle name="Normal 7 3 2 8 3 2 2" xfId="28523"/>
    <cellStyle name="Normal 7 3 2 8 3 3" xfId="21008"/>
    <cellStyle name="Normal 7 3 2 8 4" xfId="5955"/>
    <cellStyle name="Normal 7 3 2 8 4 2" xfId="13491"/>
    <cellStyle name="Normal 7 3 2 8 4 2 2" xfId="31028"/>
    <cellStyle name="Normal 7 3 2 8 4 3" xfId="23513"/>
    <cellStyle name="Normal 7 3 2 8 5" xfId="8481"/>
    <cellStyle name="Normal 7 3 2 8 5 2" xfId="26018"/>
    <cellStyle name="Normal 7 3 2 8 6" xfId="18503"/>
    <cellStyle name="Normal 7 3 2 8 7" xfId="15998"/>
    <cellStyle name="Normal 7 3 2 9" xfId="1443"/>
    <cellStyle name="Normal 7 3 2 9 2" xfId="3948"/>
    <cellStyle name="Normal 7 3 2 9 2 2" xfId="11484"/>
    <cellStyle name="Normal 7 3 2 9 2 2 2" xfId="29021"/>
    <cellStyle name="Normal 7 3 2 9 2 3" xfId="21506"/>
    <cellStyle name="Normal 7 3 2 9 3" xfId="6453"/>
    <cellStyle name="Normal 7 3 2 9 3 2" xfId="13989"/>
    <cellStyle name="Normal 7 3 2 9 3 2 2" xfId="31526"/>
    <cellStyle name="Normal 7 3 2 9 3 3" xfId="24011"/>
    <cellStyle name="Normal 7 3 2 9 4" xfId="8979"/>
    <cellStyle name="Normal 7 3 2 9 4 2" xfId="26516"/>
    <cellStyle name="Normal 7 3 2 9 5" xfId="19001"/>
    <cellStyle name="Normal 7 3 2 9 6" xfId="16496"/>
    <cellStyle name="Normal 7 3 3" xfId="139"/>
    <cellStyle name="Normal 7 3 3 10" xfId="5224"/>
    <cellStyle name="Normal 7 3 3 10 2" xfId="12760"/>
    <cellStyle name="Normal 7 3 3 10 2 2" xfId="30297"/>
    <cellStyle name="Normal 7 3 3 10 3" xfId="22782"/>
    <cellStyle name="Normal 7 3 3 11" xfId="7744"/>
    <cellStyle name="Normal 7 3 3 11 2" xfId="25287"/>
    <cellStyle name="Normal 7 3 3 12" xfId="17772"/>
    <cellStyle name="Normal 7 3 3 13" xfId="15265"/>
    <cellStyle name="Normal 7 3 3 2" xfId="203"/>
    <cellStyle name="Normal 7 3 3 2 10" xfId="15326"/>
    <cellStyle name="Normal 7 3 3 2 2" xfId="752"/>
    <cellStyle name="Normal 7 3 3 2 2 2" xfId="1271"/>
    <cellStyle name="Normal 7 3 3 2 2 2 2" xfId="2516"/>
    <cellStyle name="Normal 7 3 3 2 2 2 2 2" xfId="5021"/>
    <cellStyle name="Normal 7 3 3 2 2 2 2 2 2" xfId="12557"/>
    <cellStyle name="Normal 7 3 3 2 2 2 2 2 2 2" xfId="30094"/>
    <cellStyle name="Normal 7 3 3 2 2 2 2 2 3" xfId="22579"/>
    <cellStyle name="Normal 7 3 3 2 2 2 2 3" xfId="7526"/>
    <cellStyle name="Normal 7 3 3 2 2 2 2 3 2" xfId="15062"/>
    <cellStyle name="Normal 7 3 3 2 2 2 2 3 2 2" xfId="32599"/>
    <cellStyle name="Normal 7 3 3 2 2 2 2 3 3" xfId="25084"/>
    <cellStyle name="Normal 7 3 3 2 2 2 2 4" xfId="10052"/>
    <cellStyle name="Normal 7 3 3 2 2 2 2 4 2" xfId="27589"/>
    <cellStyle name="Normal 7 3 3 2 2 2 2 5" xfId="20074"/>
    <cellStyle name="Normal 7 3 3 2 2 2 2 6" xfId="17569"/>
    <cellStyle name="Normal 7 3 3 2 2 2 3" xfId="3776"/>
    <cellStyle name="Normal 7 3 3 2 2 2 3 2" xfId="11312"/>
    <cellStyle name="Normal 7 3 3 2 2 2 3 2 2" xfId="28849"/>
    <cellStyle name="Normal 7 3 3 2 2 2 3 3" xfId="21334"/>
    <cellStyle name="Normal 7 3 3 2 2 2 4" xfId="6281"/>
    <cellStyle name="Normal 7 3 3 2 2 2 4 2" xfId="13817"/>
    <cellStyle name="Normal 7 3 3 2 2 2 4 2 2" xfId="31354"/>
    <cellStyle name="Normal 7 3 3 2 2 2 4 3" xfId="23839"/>
    <cellStyle name="Normal 7 3 3 2 2 2 5" xfId="8807"/>
    <cellStyle name="Normal 7 3 3 2 2 2 5 2" xfId="26344"/>
    <cellStyle name="Normal 7 3 3 2 2 2 6" xfId="18829"/>
    <cellStyle name="Normal 7 3 3 2 2 2 7" xfId="16324"/>
    <cellStyle name="Normal 7 3 3 2 2 3" xfId="2018"/>
    <cellStyle name="Normal 7 3 3 2 2 3 2" xfId="4523"/>
    <cellStyle name="Normal 7 3 3 2 2 3 2 2" xfId="12059"/>
    <cellStyle name="Normal 7 3 3 2 2 3 2 2 2" xfId="29596"/>
    <cellStyle name="Normal 7 3 3 2 2 3 2 3" xfId="22081"/>
    <cellStyle name="Normal 7 3 3 2 2 3 3" xfId="7028"/>
    <cellStyle name="Normal 7 3 3 2 2 3 3 2" xfId="14564"/>
    <cellStyle name="Normal 7 3 3 2 2 3 3 2 2" xfId="32101"/>
    <cellStyle name="Normal 7 3 3 2 2 3 3 3" xfId="24586"/>
    <cellStyle name="Normal 7 3 3 2 2 3 4" xfId="9554"/>
    <cellStyle name="Normal 7 3 3 2 2 3 4 2" xfId="27091"/>
    <cellStyle name="Normal 7 3 3 2 2 3 5" xfId="19576"/>
    <cellStyle name="Normal 7 3 3 2 2 3 6" xfId="17071"/>
    <cellStyle name="Normal 7 3 3 2 2 4" xfId="3278"/>
    <cellStyle name="Normal 7 3 3 2 2 4 2" xfId="10814"/>
    <cellStyle name="Normal 7 3 3 2 2 4 2 2" xfId="28351"/>
    <cellStyle name="Normal 7 3 3 2 2 4 3" xfId="20836"/>
    <cellStyle name="Normal 7 3 3 2 2 5" xfId="5783"/>
    <cellStyle name="Normal 7 3 3 2 2 5 2" xfId="13319"/>
    <cellStyle name="Normal 7 3 3 2 2 5 2 2" xfId="30856"/>
    <cellStyle name="Normal 7 3 3 2 2 5 3" xfId="23341"/>
    <cellStyle name="Normal 7 3 3 2 2 6" xfId="8307"/>
    <cellStyle name="Normal 7 3 3 2 2 6 2" xfId="25846"/>
    <cellStyle name="Normal 7 3 3 2 2 7" xfId="18331"/>
    <cellStyle name="Normal 7 3 3 2 2 8" xfId="15826"/>
    <cellStyle name="Normal 7 3 3 2 3" xfId="479"/>
    <cellStyle name="Normal 7 3 3 2 3 2" xfId="1769"/>
    <cellStyle name="Normal 7 3 3 2 3 2 2" xfId="4274"/>
    <cellStyle name="Normal 7 3 3 2 3 2 2 2" xfId="11810"/>
    <cellStyle name="Normal 7 3 3 2 3 2 2 2 2" xfId="29347"/>
    <cellStyle name="Normal 7 3 3 2 3 2 2 3" xfId="21832"/>
    <cellStyle name="Normal 7 3 3 2 3 2 3" xfId="6779"/>
    <cellStyle name="Normal 7 3 3 2 3 2 3 2" xfId="14315"/>
    <cellStyle name="Normal 7 3 3 2 3 2 3 2 2" xfId="31852"/>
    <cellStyle name="Normal 7 3 3 2 3 2 3 3" xfId="24337"/>
    <cellStyle name="Normal 7 3 3 2 3 2 4" xfId="9305"/>
    <cellStyle name="Normal 7 3 3 2 3 2 4 2" xfId="26842"/>
    <cellStyle name="Normal 7 3 3 2 3 2 5" xfId="19327"/>
    <cellStyle name="Normal 7 3 3 2 3 2 6" xfId="16822"/>
    <cellStyle name="Normal 7 3 3 2 3 3" xfId="3029"/>
    <cellStyle name="Normal 7 3 3 2 3 3 2" xfId="10565"/>
    <cellStyle name="Normal 7 3 3 2 3 3 2 2" xfId="28102"/>
    <cellStyle name="Normal 7 3 3 2 3 3 3" xfId="20587"/>
    <cellStyle name="Normal 7 3 3 2 3 4" xfId="5534"/>
    <cellStyle name="Normal 7 3 3 2 3 4 2" xfId="13070"/>
    <cellStyle name="Normal 7 3 3 2 3 4 2 2" xfId="30607"/>
    <cellStyle name="Normal 7 3 3 2 3 4 3" xfId="23092"/>
    <cellStyle name="Normal 7 3 3 2 3 5" xfId="8056"/>
    <cellStyle name="Normal 7 3 3 2 3 5 2" xfId="25597"/>
    <cellStyle name="Normal 7 3 3 2 3 6" xfId="18082"/>
    <cellStyle name="Normal 7 3 3 2 3 7" xfId="15577"/>
    <cellStyle name="Normal 7 3 3 2 4" xfId="1022"/>
    <cellStyle name="Normal 7 3 3 2 4 2" xfId="2267"/>
    <cellStyle name="Normal 7 3 3 2 4 2 2" xfId="4772"/>
    <cellStyle name="Normal 7 3 3 2 4 2 2 2" xfId="12308"/>
    <cellStyle name="Normal 7 3 3 2 4 2 2 2 2" xfId="29845"/>
    <cellStyle name="Normal 7 3 3 2 4 2 2 3" xfId="22330"/>
    <cellStyle name="Normal 7 3 3 2 4 2 3" xfId="7277"/>
    <cellStyle name="Normal 7 3 3 2 4 2 3 2" xfId="14813"/>
    <cellStyle name="Normal 7 3 3 2 4 2 3 2 2" xfId="32350"/>
    <cellStyle name="Normal 7 3 3 2 4 2 3 3" xfId="24835"/>
    <cellStyle name="Normal 7 3 3 2 4 2 4" xfId="9803"/>
    <cellStyle name="Normal 7 3 3 2 4 2 4 2" xfId="27340"/>
    <cellStyle name="Normal 7 3 3 2 4 2 5" xfId="19825"/>
    <cellStyle name="Normal 7 3 3 2 4 2 6" xfId="17320"/>
    <cellStyle name="Normal 7 3 3 2 4 3" xfId="3527"/>
    <cellStyle name="Normal 7 3 3 2 4 3 2" xfId="11063"/>
    <cellStyle name="Normal 7 3 3 2 4 3 2 2" xfId="28600"/>
    <cellStyle name="Normal 7 3 3 2 4 3 3" xfId="21085"/>
    <cellStyle name="Normal 7 3 3 2 4 4" xfId="6032"/>
    <cellStyle name="Normal 7 3 3 2 4 4 2" xfId="13568"/>
    <cellStyle name="Normal 7 3 3 2 4 4 2 2" xfId="31105"/>
    <cellStyle name="Normal 7 3 3 2 4 4 3" xfId="23590"/>
    <cellStyle name="Normal 7 3 3 2 4 5" xfId="8558"/>
    <cellStyle name="Normal 7 3 3 2 4 5 2" xfId="26095"/>
    <cellStyle name="Normal 7 3 3 2 4 6" xfId="18580"/>
    <cellStyle name="Normal 7 3 3 2 4 7" xfId="16075"/>
    <cellStyle name="Normal 7 3 3 2 5" xfId="1520"/>
    <cellStyle name="Normal 7 3 3 2 5 2" xfId="4025"/>
    <cellStyle name="Normal 7 3 3 2 5 2 2" xfId="11561"/>
    <cellStyle name="Normal 7 3 3 2 5 2 2 2" xfId="29098"/>
    <cellStyle name="Normal 7 3 3 2 5 2 3" xfId="21583"/>
    <cellStyle name="Normal 7 3 3 2 5 3" xfId="6530"/>
    <cellStyle name="Normal 7 3 3 2 5 3 2" xfId="14066"/>
    <cellStyle name="Normal 7 3 3 2 5 3 2 2" xfId="31603"/>
    <cellStyle name="Normal 7 3 3 2 5 3 3" xfId="24088"/>
    <cellStyle name="Normal 7 3 3 2 5 4" xfId="9056"/>
    <cellStyle name="Normal 7 3 3 2 5 4 2" xfId="26593"/>
    <cellStyle name="Normal 7 3 3 2 5 5" xfId="19078"/>
    <cellStyle name="Normal 7 3 3 2 5 6" xfId="16573"/>
    <cellStyle name="Normal 7 3 3 2 6" xfId="2780"/>
    <cellStyle name="Normal 7 3 3 2 6 2" xfId="10316"/>
    <cellStyle name="Normal 7 3 3 2 6 2 2" xfId="27853"/>
    <cellStyle name="Normal 7 3 3 2 6 3" xfId="20338"/>
    <cellStyle name="Normal 7 3 3 2 7" xfId="5285"/>
    <cellStyle name="Normal 7 3 3 2 7 2" xfId="12821"/>
    <cellStyle name="Normal 7 3 3 2 7 2 2" xfId="30358"/>
    <cellStyle name="Normal 7 3 3 2 7 3" xfId="22843"/>
    <cellStyle name="Normal 7 3 3 2 8" xfId="7805"/>
    <cellStyle name="Normal 7 3 3 2 8 2" xfId="25348"/>
    <cellStyle name="Normal 7 3 3 2 9" xfId="17833"/>
    <cellStyle name="Normal 7 3 3 3" xfId="279"/>
    <cellStyle name="Normal 7 3 3 3 10" xfId="15389"/>
    <cellStyle name="Normal 7 3 3 3 2" xfId="814"/>
    <cellStyle name="Normal 7 3 3 3 2 2" xfId="1332"/>
    <cellStyle name="Normal 7 3 3 3 2 2 2" xfId="2577"/>
    <cellStyle name="Normal 7 3 3 3 2 2 2 2" xfId="5082"/>
    <cellStyle name="Normal 7 3 3 3 2 2 2 2 2" xfId="12618"/>
    <cellStyle name="Normal 7 3 3 3 2 2 2 2 2 2" xfId="30155"/>
    <cellStyle name="Normal 7 3 3 3 2 2 2 2 3" xfId="22640"/>
    <cellStyle name="Normal 7 3 3 3 2 2 2 3" xfId="7587"/>
    <cellStyle name="Normal 7 3 3 3 2 2 2 3 2" xfId="15123"/>
    <cellStyle name="Normal 7 3 3 3 2 2 2 3 2 2" xfId="32660"/>
    <cellStyle name="Normal 7 3 3 3 2 2 2 3 3" xfId="25145"/>
    <cellStyle name="Normal 7 3 3 3 2 2 2 4" xfId="10113"/>
    <cellStyle name="Normal 7 3 3 3 2 2 2 4 2" xfId="27650"/>
    <cellStyle name="Normal 7 3 3 3 2 2 2 5" xfId="20135"/>
    <cellStyle name="Normal 7 3 3 3 2 2 2 6" xfId="17630"/>
    <cellStyle name="Normal 7 3 3 3 2 2 3" xfId="3837"/>
    <cellStyle name="Normal 7 3 3 3 2 2 3 2" xfId="11373"/>
    <cellStyle name="Normal 7 3 3 3 2 2 3 2 2" xfId="28910"/>
    <cellStyle name="Normal 7 3 3 3 2 2 3 3" xfId="21395"/>
    <cellStyle name="Normal 7 3 3 3 2 2 4" xfId="6342"/>
    <cellStyle name="Normal 7 3 3 3 2 2 4 2" xfId="13878"/>
    <cellStyle name="Normal 7 3 3 3 2 2 4 2 2" xfId="31415"/>
    <cellStyle name="Normal 7 3 3 3 2 2 4 3" xfId="23900"/>
    <cellStyle name="Normal 7 3 3 3 2 2 5" xfId="8868"/>
    <cellStyle name="Normal 7 3 3 3 2 2 5 2" xfId="26405"/>
    <cellStyle name="Normal 7 3 3 3 2 2 6" xfId="18890"/>
    <cellStyle name="Normal 7 3 3 3 2 2 7" xfId="16385"/>
    <cellStyle name="Normal 7 3 3 3 2 3" xfId="2079"/>
    <cellStyle name="Normal 7 3 3 3 2 3 2" xfId="4584"/>
    <cellStyle name="Normal 7 3 3 3 2 3 2 2" xfId="12120"/>
    <cellStyle name="Normal 7 3 3 3 2 3 2 2 2" xfId="29657"/>
    <cellStyle name="Normal 7 3 3 3 2 3 2 3" xfId="22142"/>
    <cellStyle name="Normal 7 3 3 3 2 3 3" xfId="7089"/>
    <cellStyle name="Normal 7 3 3 3 2 3 3 2" xfId="14625"/>
    <cellStyle name="Normal 7 3 3 3 2 3 3 2 2" xfId="32162"/>
    <cellStyle name="Normal 7 3 3 3 2 3 3 3" xfId="24647"/>
    <cellStyle name="Normal 7 3 3 3 2 3 4" xfId="9615"/>
    <cellStyle name="Normal 7 3 3 3 2 3 4 2" xfId="27152"/>
    <cellStyle name="Normal 7 3 3 3 2 3 5" xfId="19637"/>
    <cellStyle name="Normal 7 3 3 3 2 3 6" xfId="17132"/>
    <cellStyle name="Normal 7 3 3 3 2 4" xfId="3339"/>
    <cellStyle name="Normal 7 3 3 3 2 4 2" xfId="10875"/>
    <cellStyle name="Normal 7 3 3 3 2 4 2 2" xfId="28412"/>
    <cellStyle name="Normal 7 3 3 3 2 4 3" xfId="20897"/>
    <cellStyle name="Normal 7 3 3 3 2 5" xfId="5844"/>
    <cellStyle name="Normal 7 3 3 3 2 5 2" xfId="13380"/>
    <cellStyle name="Normal 7 3 3 3 2 5 2 2" xfId="30917"/>
    <cellStyle name="Normal 7 3 3 3 2 5 3" xfId="23402"/>
    <cellStyle name="Normal 7 3 3 3 2 6" xfId="8368"/>
    <cellStyle name="Normal 7 3 3 3 2 6 2" xfId="25907"/>
    <cellStyle name="Normal 7 3 3 3 2 7" xfId="18392"/>
    <cellStyle name="Normal 7 3 3 3 2 8" xfId="15887"/>
    <cellStyle name="Normal 7 3 3 3 3" xfId="554"/>
    <cellStyle name="Normal 7 3 3 3 3 2" xfId="1830"/>
    <cellStyle name="Normal 7 3 3 3 3 2 2" xfId="4335"/>
    <cellStyle name="Normal 7 3 3 3 3 2 2 2" xfId="11871"/>
    <cellStyle name="Normal 7 3 3 3 3 2 2 2 2" xfId="29408"/>
    <cellStyle name="Normal 7 3 3 3 3 2 2 3" xfId="21893"/>
    <cellStyle name="Normal 7 3 3 3 3 2 3" xfId="6840"/>
    <cellStyle name="Normal 7 3 3 3 3 2 3 2" xfId="14376"/>
    <cellStyle name="Normal 7 3 3 3 3 2 3 2 2" xfId="31913"/>
    <cellStyle name="Normal 7 3 3 3 3 2 3 3" xfId="24398"/>
    <cellStyle name="Normal 7 3 3 3 3 2 4" xfId="9366"/>
    <cellStyle name="Normal 7 3 3 3 3 2 4 2" xfId="26903"/>
    <cellStyle name="Normal 7 3 3 3 3 2 5" xfId="19388"/>
    <cellStyle name="Normal 7 3 3 3 3 2 6" xfId="16883"/>
    <cellStyle name="Normal 7 3 3 3 3 3" xfId="3090"/>
    <cellStyle name="Normal 7 3 3 3 3 3 2" xfId="10626"/>
    <cellStyle name="Normal 7 3 3 3 3 3 2 2" xfId="28163"/>
    <cellStyle name="Normal 7 3 3 3 3 3 3" xfId="20648"/>
    <cellStyle name="Normal 7 3 3 3 3 4" xfId="5595"/>
    <cellStyle name="Normal 7 3 3 3 3 4 2" xfId="13131"/>
    <cellStyle name="Normal 7 3 3 3 3 4 2 2" xfId="30668"/>
    <cellStyle name="Normal 7 3 3 3 3 4 3" xfId="23153"/>
    <cellStyle name="Normal 7 3 3 3 3 5" xfId="8119"/>
    <cellStyle name="Normal 7 3 3 3 3 5 2" xfId="25658"/>
    <cellStyle name="Normal 7 3 3 3 3 6" xfId="18143"/>
    <cellStyle name="Normal 7 3 3 3 3 7" xfId="15638"/>
    <cellStyle name="Normal 7 3 3 3 4" xfId="1083"/>
    <cellStyle name="Normal 7 3 3 3 4 2" xfId="2328"/>
    <cellStyle name="Normal 7 3 3 3 4 2 2" xfId="4833"/>
    <cellStyle name="Normal 7 3 3 3 4 2 2 2" xfId="12369"/>
    <cellStyle name="Normal 7 3 3 3 4 2 2 2 2" xfId="29906"/>
    <cellStyle name="Normal 7 3 3 3 4 2 2 3" xfId="22391"/>
    <cellStyle name="Normal 7 3 3 3 4 2 3" xfId="7338"/>
    <cellStyle name="Normal 7 3 3 3 4 2 3 2" xfId="14874"/>
    <cellStyle name="Normal 7 3 3 3 4 2 3 2 2" xfId="32411"/>
    <cellStyle name="Normal 7 3 3 3 4 2 3 3" xfId="24896"/>
    <cellStyle name="Normal 7 3 3 3 4 2 4" xfId="9864"/>
    <cellStyle name="Normal 7 3 3 3 4 2 4 2" xfId="27401"/>
    <cellStyle name="Normal 7 3 3 3 4 2 5" xfId="19886"/>
    <cellStyle name="Normal 7 3 3 3 4 2 6" xfId="17381"/>
    <cellStyle name="Normal 7 3 3 3 4 3" xfId="3588"/>
    <cellStyle name="Normal 7 3 3 3 4 3 2" xfId="11124"/>
    <cellStyle name="Normal 7 3 3 3 4 3 2 2" xfId="28661"/>
    <cellStyle name="Normal 7 3 3 3 4 3 3" xfId="21146"/>
    <cellStyle name="Normal 7 3 3 3 4 4" xfId="6093"/>
    <cellStyle name="Normal 7 3 3 3 4 4 2" xfId="13629"/>
    <cellStyle name="Normal 7 3 3 3 4 4 2 2" xfId="31166"/>
    <cellStyle name="Normal 7 3 3 3 4 4 3" xfId="23651"/>
    <cellStyle name="Normal 7 3 3 3 4 5" xfId="8619"/>
    <cellStyle name="Normal 7 3 3 3 4 5 2" xfId="26156"/>
    <cellStyle name="Normal 7 3 3 3 4 6" xfId="18641"/>
    <cellStyle name="Normal 7 3 3 3 4 7" xfId="16136"/>
    <cellStyle name="Normal 7 3 3 3 5" xfId="1581"/>
    <cellStyle name="Normal 7 3 3 3 5 2" xfId="4086"/>
    <cellStyle name="Normal 7 3 3 3 5 2 2" xfId="11622"/>
    <cellStyle name="Normal 7 3 3 3 5 2 2 2" xfId="29159"/>
    <cellStyle name="Normal 7 3 3 3 5 2 3" xfId="21644"/>
    <cellStyle name="Normal 7 3 3 3 5 3" xfId="6591"/>
    <cellStyle name="Normal 7 3 3 3 5 3 2" xfId="14127"/>
    <cellStyle name="Normal 7 3 3 3 5 3 2 2" xfId="31664"/>
    <cellStyle name="Normal 7 3 3 3 5 3 3" xfId="24149"/>
    <cellStyle name="Normal 7 3 3 3 5 4" xfId="9117"/>
    <cellStyle name="Normal 7 3 3 3 5 4 2" xfId="26654"/>
    <cellStyle name="Normal 7 3 3 3 5 5" xfId="19139"/>
    <cellStyle name="Normal 7 3 3 3 5 6" xfId="16634"/>
    <cellStyle name="Normal 7 3 3 3 6" xfId="2841"/>
    <cellStyle name="Normal 7 3 3 3 6 2" xfId="10377"/>
    <cellStyle name="Normal 7 3 3 3 6 2 2" xfId="27914"/>
    <cellStyle name="Normal 7 3 3 3 6 3" xfId="20399"/>
    <cellStyle name="Normal 7 3 3 3 7" xfId="5346"/>
    <cellStyle name="Normal 7 3 3 3 7 2" xfId="12882"/>
    <cellStyle name="Normal 7 3 3 3 7 2 2" xfId="30419"/>
    <cellStyle name="Normal 7 3 3 3 7 3" xfId="22904"/>
    <cellStyle name="Normal 7 3 3 3 8" xfId="7868"/>
    <cellStyle name="Normal 7 3 3 3 8 2" xfId="25409"/>
    <cellStyle name="Normal 7 3 3 3 9" xfId="17894"/>
    <cellStyle name="Normal 7 3 3 4" xfId="343"/>
    <cellStyle name="Normal 7 3 3 4 10" xfId="15450"/>
    <cellStyle name="Normal 7 3 3 4 2" xfId="878"/>
    <cellStyle name="Normal 7 3 3 4 2 2" xfId="1393"/>
    <cellStyle name="Normal 7 3 3 4 2 2 2" xfId="2638"/>
    <cellStyle name="Normal 7 3 3 4 2 2 2 2" xfId="5143"/>
    <cellStyle name="Normal 7 3 3 4 2 2 2 2 2" xfId="12679"/>
    <cellStyle name="Normal 7 3 3 4 2 2 2 2 2 2" xfId="30216"/>
    <cellStyle name="Normal 7 3 3 4 2 2 2 2 3" xfId="22701"/>
    <cellStyle name="Normal 7 3 3 4 2 2 2 3" xfId="7648"/>
    <cellStyle name="Normal 7 3 3 4 2 2 2 3 2" xfId="15184"/>
    <cellStyle name="Normal 7 3 3 4 2 2 2 3 2 2" xfId="32721"/>
    <cellStyle name="Normal 7 3 3 4 2 2 2 3 3" xfId="25206"/>
    <cellStyle name="Normal 7 3 3 4 2 2 2 4" xfId="10174"/>
    <cellStyle name="Normal 7 3 3 4 2 2 2 4 2" xfId="27711"/>
    <cellStyle name="Normal 7 3 3 4 2 2 2 5" xfId="20196"/>
    <cellStyle name="Normal 7 3 3 4 2 2 2 6" xfId="17691"/>
    <cellStyle name="Normal 7 3 3 4 2 2 3" xfId="3898"/>
    <cellStyle name="Normal 7 3 3 4 2 2 3 2" xfId="11434"/>
    <cellStyle name="Normal 7 3 3 4 2 2 3 2 2" xfId="28971"/>
    <cellStyle name="Normal 7 3 3 4 2 2 3 3" xfId="21456"/>
    <cellStyle name="Normal 7 3 3 4 2 2 4" xfId="6403"/>
    <cellStyle name="Normal 7 3 3 4 2 2 4 2" xfId="13939"/>
    <cellStyle name="Normal 7 3 3 4 2 2 4 2 2" xfId="31476"/>
    <cellStyle name="Normal 7 3 3 4 2 2 4 3" xfId="23961"/>
    <cellStyle name="Normal 7 3 3 4 2 2 5" xfId="8929"/>
    <cellStyle name="Normal 7 3 3 4 2 2 5 2" xfId="26466"/>
    <cellStyle name="Normal 7 3 3 4 2 2 6" xfId="18951"/>
    <cellStyle name="Normal 7 3 3 4 2 2 7" xfId="16446"/>
    <cellStyle name="Normal 7 3 3 4 2 3" xfId="2140"/>
    <cellStyle name="Normal 7 3 3 4 2 3 2" xfId="4645"/>
    <cellStyle name="Normal 7 3 3 4 2 3 2 2" xfId="12181"/>
    <cellStyle name="Normal 7 3 3 4 2 3 2 2 2" xfId="29718"/>
    <cellStyle name="Normal 7 3 3 4 2 3 2 3" xfId="22203"/>
    <cellStyle name="Normal 7 3 3 4 2 3 3" xfId="7150"/>
    <cellStyle name="Normal 7 3 3 4 2 3 3 2" xfId="14686"/>
    <cellStyle name="Normal 7 3 3 4 2 3 3 2 2" xfId="32223"/>
    <cellStyle name="Normal 7 3 3 4 2 3 3 3" xfId="24708"/>
    <cellStyle name="Normal 7 3 3 4 2 3 4" xfId="9676"/>
    <cellStyle name="Normal 7 3 3 4 2 3 4 2" xfId="27213"/>
    <cellStyle name="Normal 7 3 3 4 2 3 5" xfId="19698"/>
    <cellStyle name="Normal 7 3 3 4 2 3 6" xfId="17193"/>
    <cellStyle name="Normal 7 3 3 4 2 4" xfId="3400"/>
    <cellStyle name="Normal 7 3 3 4 2 4 2" xfId="10936"/>
    <cellStyle name="Normal 7 3 3 4 2 4 2 2" xfId="28473"/>
    <cellStyle name="Normal 7 3 3 4 2 4 3" xfId="20958"/>
    <cellStyle name="Normal 7 3 3 4 2 5" xfId="5905"/>
    <cellStyle name="Normal 7 3 3 4 2 5 2" xfId="13441"/>
    <cellStyle name="Normal 7 3 3 4 2 5 2 2" xfId="30978"/>
    <cellStyle name="Normal 7 3 3 4 2 5 3" xfId="23463"/>
    <cellStyle name="Normal 7 3 3 4 2 6" xfId="8429"/>
    <cellStyle name="Normal 7 3 3 4 2 6 2" xfId="25968"/>
    <cellStyle name="Normal 7 3 3 4 2 7" xfId="18453"/>
    <cellStyle name="Normal 7 3 3 4 2 8" xfId="15948"/>
    <cellStyle name="Normal 7 3 3 4 3" xfId="618"/>
    <cellStyle name="Normal 7 3 3 4 3 2" xfId="1891"/>
    <cellStyle name="Normal 7 3 3 4 3 2 2" xfId="4396"/>
    <cellStyle name="Normal 7 3 3 4 3 2 2 2" xfId="11932"/>
    <cellStyle name="Normal 7 3 3 4 3 2 2 2 2" xfId="29469"/>
    <cellStyle name="Normal 7 3 3 4 3 2 2 3" xfId="21954"/>
    <cellStyle name="Normal 7 3 3 4 3 2 3" xfId="6901"/>
    <cellStyle name="Normal 7 3 3 4 3 2 3 2" xfId="14437"/>
    <cellStyle name="Normal 7 3 3 4 3 2 3 2 2" xfId="31974"/>
    <cellStyle name="Normal 7 3 3 4 3 2 3 3" xfId="24459"/>
    <cellStyle name="Normal 7 3 3 4 3 2 4" xfId="9427"/>
    <cellStyle name="Normal 7 3 3 4 3 2 4 2" xfId="26964"/>
    <cellStyle name="Normal 7 3 3 4 3 2 5" xfId="19449"/>
    <cellStyle name="Normal 7 3 3 4 3 2 6" xfId="16944"/>
    <cellStyle name="Normal 7 3 3 4 3 3" xfId="3151"/>
    <cellStyle name="Normal 7 3 3 4 3 3 2" xfId="10687"/>
    <cellStyle name="Normal 7 3 3 4 3 3 2 2" xfId="28224"/>
    <cellStyle name="Normal 7 3 3 4 3 3 3" xfId="20709"/>
    <cellStyle name="Normal 7 3 3 4 3 4" xfId="5656"/>
    <cellStyle name="Normal 7 3 3 4 3 4 2" xfId="13192"/>
    <cellStyle name="Normal 7 3 3 4 3 4 2 2" xfId="30729"/>
    <cellStyle name="Normal 7 3 3 4 3 4 3" xfId="23214"/>
    <cellStyle name="Normal 7 3 3 4 3 5" xfId="8180"/>
    <cellStyle name="Normal 7 3 3 4 3 5 2" xfId="25719"/>
    <cellStyle name="Normal 7 3 3 4 3 6" xfId="18204"/>
    <cellStyle name="Normal 7 3 3 4 3 7" xfId="15699"/>
    <cellStyle name="Normal 7 3 3 4 4" xfId="1144"/>
    <cellStyle name="Normal 7 3 3 4 4 2" xfId="2389"/>
    <cellStyle name="Normal 7 3 3 4 4 2 2" xfId="4894"/>
    <cellStyle name="Normal 7 3 3 4 4 2 2 2" xfId="12430"/>
    <cellStyle name="Normal 7 3 3 4 4 2 2 2 2" xfId="29967"/>
    <cellStyle name="Normal 7 3 3 4 4 2 2 3" xfId="22452"/>
    <cellStyle name="Normal 7 3 3 4 4 2 3" xfId="7399"/>
    <cellStyle name="Normal 7 3 3 4 4 2 3 2" xfId="14935"/>
    <cellStyle name="Normal 7 3 3 4 4 2 3 2 2" xfId="32472"/>
    <cellStyle name="Normal 7 3 3 4 4 2 3 3" xfId="24957"/>
    <cellStyle name="Normal 7 3 3 4 4 2 4" xfId="9925"/>
    <cellStyle name="Normal 7 3 3 4 4 2 4 2" xfId="27462"/>
    <cellStyle name="Normal 7 3 3 4 4 2 5" xfId="19947"/>
    <cellStyle name="Normal 7 3 3 4 4 2 6" xfId="17442"/>
    <cellStyle name="Normal 7 3 3 4 4 3" xfId="3649"/>
    <cellStyle name="Normal 7 3 3 4 4 3 2" xfId="11185"/>
    <cellStyle name="Normal 7 3 3 4 4 3 2 2" xfId="28722"/>
    <cellStyle name="Normal 7 3 3 4 4 3 3" xfId="21207"/>
    <cellStyle name="Normal 7 3 3 4 4 4" xfId="6154"/>
    <cellStyle name="Normal 7 3 3 4 4 4 2" xfId="13690"/>
    <cellStyle name="Normal 7 3 3 4 4 4 2 2" xfId="31227"/>
    <cellStyle name="Normal 7 3 3 4 4 4 3" xfId="23712"/>
    <cellStyle name="Normal 7 3 3 4 4 5" xfId="8680"/>
    <cellStyle name="Normal 7 3 3 4 4 5 2" xfId="26217"/>
    <cellStyle name="Normal 7 3 3 4 4 6" xfId="18702"/>
    <cellStyle name="Normal 7 3 3 4 4 7" xfId="16197"/>
    <cellStyle name="Normal 7 3 3 4 5" xfId="1642"/>
    <cellStyle name="Normal 7 3 3 4 5 2" xfId="4147"/>
    <cellStyle name="Normal 7 3 3 4 5 2 2" xfId="11683"/>
    <cellStyle name="Normal 7 3 3 4 5 2 2 2" xfId="29220"/>
    <cellStyle name="Normal 7 3 3 4 5 2 3" xfId="21705"/>
    <cellStyle name="Normal 7 3 3 4 5 3" xfId="6652"/>
    <cellStyle name="Normal 7 3 3 4 5 3 2" xfId="14188"/>
    <cellStyle name="Normal 7 3 3 4 5 3 2 2" xfId="31725"/>
    <cellStyle name="Normal 7 3 3 4 5 3 3" xfId="24210"/>
    <cellStyle name="Normal 7 3 3 4 5 4" xfId="9178"/>
    <cellStyle name="Normal 7 3 3 4 5 4 2" xfId="26715"/>
    <cellStyle name="Normal 7 3 3 4 5 5" xfId="19200"/>
    <cellStyle name="Normal 7 3 3 4 5 6" xfId="16695"/>
    <cellStyle name="Normal 7 3 3 4 6" xfId="2902"/>
    <cellStyle name="Normal 7 3 3 4 6 2" xfId="10438"/>
    <cellStyle name="Normal 7 3 3 4 6 2 2" xfId="27975"/>
    <cellStyle name="Normal 7 3 3 4 6 3" xfId="20460"/>
    <cellStyle name="Normal 7 3 3 4 7" xfId="5407"/>
    <cellStyle name="Normal 7 3 3 4 7 2" xfId="12943"/>
    <cellStyle name="Normal 7 3 3 4 7 2 2" xfId="30480"/>
    <cellStyle name="Normal 7 3 3 4 7 3" xfId="22965"/>
    <cellStyle name="Normal 7 3 3 4 8" xfId="7929"/>
    <cellStyle name="Normal 7 3 3 4 8 2" xfId="25470"/>
    <cellStyle name="Normal 7 3 3 4 9" xfId="17955"/>
    <cellStyle name="Normal 7 3 3 5" xfId="689"/>
    <cellStyle name="Normal 7 3 3 5 2" xfId="1210"/>
    <cellStyle name="Normal 7 3 3 5 2 2" xfId="2455"/>
    <cellStyle name="Normal 7 3 3 5 2 2 2" xfId="4960"/>
    <cellStyle name="Normal 7 3 3 5 2 2 2 2" xfId="12496"/>
    <cellStyle name="Normal 7 3 3 5 2 2 2 2 2" xfId="30033"/>
    <cellStyle name="Normal 7 3 3 5 2 2 2 3" xfId="22518"/>
    <cellStyle name="Normal 7 3 3 5 2 2 3" xfId="7465"/>
    <cellStyle name="Normal 7 3 3 5 2 2 3 2" xfId="15001"/>
    <cellStyle name="Normal 7 3 3 5 2 2 3 2 2" xfId="32538"/>
    <cellStyle name="Normal 7 3 3 5 2 2 3 3" xfId="25023"/>
    <cellStyle name="Normal 7 3 3 5 2 2 4" xfId="9991"/>
    <cellStyle name="Normal 7 3 3 5 2 2 4 2" xfId="27528"/>
    <cellStyle name="Normal 7 3 3 5 2 2 5" xfId="20013"/>
    <cellStyle name="Normal 7 3 3 5 2 2 6" xfId="17508"/>
    <cellStyle name="Normal 7 3 3 5 2 3" xfId="3715"/>
    <cellStyle name="Normal 7 3 3 5 2 3 2" xfId="11251"/>
    <cellStyle name="Normal 7 3 3 5 2 3 2 2" xfId="28788"/>
    <cellStyle name="Normal 7 3 3 5 2 3 3" xfId="21273"/>
    <cellStyle name="Normal 7 3 3 5 2 4" xfId="6220"/>
    <cellStyle name="Normal 7 3 3 5 2 4 2" xfId="13756"/>
    <cellStyle name="Normal 7 3 3 5 2 4 2 2" xfId="31293"/>
    <cellStyle name="Normal 7 3 3 5 2 4 3" xfId="23778"/>
    <cellStyle name="Normal 7 3 3 5 2 5" xfId="8746"/>
    <cellStyle name="Normal 7 3 3 5 2 5 2" xfId="26283"/>
    <cellStyle name="Normal 7 3 3 5 2 6" xfId="18768"/>
    <cellStyle name="Normal 7 3 3 5 2 7" xfId="16263"/>
    <cellStyle name="Normal 7 3 3 5 3" xfId="1957"/>
    <cellStyle name="Normal 7 3 3 5 3 2" xfId="4462"/>
    <cellStyle name="Normal 7 3 3 5 3 2 2" xfId="11998"/>
    <cellStyle name="Normal 7 3 3 5 3 2 2 2" xfId="29535"/>
    <cellStyle name="Normal 7 3 3 5 3 2 3" xfId="22020"/>
    <cellStyle name="Normal 7 3 3 5 3 3" xfId="6967"/>
    <cellStyle name="Normal 7 3 3 5 3 3 2" xfId="14503"/>
    <cellStyle name="Normal 7 3 3 5 3 3 2 2" xfId="32040"/>
    <cellStyle name="Normal 7 3 3 5 3 3 3" xfId="24525"/>
    <cellStyle name="Normal 7 3 3 5 3 4" xfId="9493"/>
    <cellStyle name="Normal 7 3 3 5 3 4 2" xfId="27030"/>
    <cellStyle name="Normal 7 3 3 5 3 5" xfId="19515"/>
    <cellStyle name="Normal 7 3 3 5 3 6" xfId="17010"/>
    <cellStyle name="Normal 7 3 3 5 4" xfId="3217"/>
    <cellStyle name="Normal 7 3 3 5 4 2" xfId="10753"/>
    <cellStyle name="Normal 7 3 3 5 4 2 2" xfId="28290"/>
    <cellStyle name="Normal 7 3 3 5 4 3" xfId="20775"/>
    <cellStyle name="Normal 7 3 3 5 5" xfId="5722"/>
    <cellStyle name="Normal 7 3 3 5 5 2" xfId="13258"/>
    <cellStyle name="Normal 7 3 3 5 5 2 2" xfId="30795"/>
    <cellStyle name="Normal 7 3 3 5 5 3" xfId="23280"/>
    <cellStyle name="Normal 7 3 3 5 6" xfId="8246"/>
    <cellStyle name="Normal 7 3 3 5 6 2" xfId="25785"/>
    <cellStyle name="Normal 7 3 3 5 7" xfId="18270"/>
    <cellStyle name="Normal 7 3 3 5 8" xfId="15765"/>
    <cellStyle name="Normal 7 3 3 6" xfId="416"/>
    <cellStyle name="Normal 7 3 3 6 2" xfId="1708"/>
    <cellStyle name="Normal 7 3 3 6 2 2" xfId="4213"/>
    <cellStyle name="Normal 7 3 3 6 2 2 2" xfId="11749"/>
    <cellStyle name="Normal 7 3 3 6 2 2 2 2" xfId="29286"/>
    <cellStyle name="Normal 7 3 3 6 2 2 3" xfId="21771"/>
    <cellStyle name="Normal 7 3 3 6 2 3" xfId="6718"/>
    <cellStyle name="Normal 7 3 3 6 2 3 2" xfId="14254"/>
    <cellStyle name="Normal 7 3 3 6 2 3 2 2" xfId="31791"/>
    <cellStyle name="Normal 7 3 3 6 2 3 3" xfId="24276"/>
    <cellStyle name="Normal 7 3 3 6 2 4" xfId="9244"/>
    <cellStyle name="Normal 7 3 3 6 2 4 2" xfId="26781"/>
    <cellStyle name="Normal 7 3 3 6 2 5" xfId="19266"/>
    <cellStyle name="Normal 7 3 3 6 2 6" xfId="16761"/>
    <cellStyle name="Normal 7 3 3 6 3" xfId="2968"/>
    <cellStyle name="Normal 7 3 3 6 3 2" xfId="10504"/>
    <cellStyle name="Normal 7 3 3 6 3 2 2" xfId="28041"/>
    <cellStyle name="Normal 7 3 3 6 3 3" xfId="20526"/>
    <cellStyle name="Normal 7 3 3 6 4" xfId="5473"/>
    <cellStyle name="Normal 7 3 3 6 4 2" xfId="13009"/>
    <cellStyle name="Normal 7 3 3 6 4 2 2" xfId="30546"/>
    <cellStyle name="Normal 7 3 3 6 4 3" xfId="23031"/>
    <cellStyle name="Normal 7 3 3 6 5" xfId="7995"/>
    <cellStyle name="Normal 7 3 3 6 5 2" xfId="25536"/>
    <cellStyle name="Normal 7 3 3 6 6" xfId="18021"/>
    <cellStyle name="Normal 7 3 3 6 7" xfId="15516"/>
    <cellStyle name="Normal 7 3 3 7" xfId="961"/>
    <cellStyle name="Normal 7 3 3 7 2" xfId="2206"/>
    <cellStyle name="Normal 7 3 3 7 2 2" xfId="4711"/>
    <cellStyle name="Normal 7 3 3 7 2 2 2" xfId="12247"/>
    <cellStyle name="Normal 7 3 3 7 2 2 2 2" xfId="29784"/>
    <cellStyle name="Normal 7 3 3 7 2 2 3" xfId="22269"/>
    <cellStyle name="Normal 7 3 3 7 2 3" xfId="7216"/>
    <cellStyle name="Normal 7 3 3 7 2 3 2" xfId="14752"/>
    <cellStyle name="Normal 7 3 3 7 2 3 2 2" xfId="32289"/>
    <cellStyle name="Normal 7 3 3 7 2 3 3" xfId="24774"/>
    <cellStyle name="Normal 7 3 3 7 2 4" xfId="9742"/>
    <cellStyle name="Normal 7 3 3 7 2 4 2" xfId="27279"/>
    <cellStyle name="Normal 7 3 3 7 2 5" xfId="19764"/>
    <cellStyle name="Normal 7 3 3 7 2 6" xfId="17259"/>
    <cellStyle name="Normal 7 3 3 7 3" xfId="3466"/>
    <cellStyle name="Normal 7 3 3 7 3 2" xfId="11002"/>
    <cellStyle name="Normal 7 3 3 7 3 2 2" xfId="28539"/>
    <cellStyle name="Normal 7 3 3 7 3 3" xfId="21024"/>
    <cellStyle name="Normal 7 3 3 7 4" xfId="5971"/>
    <cellStyle name="Normal 7 3 3 7 4 2" xfId="13507"/>
    <cellStyle name="Normal 7 3 3 7 4 2 2" xfId="31044"/>
    <cellStyle name="Normal 7 3 3 7 4 3" xfId="23529"/>
    <cellStyle name="Normal 7 3 3 7 5" xfId="8497"/>
    <cellStyle name="Normal 7 3 3 7 5 2" xfId="26034"/>
    <cellStyle name="Normal 7 3 3 7 6" xfId="18519"/>
    <cellStyle name="Normal 7 3 3 7 7" xfId="16014"/>
    <cellStyle name="Normal 7 3 3 8" xfId="1459"/>
    <cellStyle name="Normal 7 3 3 8 2" xfId="3964"/>
    <cellStyle name="Normal 7 3 3 8 2 2" xfId="11500"/>
    <cellStyle name="Normal 7 3 3 8 2 2 2" xfId="29037"/>
    <cellStyle name="Normal 7 3 3 8 2 3" xfId="21522"/>
    <cellStyle name="Normal 7 3 3 8 3" xfId="6469"/>
    <cellStyle name="Normal 7 3 3 8 3 2" xfId="14005"/>
    <cellStyle name="Normal 7 3 3 8 3 2 2" xfId="31542"/>
    <cellStyle name="Normal 7 3 3 8 3 3" xfId="24027"/>
    <cellStyle name="Normal 7 3 3 8 4" xfId="8995"/>
    <cellStyle name="Normal 7 3 3 8 4 2" xfId="26532"/>
    <cellStyle name="Normal 7 3 3 8 5" xfId="19017"/>
    <cellStyle name="Normal 7 3 3 8 6" xfId="16512"/>
    <cellStyle name="Normal 7 3 3 9" xfId="2719"/>
    <cellStyle name="Normal 7 3 3 9 2" xfId="10255"/>
    <cellStyle name="Normal 7 3 3 9 2 2" xfId="27792"/>
    <cellStyle name="Normal 7 3 3 9 3" xfId="20277"/>
    <cellStyle name="Normal 7 3 4" xfId="172"/>
    <cellStyle name="Normal 7 3 4 10" xfId="15295"/>
    <cellStyle name="Normal 7 3 4 2" xfId="721"/>
    <cellStyle name="Normal 7 3 4 2 2" xfId="1240"/>
    <cellStyle name="Normal 7 3 4 2 2 2" xfId="2485"/>
    <cellStyle name="Normal 7 3 4 2 2 2 2" xfId="4990"/>
    <cellStyle name="Normal 7 3 4 2 2 2 2 2" xfId="12526"/>
    <cellStyle name="Normal 7 3 4 2 2 2 2 2 2" xfId="30063"/>
    <cellStyle name="Normal 7 3 4 2 2 2 2 3" xfId="22548"/>
    <cellStyle name="Normal 7 3 4 2 2 2 3" xfId="7495"/>
    <cellStyle name="Normal 7 3 4 2 2 2 3 2" xfId="15031"/>
    <cellStyle name="Normal 7 3 4 2 2 2 3 2 2" xfId="32568"/>
    <cellStyle name="Normal 7 3 4 2 2 2 3 3" xfId="25053"/>
    <cellStyle name="Normal 7 3 4 2 2 2 4" xfId="10021"/>
    <cellStyle name="Normal 7 3 4 2 2 2 4 2" xfId="27558"/>
    <cellStyle name="Normal 7 3 4 2 2 2 5" xfId="20043"/>
    <cellStyle name="Normal 7 3 4 2 2 2 6" xfId="17538"/>
    <cellStyle name="Normal 7 3 4 2 2 3" xfId="3745"/>
    <cellStyle name="Normal 7 3 4 2 2 3 2" xfId="11281"/>
    <cellStyle name="Normal 7 3 4 2 2 3 2 2" xfId="28818"/>
    <cellStyle name="Normal 7 3 4 2 2 3 3" xfId="21303"/>
    <cellStyle name="Normal 7 3 4 2 2 4" xfId="6250"/>
    <cellStyle name="Normal 7 3 4 2 2 4 2" xfId="13786"/>
    <cellStyle name="Normal 7 3 4 2 2 4 2 2" xfId="31323"/>
    <cellStyle name="Normal 7 3 4 2 2 4 3" xfId="23808"/>
    <cellStyle name="Normal 7 3 4 2 2 5" xfId="8776"/>
    <cellStyle name="Normal 7 3 4 2 2 5 2" xfId="26313"/>
    <cellStyle name="Normal 7 3 4 2 2 6" xfId="18798"/>
    <cellStyle name="Normal 7 3 4 2 2 7" xfId="16293"/>
    <cellStyle name="Normal 7 3 4 2 3" xfId="1987"/>
    <cellStyle name="Normal 7 3 4 2 3 2" xfId="4492"/>
    <cellStyle name="Normal 7 3 4 2 3 2 2" xfId="12028"/>
    <cellStyle name="Normal 7 3 4 2 3 2 2 2" xfId="29565"/>
    <cellStyle name="Normal 7 3 4 2 3 2 3" xfId="22050"/>
    <cellStyle name="Normal 7 3 4 2 3 3" xfId="6997"/>
    <cellStyle name="Normal 7 3 4 2 3 3 2" xfId="14533"/>
    <cellStyle name="Normal 7 3 4 2 3 3 2 2" xfId="32070"/>
    <cellStyle name="Normal 7 3 4 2 3 3 3" xfId="24555"/>
    <cellStyle name="Normal 7 3 4 2 3 4" xfId="9523"/>
    <cellStyle name="Normal 7 3 4 2 3 4 2" xfId="27060"/>
    <cellStyle name="Normal 7 3 4 2 3 5" xfId="19545"/>
    <cellStyle name="Normal 7 3 4 2 3 6" xfId="17040"/>
    <cellStyle name="Normal 7 3 4 2 4" xfId="3247"/>
    <cellStyle name="Normal 7 3 4 2 4 2" xfId="10783"/>
    <cellStyle name="Normal 7 3 4 2 4 2 2" xfId="28320"/>
    <cellStyle name="Normal 7 3 4 2 4 3" xfId="20805"/>
    <cellStyle name="Normal 7 3 4 2 5" xfId="5752"/>
    <cellStyle name="Normal 7 3 4 2 5 2" xfId="13288"/>
    <cellStyle name="Normal 7 3 4 2 5 2 2" xfId="30825"/>
    <cellStyle name="Normal 7 3 4 2 5 3" xfId="23310"/>
    <cellStyle name="Normal 7 3 4 2 6" xfId="8276"/>
    <cellStyle name="Normal 7 3 4 2 6 2" xfId="25815"/>
    <cellStyle name="Normal 7 3 4 2 7" xfId="18300"/>
    <cellStyle name="Normal 7 3 4 2 8" xfId="15795"/>
    <cellStyle name="Normal 7 3 4 3" xfId="448"/>
    <cellStyle name="Normal 7 3 4 3 2" xfId="1738"/>
    <cellStyle name="Normal 7 3 4 3 2 2" xfId="4243"/>
    <cellStyle name="Normal 7 3 4 3 2 2 2" xfId="11779"/>
    <cellStyle name="Normal 7 3 4 3 2 2 2 2" xfId="29316"/>
    <cellStyle name="Normal 7 3 4 3 2 2 3" xfId="21801"/>
    <cellStyle name="Normal 7 3 4 3 2 3" xfId="6748"/>
    <cellStyle name="Normal 7 3 4 3 2 3 2" xfId="14284"/>
    <cellStyle name="Normal 7 3 4 3 2 3 2 2" xfId="31821"/>
    <cellStyle name="Normal 7 3 4 3 2 3 3" xfId="24306"/>
    <cellStyle name="Normal 7 3 4 3 2 4" xfId="9274"/>
    <cellStyle name="Normal 7 3 4 3 2 4 2" xfId="26811"/>
    <cellStyle name="Normal 7 3 4 3 2 5" xfId="19296"/>
    <cellStyle name="Normal 7 3 4 3 2 6" xfId="16791"/>
    <cellStyle name="Normal 7 3 4 3 3" xfId="2998"/>
    <cellStyle name="Normal 7 3 4 3 3 2" xfId="10534"/>
    <cellStyle name="Normal 7 3 4 3 3 2 2" xfId="28071"/>
    <cellStyle name="Normal 7 3 4 3 3 3" xfId="20556"/>
    <cellStyle name="Normal 7 3 4 3 4" xfId="5503"/>
    <cellStyle name="Normal 7 3 4 3 4 2" xfId="13039"/>
    <cellStyle name="Normal 7 3 4 3 4 2 2" xfId="30576"/>
    <cellStyle name="Normal 7 3 4 3 4 3" xfId="23061"/>
    <cellStyle name="Normal 7 3 4 3 5" xfId="8025"/>
    <cellStyle name="Normal 7 3 4 3 5 2" xfId="25566"/>
    <cellStyle name="Normal 7 3 4 3 6" xfId="18051"/>
    <cellStyle name="Normal 7 3 4 3 7" xfId="15546"/>
    <cellStyle name="Normal 7 3 4 4" xfId="991"/>
    <cellStyle name="Normal 7 3 4 4 2" xfId="2236"/>
    <cellStyle name="Normal 7 3 4 4 2 2" xfId="4741"/>
    <cellStyle name="Normal 7 3 4 4 2 2 2" xfId="12277"/>
    <cellStyle name="Normal 7 3 4 4 2 2 2 2" xfId="29814"/>
    <cellStyle name="Normal 7 3 4 4 2 2 3" xfId="22299"/>
    <cellStyle name="Normal 7 3 4 4 2 3" xfId="7246"/>
    <cellStyle name="Normal 7 3 4 4 2 3 2" xfId="14782"/>
    <cellStyle name="Normal 7 3 4 4 2 3 2 2" xfId="32319"/>
    <cellStyle name="Normal 7 3 4 4 2 3 3" xfId="24804"/>
    <cellStyle name="Normal 7 3 4 4 2 4" xfId="9772"/>
    <cellStyle name="Normal 7 3 4 4 2 4 2" xfId="27309"/>
    <cellStyle name="Normal 7 3 4 4 2 5" xfId="19794"/>
    <cellStyle name="Normal 7 3 4 4 2 6" xfId="17289"/>
    <cellStyle name="Normal 7 3 4 4 3" xfId="3496"/>
    <cellStyle name="Normal 7 3 4 4 3 2" xfId="11032"/>
    <cellStyle name="Normal 7 3 4 4 3 2 2" xfId="28569"/>
    <cellStyle name="Normal 7 3 4 4 3 3" xfId="21054"/>
    <cellStyle name="Normal 7 3 4 4 4" xfId="6001"/>
    <cellStyle name="Normal 7 3 4 4 4 2" xfId="13537"/>
    <cellStyle name="Normal 7 3 4 4 4 2 2" xfId="31074"/>
    <cellStyle name="Normal 7 3 4 4 4 3" xfId="23559"/>
    <cellStyle name="Normal 7 3 4 4 5" xfId="8527"/>
    <cellStyle name="Normal 7 3 4 4 5 2" xfId="26064"/>
    <cellStyle name="Normal 7 3 4 4 6" xfId="18549"/>
    <cellStyle name="Normal 7 3 4 4 7" xfId="16044"/>
    <cellStyle name="Normal 7 3 4 5" xfId="1489"/>
    <cellStyle name="Normal 7 3 4 5 2" xfId="3994"/>
    <cellStyle name="Normal 7 3 4 5 2 2" xfId="11530"/>
    <cellStyle name="Normal 7 3 4 5 2 2 2" xfId="29067"/>
    <cellStyle name="Normal 7 3 4 5 2 3" xfId="21552"/>
    <cellStyle name="Normal 7 3 4 5 3" xfId="6499"/>
    <cellStyle name="Normal 7 3 4 5 3 2" xfId="14035"/>
    <cellStyle name="Normal 7 3 4 5 3 2 2" xfId="31572"/>
    <cellStyle name="Normal 7 3 4 5 3 3" xfId="24057"/>
    <cellStyle name="Normal 7 3 4 5 4" xfId="9025"/>
    <cellStyle name="Normal 7 3 4 5 4 2" xfId="26562"/>
    <cellStyle name="Normal 7 3 4 5 5" xfId="19047"/>
    <cellStyle name="Normal 7 3 4 5 6" xfId="16542"/>
    <cellStyle name="Normal 7 3 4 6" xfId="2749"/>
    <cellStyle name="Normal 7 3 4 6 2" xfId="10285"/>
    <cellStyle name="Normal 7 3 4 6 2 2" xfId="27822"/>
    <cellStyle name="Normal 7 3 4 6 3" xfId="20307"/>
    <cellStyle name="Normal 7 3 4 7" xfId="5254"/>
    <cellStyle name="Normal 7 3 4 7 2" xfId="12790"/>
    <cellStyle name="Normal 7 3 4 7 2 2" xfId="30327"/>
    <cellStyle name="Normal 7 3 4 7 3" xfId="22812"/>
    <cellStyle name="Normal 7 3 4 8" xfId="7774"/>
    <cellStyle name="Normal 7 3 4 8 2" xfId="25317"/>
    <cellStyle name="Normal 7 3 4 9" xfId="17802"/>
    <cellStyle name="Normal 7 3 5" xfId="248"/>
    <cellStyle name="Normal 7 3 5 10" xfId="15358"/>
    <cellStyle name="Normal 7 3 5 2" xfId="783"/>
    <cellStyle name="Normal 7 3 5 2 2" xfId="1301"/>
    <cellStyle name="Normal 7 3 5 2 2 2" xfId="2546"/>
    <cellStyle name="Normal 7 3 5 2 2 2 2" xfId="5051"/>
    <cellStyle name="Normal 7 3 5 2 2 2 2 2" xfId="12587"/>
    <cellStyle name="Normal 7 3 5 2 2 2 2 2 2" xfId="30124"/>
    <cellStyle name="Normal 7 3 5 2 2 2 2 3" xfId="22609"/>
    <cellStyle name="Normal 7 3 5 2 2 2 3" xfId="7556"/>
    <cellStyle name="Normal 7 3 5 2 2 2 3 2" xfId="15092"/>
    <cellStyle name="Normal 7 3 5 2 2 2 3 2 2" xfId="32629"/>
    <cellStyle name="Normal 7 3 5 2 2 2 3 3" xfId="25114"/>
    <cellStyle name="Normal 7 3 5 2 2 2 4" xfId="10082"/>
    <cellStyle name="Normal 7 3 5 2 2 2 4 2" xfId="27619"/>
    <cellStyle name="Normal 7 3 5 2 2 2 5" xfId="20104"/>
    <cellStyle name="Normal 7 3 5 2 2 2 6" xfId="17599"/>
    <cellStyle name="Normal 7 3 5 2 2 3" xfId="3806"/>
    <cellStyle name="Normal 7 3 5 2 2 3 2" xfId="11342"/>
    <cellStyle name="Normal 7 3 5 2 2 3 2 2" xfId="28879"/>
    <cellStyle name="Normal 7 3 5 2 2 3 3" xfId="21364"/>
    <cellStyle name="Normal 7 3 5 2 2 4" xfId="6311"/>
    <cellStyle name="Normal 7 3 5 2 2 4 2" xfId="13847"/>
    <cellStyle name="Normal 7 3 5 2 2 4 2 2" xfId="31384"/>
    <cellStyle name="Normal 7 3 5 2 2 4 3" xfId="23869"/>
    <cellStyle name="Normal 7 3 5 2 2 5" xfId="8837"/>
    <cellStyle name="Normal 7 3 5 2 2 5 2" xfId="26374"/>
    <cellStyle name="Normal 7 3 5 2 2 6" xfId="18859"/>
    <cellStyle name="Normal 7 3 5 2 2 7" xfId="16354"/>
    <cellStyle name="Normal 7 3 5 2 3" xfId="2048"/>
    <cellStyle name="Normal 7 3 5 2 3 2" xfId="4553"/>
    <cellStyle name="Normal 7 3 5 2 3 2 2" xfId="12089"/>
    <cellStyle name="Normal 7 3 5 2 3 2 2 2" xfId="29626"/>
    <cellStyle name="Normal 7 3 5 2 3 2 3" xfId="22111"/>
    <cellStyle name="Normal 7 3 5 2 3 3" xfId="7058"/>
    <cellStyle name="Normal 7 3 5 2 3 3 2" xfId="14594"/>
    <cellStyle name="Normal 7 3 5 2 3 3 2 2" xfId="32131"/>
    <cellStyle name="Normal 7 3 5 2 3 3 3" xfId="24616"/>
    <cellStyle name="Normal 7 3 5 2 3 4" xfId="9584"/>
    <cellStyle name="Normal 7 3 5 2 3 4 2" xfId="27121"/>
    <cellStyle name="Normal 7 3 5 2 3 5" xfId="19606"/>
    <cellStyle name="Normal 7 3 5 2 3 6" xfId="17101"/>
    <cellStyle name="Normal 7 3 5 2 4" xfId="3308"/>
    <cellStyle name="Normal 7 3 5 2 4 2" xfId="10844"/>
    <cellStyle name="Normal 7 3 5 2 4 2 2" xfId="28381"/>
    <cellStyle name="Normal 7 3 5 2 4 3" xfId="20866"/>
    <cellStyle name="Normal 7 3 5 2 5" xfId="5813"/>
    <cellStyle name="Normal 7 3 5 2 5 2" xfId="13349"/>
    <cellStyle name="Normal 7 3 5 2 5 2 2" xfId="30886"/>
    <cellStyle name="Normal 7 3 5 2 5 3" xfId="23371"/>
    <cellStyle name="Normal 7 3 5 2 6" xfId="8337"/>
    <cellStyle name="Normal 7 3 5 2 6 2" xfId="25876"/>
    <cellStyle name="Normal 7 3 5 2 7" xfId="18361"/>
    <cellStyle name="Normal 7 3 5 2 8" xfId="15856"/>
    <cellStyle name="Normal 7 3 5 3" xfId="523"/>
    <cellStyle name="Normal 7 3 5 3 2" xfId="1799"/>
    <cellStyle name="Normal 7 3 5 3 2 2" xfId="4304"/>
    <cellStyle name="Normal 7 3 5 3 2 2 2" xfId="11840"/>
    <cellStyle name="Normal 7 3 5 3 2 2 2 2" xfId="29377"/>
    <cellStyle name="Normal 7 3 5 3 2 2 3" xfId="21862"/>
    <cellStyle name="Normal 7 3 5 3 2 3" xfId="6809"/>
    <cellStyle name="Normal 7 3 5 3 2 3 2" xfId="14345"/>
    <cellStyle name="Normal 7 3 5 3 2 3 2 2" xfId="31882"/>
    <cellStyle name="Normal 7 3 5 3 2 3 3" xfId="24367"/>
    <cellStyle name="Normal 7 3 5 3 2 4" xfId="9335"/>
    <cellStyle name="Normal 7 3 5 3 2 4 2" xfId="26872"/>
    <cellStyle name="Normal 7 3 5 3 2 5" xfId="19357"/>
    <cellStyle name="Normal 7 3 5 3 2 6" xfId="16852"/>
    <cellStyle name="Normal 7 3 5 3 3" xfId="3059"/>
    <cellStyle name="Normal 7 3 5 3 3 2" xfId="10595"/>
    <cellStyle name="Normal 7 3 5 3 3 2 2" xfId="28132"/>
    <cellStyle name="Normal 7 3 5 3 3 3" xfId="20617"/>
    <cellStyle name="Normal 7 3 5 3 4" xfId="5564"/>
    <cellStyle name="Normal 7 3 5 3 4 2" xfId="13100"/>
    <cellStyle name="Normal 7 3 5 3 4 2 2" xfId="30637"/>
    <cellStyle name="Normal 7 3 5 3 4 3" xfId="23122"/>
    <cellStyle name="Normal 7 3 5 3 5" xfId="8088"/>
    <cellStyle name="Normal 7 3 5 3 5 2" xfId="25627"/>
    <cellStyle name="Normal 7 3 5 3 6" xfId="18112"/>
    <cellStyle name="Normal 7 3 5 3 7" xfId="15607"/>
    <cellStyle name="Normal 7 3 5 4" xfId="1052"/>
    <cellStyle name="Normal 7 3 5 4 2" xfId="2297"/>
    <cellStyle name="Normal 7 3 5 4 2 2" xfId="4802"/>
    <cellStyle name="Normal 7 3 5 4 2 2 2" xfId="12338"/>
    <cellStyle name="Normal 7 3 5 4 2 2 2 2" xfId="29875"/>
    <cellStyle name="Normal 7 3 5 4 2 2 3" xfId="22360"/>
    <cellStyle name="Normal 7 3 5 4 2 3" xfId="7307"/>
    <cellStyle name="Normal 7 3 5 4 2 3 2" xfId="14843"/>
    <cellStyle name="Normal 7 3 5 4 2 3 2 2" xfId="32380"/>
    <cellStyle name="Normal 7 3 5 4 2 3 3" xfId="24865"/>
    <cellStyle name="Normal 7 3 5 4 2 4" xfId="9833"/>
    <cellStyle name="Normal 7 3 5 4 2 4 2" xfId="27370"/>
    <cellStyle name="Normal 7 3 5 4 2 5" xfId="19855"/>
    <cellStyle name="Normal 7 3 5 4 2 6" xfId="17350"/>
    <cellStyle name="Normal 7 3 5 4 3" xfId="3557"/>
    <cellStyle name="Normal 7 3 5 4 3 2" xfId="11093"/>
    <cellStyle name="Normal 7 3 5 4 3 2 2" xfId="28630"/>
    <cellStyle name="Normal 7 3 5 4 3 3" xfId="21115"/>
    <cellStyle name="Normal 7 3 5 4 4" xfId="6062"/>
    <cellStyle name="Normal 7 3 5 4 4 2" xfId="13598"/>
    <cellStyle name="Normal 7 3 5 4 4 2 2" xfId="31135"/>
    <cellStyle name="Normal 7 3 5 4 4 3" xfId="23620"/>
    <cellStyle name="Normal 7 3 5 4 5" xfId="8588"/>
    <cellStyle name="Normal 7 3 5 4 5 2" xfId="26125"/>
    <cellStyle name="Normal 7 3 5 4 6" xfId="18610"/>
    <cellStyle name="Normal 7 3 5 4 7" xfId="16105"/>
    <cellStyle name="Normal 7 3 5 5" xfId="1550"/>
    <cellStyle name="Normal 7 3 5 5 2" xfId="4055"/>
    <cellStyle name="Normal 7 3 5 5 2 2" xfId="11591"/>
    <cellStyle name="Normal 7 3 5 5 2 2 2" xfId="29128"/>
    <cellStyle name="Normal 7 3 5 5 2 3" xfId="21613"/>
    <cellStyle name="Normal 7 3 5 5 3" xfId="6560"/>
    <cellStyle name="Normal 7 3 5 5 3 2" xfId="14096"/>
    <cellStyle name="Normal 7 3 5 5 3 2 2" xfId="31633"/>
    <cellStyle name="Normal 7 3 5 5 3 3" xfId="24118"/>
    <cellStyle name="Normal 7 3 5 5 4" xfId="9086"/>
    <cellStyle name="Normal 7 3 5 5 4 2" xfId="26623"/>
    <cellStyle name="Normal 7 3 5 5 5" xfId="19108"/>
    <cellStyle name="Normal 7 3 5 5 6" xfId="16603"/>
    <cellStyle name="Normal 7 3 5 6" xfId="2810"/>
    <cellStyle name="Normal 7 3 5 6 2" xfId="10346"/>
    <cellStyle name="Normal 7 3 5 6 2 2" xfId="27883"/>
    <cellStyle name="Normal 7 3 5 6 3" xfId="20368"/>
    <cellStyle name="Normal 7 3 5 7" xfId="5315"/>
    <cellStyle name="Normal 7 3 5 7 2" xfId="12851"/>
    <cellStyle name="Normal 7 3 5 7 2 2" xfId="30388"/>
    <cellStyle name="Normal 7 3 5 7 3" xfId="22873"/>
    <cellStyle name="Normal 7 3 5 8" xfId="7837"/>
    <cellStyle name="Normal 7 3 5 8 2" xfId="25378"/>
    <cellStyle name="Normal 7 3 5 9" xfId="17863"/>
    <cellStyle name="Normal 7 3 6" xfId="312"/>
    <cellStyle name="Normal 7 3 6 10" xfId="15419"/>
    <cellStyle name="Normal 7 3 6 2" xfId="847"/>
    <cellStyle name="Normal 7 3 6 2 2" xfId="1362"/>
    <cellStyle name="Normal 7 3 6 2 2 2" xfId="2607"/>
    <cellStyle name="Normal 7 3 6 2 2 2 2" xfId="5112"/>
    <cellStyle name="Normal 7 3 6 2 2 2 2 2" xfId="12648"/>
    <cellStyle name="Normal 7 3 6 2 2 2 2 2 2" xfId="30185"/>
    <cellStyle name="Normal 7 3 6 2 2 2 2 3" xfId="22670"/>
    <cellStyle name="Normal 7 3 6 2 2 2 3" xfId="7617"/>
    <cellStyle name="Normal 7 3 6 2 2 2 3 2" xfId="15153"/>
    <cellStyle name="Normal 7 3 6 2 2 2 3 2 2" xfId="32690"/>
    <cellStyle name="Normal 7 3 6 2 2 2 3 3" xfId="25175"/>
    <cellStyle name="Normal 7 3 6 2 2 2 4" xfId="10143"/>
    <cellStyle name="Normal 7 3 6 2 2 2 4 2" xfId="27680"/>
    <cellStyle name="Normal 7 3 6 2 2 2 5" xfId="20165"/>
    <cellStyle name="Normal 7 3 6 2 2 2 6" xfId="17660"/>
    <cellStyle name="Normal 7 3 6 2 2 3" xfId="3867"/>
    <cellStyle name="Normal 7 3 6 2 2 3 2" xfId="11403"/>
    <cellStyle name="Normal 7 3 6 2 2 3 2 2" xfId="28940"/>
    <cellStyle name="Normal 7 3 6 2 2 3 3" xfId="21425"/>
    <cellStyle name="Normal 7 3 6 2 2 4" xfId="6372"/>
    <cellStyle name="Normal 7 3 6 2 2 4 2" xfId="13908"/>
    <cellStyle name="Normal 7 3 6 2 2 4 2 2" xfId="31445"/>
    <cellStyle name="Normal 7 3 6 2 2 4 3" xfId="23930"/>
    <cellStyle name="Normal 7 3 6 2 2 5" xfId="8898"/>
    <cellStyle name="Normal 7 3 6 2 2 5 2" xfId="26435"/>
    <cellStyle name="Normal 7 3 6 2 2 6" xfId="18920"/>
    <cellStyle name="Normal 7 3 6 2 2 7" xfId="16415"/>
    <cellStyle name="Normal 7 3 6 2 3" xfId="2109"/>
    <cellStyle name="Normal 7 3 6 2 3 2" xfId="4614"/>
    <cellStyle name="Normal 7 3 6 2 3 2 2" xfId="12150"/>
    <cellStyle name="Normal 7 3 6 2 3 2 2 2" xfId="29687"/>
    <cellStyle name="Normal 7 3 6 2 3 2 3" xfId="22172"/>
    <cellStyle name="Normal 7 3 6 2 3 3" xfId="7119"/>
    <cellStyle name="Normal 7 3 6 2 3 3 2" xfId="14655"/>
    <cellStyle name="Normal 7 3 6 2 3 3 2 2" xfId="32192"/>
    <cellStyle name="Normal 7 3 6 2 3 3 3" xfId="24677"/>
    <cellStyle name="Normal 7 3 6 2 3 4" xfId="9645"/>
    <cellStyle name="Normal 7 3 6 2 3 4 2" xfId="27182"/>
    <cellStyle name="Normal 7 3 6 2 3 5" xfId="19667"/>
    <cellStyle name="Normal 7 3 6 2 3 6" xfId="17162"/>
    <cellStyle name="Normal 7 3 6 2 4" xfId="3369"/>
    <cellStyle name="Normal 7 3 6 2 4 2" xfId="10905"/>
    <cellStyle name="Normal 7 3 6 2 4 2 2" xfId="28442"/>
    <cellStyle name="Normal 7 3 6 2 4 3" xfId="20927"/>
    <cellStyle name="Normal 7 3 6 2 5" xfId="5874"/>
    <cellStyle name="Normal 7 3 6 2 5 2" xfId="13410"/>
    <cellStyle name="Normal 7 3 6 2 5 2 2" xfId="30947"/>
    <cellStyle name="Normal 7 3 6 2 5 3" xfId="23432"/>
    <cellStyle name="Normal 7 3 6 2 6" xfId="8398"/>
    <cellStyle name="Normal 7 3 6 2 6 2" xfId="25937"/>
    <cellStyle name="Normal 7 3 6 2 7" xfId="18422"/>
    <cellStyle name="Normal 7 3 6 2 8" xfId="15917"/>
    <cellStyle name="Normal 7 3 6 3" xfId="587"/>
    <cellStyle name="Normal 7 3 6 3 2" xfId="1860"/>
    <cellStyle name="Normal 7 3 6 3 2 2" xfId="4365"/>
    <cellStyle name="Normal 7 3 6 3 2 2 2" xfId="11901"/>
    <cellStyle name="Normal 7 3 6 3 2 2 2 2" xfId="29438"/>
    <cellStyle name="Normal 7 3 6 3 2 2 3" xfId="21923"/>
    <cellStyle name="Normal 7 3 6 3 2 3" xfId="6870"/>
    <cellStyle name="Normal 7 3 6 3 2 3 2" xfId="14406"/>
    <cellStyle name="Normal 7 3 6 3 2 3 2 2" xfId="31943"/>
    <cellStyle name="Normal 7 3 6 3 2 3 3" xfId="24428"/>
    <cellStyle name="Normal 7 3 6 3 2 4" xfId="9396"/>
    <cellStyle name="Normal 7 3 6 3 2 4 2" xfId="26933"/>
    <cellStyle name="Normal 7 3 6 3 2 5" xfId="19418"/>
    <cellStyle name="Normal 7 3 6 3 2 6" xfId="16913"/>
    <cellStyle name="Normal 7 3 6 3 3" xfId="3120"/>
    <cellStyle name="Normal 7 3 6 3 3 2" xfId="10656"/>
    <cellStyle name="Normal 7 3 6 3 3 2 2" xfId="28193"/>
    <cellStyle name="Normal 7 3 6 3 3 3" xfId="20678"/>
    <cellStyle name="Normal 7 3 6 3 4" xfId="5625"/>
    <cellStyle name="Normal 7 3 6 3 4 2" xfId="13161"/>
    <cellStyle name="Normal 7 3 6 3 4 2 2" xfId="30698"/>
    <cellStyle name="Normal 7 3 6 3 4 3" xfId="23183"/>
    <cellStyle name="Normal 7 3 6 3 5" xfId="8149"/>
    <cellStyle name="Normal 7 3 6 3 5 2" xfId="25688"/>
    <cellStyle name="Normal 7 3 6 3 6" xfId="18173"/>
    <cellStyle name="Normal 7 3 6 3 7" xfId="15668"/>
    <cellStyle name="Normal 7 3 6 4" xfId="1113"/>
    <cellStyle name="Normal 7 3 6 4 2" xfId="2358"/>
    <cellStyle name="Normal 7 3 6 4 2 2" xfId="4863"/>
    <cellStyle name="Normal 7 3 6 4 2 2 2" xfId="12399"/>
    <cellStyle name="Normal 7 3 6 4 2 2 2 2" xfId="29936"/>
    <cellStyle name="Normal 7 3 6 4 2 2 3" xfId="22421"/>
    <cellStyle name="Normal 7 3 6 4 2 3" xfId="7368"/>
    <cellStyle name="Normal 7 3 6 4 2 3 2" xfId="14904"/>
    <cellStyle name="Normal 7 3 6 4 2 3 2 2" xfId="32441"/>
    <cellStyle name="Normal 7 3 6 4 2 3 3" xfId="24926"/>
    <cellStyle name="Normal 7 3 6 4 2 4" xfId="9894"/>
    <cellStyle name="Normal 7 3 6 4 2 4 2" xfId="27431"/>
    <cellStyle name="Normal 7 3 6 4 2 5" xfId="19916"/>
    <cellStyle name="Normal 7 3 6 4 2 6" xfId="17411"/>
    <cellStyle name="Normal 7 3 6 4 3" xfId="3618"/>
    <cellStyle name="Normal 7 3 6 4 3 2" xfId="11154"/>
    <cellStyle name="Normal 7 3 6 4 3 2 2" xfId="28691"/>
    <cellStyle name="Normal 7 3 6 4 3 3" xfId="21176"/>
    <cellStyle name="Normal 7 3 6 4 4" xfId="6123"/>
    <cellStyle name="Normal 7 3 6 4 4 2" xfId="13659"/>
    <cellStyle name="Normal 7 3 6 4 4 2 2" xfId="31196"/>
    <cellStyle name="Normal 7 3 6 4 4 3" xfId="23681"/>
    <cellStyle name="Normal 7 3 6 4 5" xfId="8649"/>
    <cellStyle name="Normal 7 3 6 4 5 2" xfId="26186"/>
    <cellStyle name="Normal 7 3 6 4 6" xfId="18671"/>
    <cellStyle name="Normal 7 3 6 4 7" xfId="16166"/>
    <cellStyle name="Normal 7 3 6 5" xfId="1611"/>
    <cellStyle name="Normal 7 3 6 5 2" xfId="4116"/>
    <cellStyle name="Normal 7 3 6 5 2 2" xfId="11652"/>
    <cellStyle name="Normal 7 3 6 5 2 2 2" xfId="29189"/>
    <cellStyle name="Normal 7 3 6 5 2 3" xfId="21674"/>
    <cellStyle name="Normal 7 3 6 5 3" xfId="6621"/>
    <cellStyle name="Normal 7 3 6 5 3 2" xfId="14157"/>
    <cellStyle name="Normal 7 3 6 5 3 2 2" xfId="31694"/>
    <cellStyle name="Normal 7 3 6 5 3 3" xfId="24179"/>
    <cellStyle name="Normal 7 3 6 5 4" xfId="9147"/>
    <cellStyle name="Normal 7 3 6 5 4 2" xfId="26684"/>
    <cellStyle name="Normal 7 3 6 5 5" xfId="19169"/>
    <cellStyle name="Normal 7 3 6 5 6" xfId="16664"/>
    <cellStyle name="Normal 7 3 6 6" xfId="2871"/>
    <cellStyle name="Normal 7 3 6 6 2" xfId="10407"/>
    <cellStyle name="Normal 7 3 6 6 2 2" xfId="27944"/>
    <cellStyle name="Normal 7 3 6 6 3" xfId="20429"/>
    <cellStyle name="Normal 7 3 6 7" xfId="5376"/>
    <cellStyle name="Normal 7 3 6 7 2" xfId="12912"/>
    <cellStyle name="Normal 7 3 6 7 2 2" xfId="30449"/>
    <cellStyle name="Normal 7 3 6 7 3" xfId="22934"/>
    <cellStyle name="Normal 7 3 6 8" xfId="7898"/>
    <cellStyle name="Normal 7 3 6 8 2" xfId="25439"/>
    <cellStyle name="Normal 7 3 6 9" xfId="17924"/>
    <cellStyle name="Normal 7 3 7" xfId="658"/>
    <cellStyle name="Normal 7 3 7 2" xfId="1179"/>
    <cellStyle name="Normal 7 3 7 2 2" xfId="2424"/>
    <cellStyle name="Normal 7 3 7 2 2 2" xfId="4929"/>
    <cellStyle name="Normal 7 3 7 2 2 2 2" xfId="12465"/>
    <cellStyle name="Normal 7 3 7 2 2 2 2 2" xfId="30002"/>
    <cellStyle name="Normal 7 3 7 2 2 2 3" xfId="22487"/>
    <cellStyle name="Normal 7 3 7 2 2 3" xfId="7434"/>
    <cellStyle name="Normal 7 3 7 2 2 3 2" xfId="14970"/>
    <cellStyle name="Normal 7 3 7 2 2 3 2 2" xfId="32507"/>
    <cellStyle name="Normal 7 3 7 2 2 3 3" xfId="24992"/>
    <cellStyle name="Normal 7 3 7 2 2 4" xfId="9960"/>
    <cellStyle name="Normal 7 3 7 2 2 4 2" xfId="27497"/>
    <cellStyle name="Normal 7 3 7 2 2 5" xfId="19982"/>
    <cellStyle name="Normal 7 3 7 2 2 6" xfId="17477"/>
    <cellStyle name="Normal 7 3 7 2 3" xfId="3684"/>
    <cellStyle name="Normal 7 3 7 2 3 2" xfId="11220"/>
    <cellStyle name="Normal 7 3 7 2 3 2 2" xfId="28757"/>
    <cellStyle name="Normal 7 3 7 2 3 3" xfId="21242"/>
    <cellStyle name="Normal 7 3 7 2 4" xfId="6189"/>
    <cellStyle name="Normal 7 3 7 2 4 2" xfId="13725"/>
    <cellStyle name="Normal 7 3 7 2 4 2 2" xfId="31262"/>
    <cellStyle name="Normal 7 3 7 2 4 3" xfId="23747"/>
    <cellStyle name="Normal 7 3 7 2 5" xfId="8715"/>
    <cellStyle name="Normal 7 3 7 2 5 2" xfId="26252"/>
    <cellStyle name="Normal 7 3 7 2 6" xfId="18737"/>
    <cellStyle name="Normal 7 3 7 2 7" xfId="16232"/>
    <cellStyle name="Normal 7 3 7 3" xfId="1926"/>
    <cellStyle name="Normal 7 3 7 3 2" xfId="4431"/>
    <cellStyle name="Normal 7 3 7 3 2 2" xfId="11967"/>
    <cellStyle name="Normal 7 3 7 3 2 2 2" xfId="29504"/>
    <cellStyle name="Normal 7 3 7 3 2 3" xfId="21989"/>
    <cellStyle name="Normal 7 3 7 3 3" xfId="6936"/>
    <cellStyle name="Normal 7 3 7 3 3 2" xfId="14472"/>
    <cellStyle name="Normal 7 3 7 3 3 2 2" xfId="32009"/>
    <cellStyle name="Normal 7 3 7 3 3 3" xfId="24494"/>
    <cellStyle name="Normal 7 3 7 3 4" xfId="9462"/>
    <cellStyle name="Normal 7 3 7 3 4 2" xfId="26999"/>
    <cellStyle name="Normal 7 3 7 3 5" xfId="19484"/>
    <cellStyle name="Normal 7 3 7 3 6" xfId="16979"/>
    <cellStyle name="Normal 7 3 7 4" xfId="3186"/>
    <cellStyle name="Normal 7 3 7 4 2" xfId="10722"/>
    <cellStyle name="Normal 7 3 7 4 2 2" xfId="28259"/>
    <cellStyle name="Normal 7 3 7 4 3" xfId="20744"/>
    <cellStyle name="Normal 7 3 7 5" xfId="5691"/>
    <cellStyle name="Normal 7 3 7 5 2" xfId="13227"/>
    <cellStyle name="Normal 7 3 7 5 2 2" xfId="30764"/>
    <cellStyle name="Normal 7 3 7 5 3" xfId="23249"/>
    <cellStyle name="Normal 7 3 7 6" xfId="8215"/>
    <cellStyle name="Normal 7 3 7 6 2" xfId="25754"/>
    <cellStyle name="Normal 7 3 7 7" xfId="18239"/>
    <cellStyle name="Normal 7 3 7 8" xfId="15734"/>
    <cellStyle name="Normal 7 3 8" xfId="385"/>
    <cellStyle name="Normal 7 3 8 2" xfId="1677"/>
    <cellStyle name="Normal 7 3 8 2 2" xfId="4182"/>
    <cellStyle name="Normal 7 3 8 2 2 2" xfId="11718"/>
    <cellStyle name="Normal 7 3 8 2 2 2 2" xfId="29255"/>
    <cellStyle name="Normal 7 3 8 2 2 3" xfId="21740"/>
    <cellStyle name="Normal 7 3 8 2 3" xfId="6687"/>
    <cellStyle name="Normal 7 3 8 2 3 2" xfId="14223"/>
    <cellStyle name="Normal 7 3 8 2 3 2 2" xfId="31760"/>
    <cellStyle name="Normal 7 3 8 2 3 3" xfId="24245"/>
    <cellStyle name="Normal 7 3 8 2 4" xfId="9213"/>
    <cellStyle name="Normal 7 3 8 2 4 2" xfId="26750"/>
    <cellStyle name="Normal 7 3 8 2 5" xfId="19235"/>
    <cellStyle name="Normal 7 3 8 2 6" xfId="16730"/>
    <cellStyle name="Normal 7 3 8 3" xfId="2937"/>
    <cellStyle name="Normal 7 3 8 3 2" xfId="10473"/>
    <cellStyle name="Normal 7 3 8 3 2 2" xfId="28010"/>
    <cellStyle name="Normal 7 3 8 3 3" xfId="20495"/>
    <cellStyle name="Normal 7 3 8 4" xfId="5442"/>
    <cellStyle name="Normal 7 3 8 4 2" xfId="12978"/>
    <cellStyle name="Normal 7 3 8 4 2 2" xfId="30515"/>
    <cellStyle name="Normal 7 3 8 4 3" xfId="23000"/>
    <cellStyle name="Normal 7 3 8 5" xfId="7964"/>
    <cellStyle name="Normal 7 3 8 5 2" xfId="25505"/>
    <cellStyle name="Normal 7 3 8 6" xfId="17990"/>
    <cellStyle name="Normal 7 3 8 7" xfId="15485"/>
    <cellStyle name="Normal 7 3 9" xfId="930"/>
    <cellStyle name="Normal 7 3 9 2" xfId="2175"/>
    <cellStyle name="Normal 7 3 9 2 2" xfId="4680"/>
    <cellStyle name="Normal 7 3 9 2 2 2" xfId="12216"/>
    <cellStyle name="Normal 7 3 9 2 2 2 2" xfId="29753"/>
    <cellStyle name="Normal 7 3 9 2 2 3" xfId="22238"/>
    <cellStyle name="Normal 7 3 9 2 3" xfId="7185"/>
    <cellStyle name="Normal 7 3 9 2 3 2" xfId="14721"/>
    <cellStyle name="Normal 7 3 9 2 3 2 2" xfId="32258"/>
    <cellStyle name="Normal 7 3 9 2 3 3" xfId="24743"/>
    <cellStyle name="Normal 7 3 9 2 4" xfId="9711"/>
    <cellStyle name="Normal 7 3 9 2 4 2" xfId="27248"/>
    <cellStyle name="Normal 7 3 9 2 5" xfId="19733"/>
    <cellStyle name="Normal 7 3 9 2 6" xfId="17228"/>
    <cellStyle name="Normal 7 3 9 3" xfId="3435"/>
    <cellStyle name="Normal 7 3 9 3 2" xfId="10971"/>
    <cellStyle name="Normal 7 3 9 3 2 2" xfId="28508"/>
    <cellStyle name="Normal 7 3 9 3 3" xfId="20993"/>
    <cellStyle name="Normal 7 3 9 4" xfId="5940"/>
    <cellStyle name="Normal 7 3 9 4 2" xfId="13476"/>
    <cellStyle name="Normal 7 3 9 4 2 2" xfId="31013"/>
    <cellStyle name="Normal 7 3 9 4 3" xfId="23498"/>
    <cellStyle name="Normal 7 3 9 5" xfId="8466"/>
    <cellStyle name="Normal 7 3 9 5 2" xfId="26003"/>
    <cellStyle name="Normal 7 3 9 6" xfId="18488"/>
    <cellStyle name="Normal 7 3 9 7" xfId="15983"/>
    <cellStyle name="Normal 7 4" xfId="107"/>
    <cellStyle name="Normal 7 4 10" xfId="1430"/>
    <cellStyle name="Normal 7 4 10 2" xfId="3935"/>
    <cellStyle name="Normal 7 4 10 2 2" xfId="11471"/>
    <cellStyle name="Normal 7 4 10 2 2 2" xfId="29008"/>
    <cellStyle name="Normal 7 4 10 2 3" xfId="21493"/>
    <cellStyle name="Normal 7 4 10 3" xfId="6440"/>
    <cellStyle name="Normal 7 4 10 3 2" xfId="13976"/>
    <cellStyle name="Normal 7 4 10 3 2 2" xfId="31513"/>
    <cellStyle name="Normal 7 4 10 3 3" xfId="23998"/>
    <cellStyle name="Normal 7 4 10 4" xfId="8966"/>
    <cellStyle name="Normal 7 4 10 4 2" xfId="26503"/>
    <cellStyle name="Normal 7 4 10 5" xfId="18988"/>
    <cellStyle name="Normal 7 4 10 6" xfId="16483"/>
    <cellStyle name="Normal 7 4 11" xfId="2675"/>
    <cellStyle name="Normal 7 4 11 2" xfId="5180"/>
    <cellStyle name="Normal 7 4 11 2 2" xfId="12716"/>
    <cellStyle name="Normal 7 4 11 2 2 2" xfId="30253"/>
    <cellStyle name="Normal 7 4 11 2 3" xfId="22738"/>
    <cellStyle name="Normal 7 4 11 3" xfId="7685"/>
    <cellStyle name="Normal 7 4 11 3 2" xfId="15221"/>
    <cellStyle name="Normal 7 4 11 3 2 2" xfId="32758"/>
    <cellStyle name="Normal 7 4 11 3 3" xfId="25243"/>
    <cellStyle name="Normal 7 4 11 4" xfId="10211"/>
    <cellStyle name="Normal 7 4 11 4 2" xfId="27748"/>
    <cellStyle name="Normal 7 4 11 5" xfId="20233"/>
    <cellStyle name="Normal 7 4 11 6" xfId="17728"/>
    <cellStyle name="Normal 7 4 12" xfId="2690"/>
    <cellStyle name="Normal 7 4 12 2" xfId="10226"/>
    <cellStyle name="Normal 7 4 12 2 2" xfId="27763"/>
    <cellStyle name="Normal 7 4 12 3" xfId="20248"/>
    <cellStyle name="Normal 7 4 13" xfId="5195"/>
    <cellStyle name="Normal 7 4 13 2" xfId="12731"/>
    <cellStyle name="Normal 7 4 13 2 2" xfId="30268"/>
    <cellStyle name="Normal 7 4 13 3" xfId="22753"/>
    <cellStyle name="Normal 7 4 14" xfId="7715"/>
    <cellStyle name="Normal 7 4 14 2" xfId="25258"/>
    <cellStyle name="Normal 7 4 15" xfId="17743"/>
    <cellStyle name="Normal 7 4 16" xfId="15236"/>
    <cellStyle name="Normal 7 4 2" xfId="122"/>
    <cellStyle name="Normal 7 4 2 10" xfId="2705"/>
    <cellStyle name="Normal 7 4 2 10 2" xfId="10241"/>
    <cellStyle name="Normal 7 4 2 10 2 2" xfId="27778"/>
    <cellStyle name="Normal 7 4 2 10 3" xfId="20263"/>
    <cellStyle name="Normal 7 4 2 11" xfId="5210"/>
    <cellStyle name="Normal 7 4 2 11 2" xfId="12746"/>
    <cellStyle name="Normal 7 4 2 11 2 2" xfId="30283"/>
    <cellStyle name="Normal 7 4 2 11 3" xfId="22768"/>
    <cellStyle name="Normal 7 4 2 12" xfId="7730"/>
    <cellStyle name="Normal 7 4 2 12 2" xfId="25273"/>
    <cellStyle name="Normal 7 4 2 13" xfId="17758"/>
    <cellStyle name="Normal 7 4 2 14" xfId="15251"/>
    <cellStyle name="Normal 7 4 2 2" xfId="156"/>
    <cellStyle name="Normal 7 4 2 2 10" xfId="5241"/>
    <cellStyle name="Normal 7 4 2 2 10 2" xfId="12777"/>
    <cellStyle name="Normal 7 4 2 2 10 2 2" xfId="30314"/>
    <cellStyle name="Normal 7 4 2 2 10 3" xfId="22799"/>
    <cellStyle name="Normal 7 4 2 2 11" xfId="7761"/>
    <cellStyle name="Normal 7 4 2 2 11 2" xfId="25304"/>
    <cellStyle name="Normal 7 4 2 2 12" xfId="17789"/>
    <cellStyle name="Normal 7 4 2 2 13" xfId="15282"/>
    <cellStyle name="Normal 7 4 2 2 2" xfId="220"/>
    <cellStyle name="Normal 7 4 2 2 2 10" xfId="15343"/>
    <cellStyle name="Normal 7 4 2 2 2 2" xfId="769"/>
    <cellStyle name="Normal 7 4 2 2 2 2 2" xfId="1288"/>
    <cellStyle name="Normal 7 4 2 2 2 2 2 2" xfId="2533"/>
    <cellStyle name="Normal 7 4 2 2 2 2 2 2 2" xfId="5038"/>
    <cellStyle name="Normal 7 4 2 2 2 2 2 2 2 2" xfId="12574"/>
    <cellStyle name="Normal 7 4 2 2 2 2 2 2 2 2 2" xfId="30111"/>
    <cellStyle name="Normal 7 4 2 2 2 2 2 2 2 3" xfId="22596"/>
    <cellStyle name="Normal 7 4 2 2 2 2 2 2 3" xfId="7543"/>
    <cellStyle name="Normal 7 4 2 2 2 2 2 2 3 2" xfId="15079"/>
    <cellStyle name="Normal 7 4 2 2 2 2 2 2 3 2 2" xfId="32616"/>
    <cellStyle name="Normal 7 4 2 2 2 2 2 2 3 3" xfId="25101"/>
    <cellStyle name="Normal 7 4 2 2 2 2 2 2 4" xfId="10069"/>
    <cellStyle name="Normal 7 4 2 2 2 2 2 2 4 2" xfId="27606"/>
    <cellStyle name="Normal 7 4 2 2 2 2 2 2 5" xfId="20091"/>
    <cellStyle name="Normal 7 4 2 2 2 2 2 2 6" xfId="17586"/>
    <cellStyle name="Normal 7 4 2 2 2 2 2 3" xfId="3793"/>
    <cellStyle name="Normal 7 4 2 2 2 2 2 3 2" xfId="11329"/>
    <cellStyle name="Normal 7 4 2 2 2 2 2 3 2 2" xfId="28866"/>
    <cellStyle name="Normal 7 4 2 2 2 2 2 3 3" xfId="21351"/>
    <cellStyle name="Normal 7 4 2 2 2 2 2 4" xfId="6298"/>
    <cellStyle name="Normal 7 4 2 2 2 2 2 4 2" xfId="13834"/>
    <cellStyle name="Normal 7 4 2 2 2 2 2 4 2 2" xfId="31371"/>
    <cellStyle name="Normal 7 4 2 2 2 2 2 4 3" xfId="23856"/>
    <cellStyle name="Normal 7 4 2 2 2 2 2 5" xfId="8824"/>
    <cellStyle name="Normal 7 4 2 2 2 2 2 5 2" xfId="26361"/>
    <cellStyle name="Normal 7 4 2 2 2 2 2 6" xfId="18846"/>
    <cellStyle name="Normal 7 4 2 2 2 2 2 7" xfId="16341"/>
    <cellStyle name="Normal 7 4 2 2 2 2 3" xfId="2035"/>
    <cellStyle name="Normal 7 4 2 2 2 2 3 2" xfId="4540"/>
    <cellStyle name="Normal 7 4 2 2 2 2 3 2 2" xfId="12076"/>
    <cellStyle name="Normal 7 4 2 2 2 2 3 2 2 2" xfId="29613"/>
    <cellStyle name="Normal 7 4 2 2 2 2 3 2 3" xfId="22098"/>
    <cellStyle name="Normal 7 4 2 2 2 2 3 3" xfId="7045"/>
    <cellStyle name="Normal 7 4 2 2 2 2 3 3 2" xfId="14581"/>
    <cellStyle name="Normal 7 4 2 2 2 2 3 3 2 2" xfId="32118"/>
    <cellStyle name="Normal 7 4 2 2 2 2 3 3 3" xfId="24603"/>
    <cellStyle name="Normal 7 4 2 2 2 2 3 4" xfId="9571"/>
    <cellStyle name="Normal 7 4 2 2 2 2 3 4 2" xfId="27108"/>
    <cellStyle name="Normal 7 4 2 2 2 2 3 5" xfId="19593"/>
    <cellStyle name="Normal 7 4 2 2 2 2 3 6" xfId="17088"/>
    <cellStyle name="Normal 7 4 2 2 2 2 4" xfId="3295"/>
    <cellStyle name="Normal 7 4 2 2 2 2 4 2" xfId="10831"/>
    <cellStyle name="Normal 7 4 2 2 2 2 4 2 2" xfId="28368"/>
    <cellStyle name="Normal 7 4 2 2 2 2 4 3" xfId="20853"/>
    <cellStyle name="Normal 7 4 2 2 2 2 5" xfId="5800"/>
    <cellStyle name="Normal 7 4 2 2 2 2 5 2" xfId="13336"/>
    <cellStyle name="Normal 7 4 2 2 2 2 5 2 2" xfId="30873"/>
    <cellStyle name="Normal 7 4 2 2 2 2 5 3" xfId="23358"/>
    <cellStyle name="Normal 7 4 2 2 2 2 6" xfId="8324"/>
    <cellStyle name="Normal 7 4 2 2 2 2 6 2" xfId="25863"/>
    <cellStyle name="Normal 7 4 2 2 2 2 7" xfId="18348"/>
    <cellStyle name="Normal 7 4 2 2 2 2 8" xfId="15843"/>
    <cellStyle name="Normal 7 4 2 2 2 3" xfId="496"/>
    <cellStyle name="Normal 7 4 2 2 2 3 2" xfId="1786"/>
    <cellStyle name="Normal 7 4 2 2 2 3 2 2" xfId="4291"/>
    <cellStyle name="Normal 7 4 2 2 2 3 2 2 2" xfId="11827"/>
    <cellStyle name="Normal 7 4 2 2 2 3 2 2 2 2" xfId="29364"/>
    <cellStyle name="Normal 7 4 2 2 2 3 2 2 3" xfId="21849"/>
    <cellStyle name="Normal 7 4 2 2 2 3 2 3" xfId="6796"/>
    <cellStyle name="Normal 7 4 2 2 2 3 2 3 2" xfId="14332"/>
    <cellStyle name="Normal 7 4 2 2 2 3 2 3 2 2" xfId="31869"/>
    <cellStyle name="Normal 7 4 2 2 2 3 2 3 3" xfId="24354"/>
    <cellStyle name="Normal 7 4 2 2 2 3 2 4" xfId="9322"/>
    <cellStyle name="Normal 7 4 2 2 2 3 2 4 2" xfId="26859"/>
    <cellStyle name="Normal 7 4 2 2 2 3 2 5" xfId="19344"/>
    <cellStyle name="Normal 7 4 2 2 2 3 2 6" xfId="16839"/>
    <cellStyle name="Normal 7 4 2 2 2 3 3" xfId="3046"/>
    <cellStyle name="Normal 7 4 2 2 2 3 3 2" xfId="10582"/>
    <cellStyle name="Normal 7 4 2 2 2 3 3 2 2" xfId="28119"/>
    <cellStyle name="Normal 7 4 2 2 2 3 3 3" xfId="20604"/>
    <cellStyle name="Normal 7 4 2 2 2 3 4" xfId="5551"/>
    <cellStyle name="Normal 7 4 2 2 2 3 4 2" xfId="13087"/>
    <cellStyle name="Normal 7 4 2 2 2 3 4 2 2" xfId="30624"/>
    <cellStyle name="Normal 7 4 2 2 2 3 4 3" xfId="23109"/>
    <cellStyle name="Normal 7 4 2 2 2 3 5" xfId="8073"/>
    <cellStyle name="Normal 7 4 2 2 2 3 5 2" xfId="25614"/>
    <cellStyle name="Normal 7 4 2 2 2 3 6" xfId="18099"/>
    <cellStyle name="Normal 7 4 2 2 2 3 7" xfId="15594"/>
    <cellStyle name="Normal 7 4 2 2 2 4" xfId="1039"/>
    <cellStyle name="Normal 7 4 2 2 2 4 2" xfId="2284"/>
    <cellStyle name="Normal 7 4 2 2 2 4 2 2" xfId="4789"/>
    <cellStyle name="Normal 7 4 2 2 2 4 2 2 2" xfId="12325"/>
    <cellStyle name="Normal 7 4 2 2 2 4 2 2 2 2" xfId="29862"/>
    <cellStyle name="Normal 7 4 2 2 2 4 2 2 3" xfId="22347"/>
    <cellStyle name="Normal 7 4 2 2 2 4 2 3" xfId="7294"/>
    <cellStyle name="Normal 7 4 2 2 2 4 2 3 2" xfId="14830"/>
    <cellStyle name="Normal 7 4 2 2 2 4 2 3 2 2" xfId="32367"/>
    <cellStyle name="Normal 7 4 2 2 2 4 2 3 3" xfId="24852"/>
    <cellStyle name="Normal 7 4 2 2 2 4 2 4" xfId="9820"/>
    <cellStyle name="Normal 7 4 2 2 2 4 2 4 2" xfId="27357"/>
    <cellStyle name="Normal 7 4 2 2 2 4 2 5" xfId="19842"/>
    <cellStyle name="Normal 7 4 2 2 2 4 2 6" xfId="17337"/>
    <cellStyle name="Normal 7 4 2 2 2 4 3" xfId="3544"/>
    <cellStyle name="Normal 7 4 2 2 2 4 3 2" xfId="11080"/>
    <cellStyle name="Normal 7 4 2 2 2 4 3 2 2" xfId="28617"/>
    <cellStyle name="Normal 7 4 2 2 2 4 3 3" xfId="21102"/>
    <cellStyle name="Normal 7 4 2 2 2 4 4" xfId="6049"/>
    <cellStyle name="Normal 7 4 2 2 2 4 4 2" xfId="13585"/>
    <cellStyle name="Normal 7 4 2 2 2 4 4 2 2" xfId="31122"/>
    <cellStyle name="Normal 7 4 2 2 2 4 4 3" xfId="23607"/>
    <cellStyle name="Normal 7 4 2 2 2 4 5" xfId="8575"/>
    <cellStyle name="Normal 7 4 2 2 2 4 5 2" xfId="26112"/>
    <cellStyle name="Normal 7 4 2 2 2 4 6" xfId="18597"/>
    <cellStyle name="Normal 7 4 2 2 2 4 7" xfId="16092"/>
    <cellStyle name="Normal 7 4 2 2 2 5" xfId="1537"/>
    <cellStyle name="Normal 7 4 2 2 2 5 2" xfId="4042"/>
    <cellStyle name="Normal 7 4 2 2 2 5 2 2" xfId="11578"/>
    <cellStyle name="Normal 7 4 2 2 2 5 2 2 2" xfId="29115"/>
    <cellStyle name="Normal 7 4 2 2 2 5 2 3" xfId="21600"/>
    <cellStyle name="Normal 7 4 2 2 2 5 3" xfId="6547"/>
    <cellStyle name="Normal 7 4 2 2 2 5 3 2" xfId="14083"/>
    <cellStyle name="Normal 7 4 2 2 2 5 3 2 2" xfId="31620"/>
    <cellStyle name="Normal 7 4 2 2 2 5 3 3" xfId="24105"/>
    <cellStyle name="Normal 7 4 2 2 2 5 4" xfId="9073"/>
    <cellStyle name="Normal 7 4 2 2 2 5 4 2" xfId="26610"/>
    <cellStyle name="Normal 7 4 2 2 2 5 5" xfId="19095"/>
    <cellStyle name="Normal 7 4 2 2 2 5 6" xfId="16590"/>
    <cellStyle name="Normal 7 4 2 2 2 6" xfId="2797"/>
    <cellStyle name="Normal 7 4 2 2 2 6 2" xfId="10333"/>
    <cellStyle name="Normal 7 4 2 2 2 6 2 2" xfId="27870"/>
    <cellStyle name="Normal 7 4 2 2 2 6 3" xfId="20355"/>
    <cellStyle name="Normal 7 4 2 2 2 7" xfId="5302"/>
    <cellStyle name="Normal 7 4 2 2 2 7 2" xfId="12838"/>
    <cellStyle name="Normal 7 4 2 2 2 7 2 2" xfId="30375"/>
    <cellStyle name="Normal 7 4 2 2 2 7 3" xfId="22860"/>
    <cellStyle name="Normal 7 4 2 2 2 8" xfId="7822"/>
    <cellStyle name="Normal 7 4 2 2 2 8 2" xfId="25365"/>
    <cellStyle name="Normal 7 4 2 2 2 9" xfId="17850"/>
    <cellStyle name="Normal 7 4 2 2 3" xfId="296"/>
    <cellStyle name="Normal 7 4 2 2 3 10" xfId="15406"/>
    <cellStyle name="Normal 7 4 2 2 3 2" xfId="831"/>
    <cellStyle name="Normal 7 4 2 2 3 2 2" xfId="1349"/>
    <cellStyle name="Normal 7 4 2 2 3 2 2 2" xfId="2594"/>
    <cellStyle name="Normal 7 4 2 2 3 2 2 2 2" xfId="5099"/>
    <cellStyle name="Normal 7 4 2 2 3 2 2 2 2 2" xfId="12635"/>
    <cellStyle name="Normal 7 4 2 2 3 2 2 2 2 2 2" xfId="30172"/>
    <cellStyle name="Normal 7 4 2 2 3 2 2 2 2 3" xfId="22657"/>
    <cellStyle name="Normal 7 4 2 2 3 2 2 2 3" xfId="7604"/>
    <cellStyle name="Normal 7 4 2 2 3 2 2 2 3 2" xfId="15140"/>
    <cellStyle name="Normal 7 4 2 2 3 2 2 2 3 2 2" xfId="32677"/>
    <cellStyle name="Normal 7 4 2 2 3 2 2 2 3 3" xfId="25162"/>
    <cellStyle name="Normal 7 4 2 2 3 2 2 2 4" xfId="10130"/>
    <cellStyle name="Normal 7 4 2 2 3 2 2 2 4 2" xfId="27667"/>
    <cellStyle name="Normal 7 4 2 2 3 2 2 2 5" xfId="20152"/>
    <cellStyle name="Normal 7 4 2 2 3 2 2 2 6" xfId="17647"/>
    <cellStyle name="Normal 7 4 2 2 3 2 2 3" xfId="3854"/>
    <cellStyle name="Normal 7 4 2 2 3 2 2 3 2" xfId="11390"/>
    <cellStyle name="Normal 7 4 2 2 3 2 2 3 2 2" xfId="28927"/>
    <cellStyle name="Normal 7 4 2 2 3 2 2 3 3" xfId="21412"/>
    <cellStyle name="Normal 7 4 2 2 3 2 2 4" xfId="6359"/>
    <cellStyle name="Normal 7 4 2 2 3 2 2 4 2" xfId="13895"/>
    <cellStyle name="Normal 7 4 2 2 3 2 2 4 2 2" xfId="31432"/>
    <cellStyle name="Normal 7 4 2 2 3 2 2 4 3" xfId="23917"/>
    <cellStyle name="Normal 7 4 2 2 3 2 2 5" xfId="8885"/>
    <cellStyle name="Normal 7 4 2 2 3 2 2 5 2" xfId="26422"/>
    <cellStyle name="Normal 7 4 2 2 3 2 2 6" xfId="18907"/>
    <cellStyle name="Normal 7 4 2 2 3 2 2 7" xfId="16402"/>
    <cellStyle name="Normal 7 4 2 2 3 2 3" xfId="2096"/>
    <cellStyle name="Normal 7 4 2 2 3 2 3 2" xfId="4601"/>
    <cellStyle name="Normal 7 4 2 2 3 2 3 2 2" xfId="12137"/>
    <cellStyle name="Normal 7 4 2 2 3 2 3 2 2 2" xfId="29674"/>
    <cellStyle name="Normal 7 4 2 2 3 2 3 2 3" xfId="22159"/>
    <cellStyle name="Normal 7 4 2 2 3 2 3 3" xfId="7106"/>
    <cellStyle name="Normal 7 4 2 2 3 2 3 3 2" xfId="14642"/>
    <cellStyle name="Normal 7 4 2 2 3 2 3 3 2 2" xfId="32179"/>
    <cellStyle name="Normal 7 4 2 2 3 2 3 3 3" xfId="24664"/>
    <cellStyle name="Normal 7 4 2 2 3 2 3 4" xfId="9632"/>
    <cellStyle name="Normal 7 4 2 2 3 2 3 4 2" xfId="27169"/>
    <cellStyle name="Normal 7 4 2 2 3 2 3 5" xfId="19654"/>
    <cellStyle name="Normal 7 4 2 2 3 2 3 6" xfId="17149"/>
    <cellStyle name="Normal 7 4 2 2 3 2 4" xfId="3356"/>
    <cellStyle name="Normal 7 4 2 2 3 2 4 2" xfId="10892"/>
    <cellStyle name="Normal 7 4 2 2 3 2 4 2 2" xfId="28429"/>
    <cellStyle name="Normal 7 4 2 2 3 2 4 3" xfId="20914"/>
    <cellStyle name="Normal 7 4 2 2 3 2 5" xfId="5861"/>
    <cellStyle name="Normal 7 4 2 2 3 2 5 2" xfId="13397"/>
    <cellStyle name="Normal 7 4 2 2 3 2 5 2 2" xfId="30934"/>
    <cellStyle name="Normal 7 4 2 2 3 2 5 3" xfId="23419"/>
    <cellStyle name="Normal 7 4 2 2 3 2 6" xfId="8385"/>
    <cellStyle name="Normal 7 4 2 2 3 2 6 2" xfId="25924"/>
    <cellStyle name="Normal 7 4 2 2 3 2 7" xfId="18409"/>
    <cellStyle name="Normal 7 4 2 2 3 2 8" xfId="15904"/>
    <cellStyle name="Normal 7 4 2 2 3 3" xfId="571"/>
    <cellStyle name="Normal 7 4 2 2 3 3 2" xfId="1847"/>
    <cellStyle name="Normal 7 4 2 2 3 3 2 2" xfId="4352"/>
    <cellStyle name="Normal 7 4 2 2 3 3 2 2 2" xfId="11888"/>
    <cellStyle name="Normal 7 4 2 2 3 3 2 2 2 2" xfId="29425"/>
    <cellStyle name="Normal 7 4 2 2 3 3 2 2 3" xfId="21910"/>
    <cellStyle name="Normal 7 4 2 2 3 3 2 3" xfId="6857"/>
    <cellStyle name="Normal 7 4 2 2 3 3 2 3 2" xfId="14393"/>
    <cellStyle name="Normal 7 4 2 2 3 3 2 3 2 2" xfId="31930"/>
    <cellStyle name="Normal 7 4 2 2 3 3 2 3 3" xfId="24415"/>
    <cellStyle name="Normal 7 4 2 2 3 3 2 4" xfId="9383"/>
    <cellStyle name="Normal 7 4 2 2 3 3 2 4 2" xfId="26920"/>
    <cellStyle name="Normal 7 4 2 2 3 3 2 5" xfId="19405"/>
    <cellStyle name="Normal 7 4 2 2 3 3 2 6" xfId="16900"/>
    <cellStyle name="Normal 7 4 2 2 3 3 3" xfId="3107"/>
    <cellStyle name="Normal 7 4 2 2 3 3 3 2" xfId="10643"/>
    <cellStyle name="Normal 7 4 2 2 3 3 3 2 2" xfId="28180"/>
    <cellStyle name="Normal 7 4 2 2 3 3 3 3" xfId="20665"/>
    <cellStyle name="Normal 7 4 2 2 3 3 4" xfId="5612"/>
    <cellStyle name="Normal 7 4 2 2 3 3 4 2" xfId="13148"/>
    <cellStyle name="Normal 7 4 2 2 3 3 4 2 2" xfId="30685"/>
    <cellStyle name="Normal 7 4 2 2 3 3 4 3" xfId="23170"/>
    <cellStyle name="Normal 7 4 2 2 3 3 5" xfId="8136"/>
    <cellStyle name="Normal 7 4 2 2 3 3 5 2" xfId="25675"/>
    <cellStyle name="Normal 7 4 2 2 3 3 6" xfId="18160"/>
    <cellStyle name="Normal 7 4 2 2 3 3 7" xfId="15655"/>
    <cellStyle name="Normal 7 4 2 2 3 4" xfId="1100"/>
    <cellStyle name="Normal 7 4 2 2 3 4 2" xfId="2345"/>
    <cellStyle name="Normal 7 4 2 2 3 4 2 2" xfId="4850"/>
    <cellStyle name="Normal 7 4 2 2 3 4 2 2 2" xfId="12386"/>
    <cellStyle name="Normal 7 4 2 2 3 4 2 2 2 2" xfId="29923"/>
    <cellStyle name="Normal 7 4 2 2 3 4 2 2 3" xfId="22408"/>
    <cellStyle name="Normal 7 4 2 2 3 4 2 3" xfId="7355"/>
    <cellStyle name="Normal 7 4 2 2 3 4 2 3 2" xfId="14891"/>
    <cellStyle name="Normal 7 4 2 2 3 4 2 3 2 2" xfId="32428"/>
    <cellStyle name="Normal 7 4 2 2 3 4 2 3 3" xfId="24913"/>
    <cellStyle name="Normal 7 4 2 2 3 4 2 4" xfId="9881"/>
    <cellStyle name="Normal 7 4 2 2 3 4 2 4 2" xfId="27418"/>
    <cellStyle name="Normal 7 4 2 2 3 4 2 5" xfId="19903"/>
    <cellStyle name="Normal 7 4 2 2 3 4 2 6" xfId="17398"/>
    <cellStyle name="Normal 7 4 2 2 3 4 3" xfId="3605"/>
    <cellStyle name="Normal 7 4 2 2 3 4 3 2" xfId="11141"/>
    <cellStyle name="Normal 7 4 2 2 3 4 3 2 2" xfId="28678"/>
    <cellStyle name="Normal 7 4 2 2 3 4 3 3" xfId="21163"/>
    <cellStyle name="Normal 7 4 2 2 3 4 4" xfId="6110"/>
    <cellStyle name="Normal 7 4 2 2 3 4 4 2" xfId="13646"/>
    <cellStyle name="Normal 7 4 2 2 3 4 4 2 2" xfId="31183"/>
    <cellStyle name="Normal 7 4 2 2 3 4 4 3" xfId="23668"/>
    <cellStyle name="Normal 7 4 2 2 3 4 5" xfId="8636"/>
    <cellStyle name="Normal 7 4 2 2 3 4 5 2" xfId="26173"/>
    <cellStyle name="Normal 7 4 2 2 3 4 6" xfId="18658"/>
    <cellStyle name="Normal 7 4 2 2 3 4 7" xfId="16153"/>
    <cellStyle name="Normal 7 4 2 2 3 5" xfId="1598"/>
    <cellStyle name="Normal 7 4 2 2 3 5 2" xfId="4103"/>
    <cellStyle name="Normal 7 4 2 2 3 5 2 2" xfId="11639"/>
    <cellStyle name="Normal 7 4 2 2 3 5 2 2 2" xfId="29176"/>
    <cellStyle name="Normal 7 4 2 2 3 5 2 3" xfId="21661"/>
    <cellStyle name="Normal 7 4 2 2 3 5 3" xfId="6608"/>
    <cellStyle name="Normal 7 4 2 2 3 5 3 2" xfId="14144"/>
    <cellStyle name="Normal 7 4 2 2 3 5 3 2 2" xfId="31681"/>
    <cellStyle name="Normal 7 4 2 2 3 5 3 3" xfId="24166"/>
    <cellStyle name="Normal 7 4 2 2 3 5 4" xfId="9134"/>
    <cellStyle name="Normal 7 4 2 2 3 5 4 2" xfId="26671"/>
    <cellStyle name="Normal 7 4 2 2 3 5 5" xfId="19156"/>
    <cellStyle name="Normal 7 4 2 2 3 5 6" xfId="16651"/>
    <cellStyle name="Normal 7 4 2 2 3 6" xfId="2858"/>
    <cellStyle name="Normal 7 4 2 2 3 6 2" xfId="10394"/>
    <cellStyle name="Normal 7 4 2 2 3 6 2 2" xfId="27931"/>
    <cellStyle name="Normal 7 4 2 2 3 6 3" xfId="20416"/>
    <cellStyle name="Normal 7 4 2 2 3 7" xfId="5363"/>
    <cellStyle name="Normal 7 4 2 2 3 7 2" xfId="12899"/>
    <cellStyle name="Normal 7 4 2 2 3 7 2 2" xfId="30436"/>
    <cellStyle name="Normal 7 4 2 2 3 7 3" xfId="22921"/>
    <cellStyle name="Normal 7 4 2 2 3 8" xfId="7885"/>
    <cellStyle name="Normal 7 4 2 2 3 8 2" xfId="25426"/>
    <cellStyle name="Normal 7 4 2 2 3 9" xfId="17911"/>
    <cellStyle name="Normal 7 4 2 2 4" xfId="360"/>
    <cellStyle name="Normal 7 4 2 2 4 10" xfId="15467"/>
    <cellStyle name="Normal 7 4 2 2 4 2" xfId="895"/>
    <cellStyle name="Normal 7 4 2 2 4 2 2" xfId="1410"/>
    <cellStyle name="Normal 7 4 2 2 4 2 2 2" xfId="2655"/>
    <cellStyle name="Normal 7 4 2 2 4 2 2 2 2" xfId="5160"/>
    <cellStyle name="Normal 7 4 2 2 4 2 2 2 2 2" xfId="12696"/>
    <cellStyle name="Normal 7 4 2 2 4 2 2 2 2 2 2" xfId="30233"/>
    <cellStyle name="Normal 7 4 2 2 4 2 2 2 2 3" xfId="22718"/>
    <cellStyle name="Normal 7 4 2 2 4 2 2 2 3" xfId="7665"/>
    <cellStyle name="Normal 7 4 2 2 4 2 2 2 3 2" xfId="15201"/>
    <cellStyle name="Normal 7 4 2 2 4 2 2 2 3 2 2" xfId="32738"/>
    <cellStyle name="Normal 7 4 2 2 4 2 2 2 3 3" xfId="25223"/>
    <cellStyle name="Normal 7 4 2 2 4 2 2 2 4" xfId="10191"/>
    <cellStyle name="Normal 7 4 2 2 4 2 2 2 4 2" xfId="27728"/>
    <cellStyle name="Normal 7 4 2 2 4 2 2 2 5" xfId="20213"/>
    <cellStyle name="Normal 7 4 2 2 4 2 2 2 6" xfId="17708"/>
    <cellStyle name="Normal 7 4 2 2 4 2 2 3" xfId="3915"/>
    <cellStyle name="Normal 7 4 2 2 4 2 2 3 2" xfId="11451"/>
    <cellStyle name="Normal 7 4 2 2 4 2 2 3 2 2" xfId="28988"/>
    <cellStyle name="Normal 7 4 2 2 4 2 2 3 3" xfId="21473"/>
    <cellStyle name="Normal 7 4 2 2 4 2 2 4" xfId="6420"/>
    <cellStyle name="Normal 7 4 2 2 4 2 2 4 2" xfId="13956"/>
    <cellStyle name="Normal 7 4 2 2 4 2 2 4 2 2" xfId="31493"/>
    <cellStyle name="Normal 7 4 2 2 4 2 2 4 3" xfId="23978"/>
    <cellStyle name="Normal 7 4 2 2 4 2 2 5" xfId="8946"/>
    <cellStyle name="Normal 7 4 2 2 4 2 2 5 2" xfId="26483"/>
    <cellStyle name="Normal 7 4 2 2 4 2 2 6" xfId="18968"/>
    <cellStyle name="Normal 7 4 2 2 4 2 2 7" xfId="16463"/>
    <cellStyle name="Normal 7 4 2 2 4 2 3" xfId="2157"/>
    <cellStyle name="Normal 7 4 2 2 4 2 3 2" xfId="4662"/>
    <cellStyle name="Normal 7 4 2 2 4 2 3 2 2" xfId="12198"/>
    <cellStyle name="Normal 7 4 2 2 4 2 3 2 2 2" xfId="29735"/>
    <cellStyle name="Normal 7 4 2 2 4 2 3 2 3" xfId="22220"/>
    <cellStyle name="Normal 7 4 2 2 4 2 3 3" xfId="7167"/>
    <cellStyle name="Normal 7 4 2 2 4 2 3 3 2" xfId="14703"/>
    <cellStyle name="Normal 7 4 2 2 4 2 3 3 2 2" xfId="32240"/>
    <cellStyle name="Normal 7 4 2 2 4 2 3 3 3" xfId="24725"/>
    <cellStyle name="Normal 7 4 2 2 4 2 3 4" xfId="9693"/>
    <cellStyle name="Normal 7 4 2 2 4 2 3 4 2" xfId="27230"/>
    <cellStyle name="Normal 7 4 2 2 4 2 3 5" xfId="19715"/>
    <cellStyle name="Normal 7 4 2 2 4 2 3 6" xfId="17210"/>
    <cellStyle name="Normal 7 4 2 2 4 2 4" xfId="3417"/>
    <cellStyle name="Normal 7 4 2 2 4 2 4 2" xfId="10953"/>
    <cellStyle name="Normal 7 4 2 2 4 2 4 2 2" xfId="28490"/>
    <cellStyle name="Normal 7 4 2 2 4 2 4 3" xfId="20975"/>
    <cellStyle name="Normal 7 4 2 2 4 2 5" xfId="5922"/>
    <cellStyle name="Normal 7 4 2 2 4 2 5 2" xfId="13458"/>
    <cellStyle name="Normal 7 4 2 2 4 2 5 2 2" xfId="30995"/>
    <cellStyle name="Normal 7 4 2 2 4 2 5 3" xfId="23480"/>
    <cellStyle name="Normal 7 4 2 2 4 2 6" xfId="8446"/>
    <cellStyle name="Normal 7 4 2 2 4 2 6 2" xfId="25985"/>
    <cellStyle name="Normal 7 4 2 2 4 2 7" xfId="18470"/>
    <cellStyle name="Normal 7 4 2 2 4 2 8" xfId="15965"/>
    <cellStyle name="Normal 7 4 2 2 4 3" xfId="635"/>
    <cellStyle name="Normal 7 4 2 2 4 3 2" xfId="1908"/>
    <cellStyle name="Normal 7 4 2 2 4 3 2 2" xfId="4413"/>
    <cellStyle name="Normal 7 4 2 2 4 3 2 2 2" xfId="11949"/>
    <cellStyle name="Normal 7 4 2 2 4 3 2 2 2 2" xfId="29486"/>
    <cellStyle name="Normal 7 4 2 2 4 3 2 2 3" xfId="21971"/>
    <cellStyle name="Normal 7 4 2 2 4 3 2 3" xfId="6918"/>
    <cellStyle name="Normal 7 4 2 2 4 3 2 3 2" xfId="14454"/>
    <cellStyle name="Normal 7 4 2 2 4 3 2 3 2 2" xfId="31991"/>
    <cellStyle name="Normal 7 4 2 2 4 3 2 3 3" xfId="24476"/>
    <cellStyle name="Normal 7 4 2 2 4 3 2 4" xfId="9444"/>
    <cellStyle name="Normal 7 4 2 2 4 3 2 4 2" xfId="26981"/>
    <cellStyle name="Normal 7 4 2 2 4 3 2 5" xfId="19466"/>
    <cellStyle name="Normal 7 4 2 2 4 3 2 6" xfId="16961"/>
    <cellStyle name="Normal 7 4 2 2 4 3 3" xfId="3168"/>
    <cellStyle name="Normal 7 4 2 2 4 3 3 2" xfId="10704"/>
    <cellStyle name="Normal 7 4 2 2 4 3 3 2 2" xfId="28241"/>
    <cellStyle name="Normal 7 4 2 2 4 3 3 3" xfId="20726"/>
    <cellStyle name="Normal 7 4 2 2 4 3 4" xfId="5673"/>
    <cellStyle name="Normal 7 4 2 2 4 3 4 2" xfId="13209"/>
    <cellStyle name="Normal 7 4 2 2 4 3 4 2 2" xfId="30746"/>
    <cellStyle name="Normal 7 4 2 2 4 3 4 3" xfId="23231"/>
    <cellStyle name="Normal 7 4 2 2 4 3 5" xfId="8197"/>
    <cellStyle name="Normal 7 4 2 2 4 3 5 2" xfId="25736"/>
    <cellStyle name="Normal 7 4 2 2 4 3 6" xfId="18221"/>
    <cellStyle name="Normal 7 4 2 2 4 3 7" xfId="15716"/>
    <cellStyle name="Normal 7 4 2 2 4 4" xfId="1161"/>
    <cellStyle name="Normal 7 4 2 2 4 4 2" xfId="2406"/>
    <cellStyle name="Normal 7 4 2 2 4 4 2 2" xfId="4911"/>
    <cellStyle name="Normal 7 4 2 2 4 4 2 2 2" xfId="12447"/>
    <cellStyle name="Normal 7 4 2 2 4 4 2 2 2 2" xfId="29984"/>
    <cellStyle name="Normal 7 4 2 2 4 4 2 2 3" xfId="22469"/>
    <cellStyle name="Normal 7 4 2 2 4 4 2 3" xfId="7416"/>
    <cellStyle name="Normal 7 4 2 2 4 4 2 3 2" xfId="14952"/>
    <cellStyle name="Normal 7 4 2 2 4 4 2 3 2 2" xfId="32489"/>
    <cellStyle name="Normal 7 4 2 2 4 4 2 3 3" xfId="24974"/>
    <cellStyle name="Normal 7 4 2 2 4 4 2 4" xfId="9942"/>
    <cellStyle name="Normal 7 4 2 2 4 4 2 4 2" xfId="27479"/>
    <cellStyle name="Normal 7 4 2 2 4 4 2 5" xfId="19964"/>
    <cellStyle name="Normal 7 4 2 2 4 4 2 6" xfId="17459"/>
    <cellStyle name="Normal 7 4 2 2 4 4 3" xfId="3666"/>
    <cellStyle name="Normal 7 4 2 2 4 4 3 2" xfId="11202"/>
    <cellStyle name="Normal 7 4 2 2 4 4 3 2 2" xfId="28739"/>
    <cellStyle name="Normal 7 4 2 2 4 4 3 3" xfId="21224"/>
    <cellStyle name="Normal 7 4 2 2 4 4 4" xfId="6171"/>
    <cellStyle name="Normal 7 4 2 2 4 4 4 2" xfId="13707"/>
    <cellStyle name="Normal 7 4 2 2 4 4 4 2 2" xfId="31244"/>
    <cellStyle name="Normal 7 4 2 2 4 4 4 3" xfId="23729"/>
    <cellStyle name="Normal 7 4 2 2 4 4 5" xfId="8697"/>
    <cellStyle name="Normal 7 4 2 2 4 4 5 2" xfId="26234"/>
    <cellStyle name="Normal 7 4 2 2 4 4 6" xfId="18719"/>
    <cellStyle name="Normal 7 4 2 2 4 4 7" xfId="16214"/>
    <cellStyle name="Normal 7 4 2 2 4 5" xfId="1659"/>
    <cellStyle name="Normal 7 4 2 2 4 5 2" xfId="4164"/>
    <cellStyle name="Normal 7 4 2 2 4 5 2 2" xfId="11700"/>
    <cellStyle name="Normal 7 4 2 2 4 5 2 2 2" xfId="29237"/>
    <cellStyle name="Normal 7 4 2 2 4 5 2 3" xfId="21722"/>
    <cellStyle name="Normal 7 4 2 2 4 5 3" xfId="6669"/>
    <cellStyle name="Normal 7 4 2 2 4 5 3 2" xfId="14205"/>
    <cellStyle name="Normal 7 4 2 2 4 5 3 2 2" xfId="31742"/>
    <cellStyle name="Normal 7 4 2 2 4 5 3 3" xfId="24227"/>
    <cellStyle name="Normal 7 4 2 2 4 5 4" xfId="9195"/>
    <cellStyle name="Normal 7 4 2 2 4 5 4 2" xfId="26732"/>
    <cellStyle name="Normal 7 4 2 2 4 5 5" xfId="19217"/>
    <cellStyle name="Normal 7 4 2 2 4 5 6" xfId="16712"/>
    <cellStyle name="Normal 7 4 2 2 4 6" xfId="2919"/>
    <cellStyle name="Normal 7 4 2 2 4 6 2" xfId="10455"/>
    <cellStyle name="Normal 7 4 2 2 4 6 2 2" xfId="27992"/>
    <cellStyle name="Normal 7 4 2 2 4 6 3" xfId="20477"/>
    <cellStyle name="Normal 7 4 2 2 4 7" xfId="5424"/>
    <cellStyle name="Normal 7 4 2 2 4 7 2" xfId="12960"/>
    <cellStyle name="Normal 7 4 2 2 4 7 2 2" xfId="30497"/>
    <cellStyle name="Normal 7 4 2 2 4 7 3" xfId="22982"/>
    <cellStyle name="Normal 7 4 2 2 4 8" xfId="7946"/>
    <cellStyle name="Normal 7 4 2 2 4 8 2" xfId="25487"/>
    <cellStyle name="Normal 7 4 2 2 4 9" xfId="17972"/>
    <cellStyle name="Normal 7 4 2 2 5" xfId="706"/>
    <cellStyle name="Normal 7 4 2 2 5 2" xfId="1227"/>
    <cellStyle name="Normal 7 4 2 2 5 2 2" xfId="2472"/>
    <cellStyle name="Normal 7 4 2 2 5 2 2 2" xfId="4977"/>
    <cellStyle name="Normal 7 4 2 2 5 2 2 2 2" xfId="12513"/>
    <cellStyle name="Normal 7 4 2 2 5 2 2 2 2 2" xfId="30050"/>
    <cellStyle name="Normal 7 4 2 2 5 2 2 2 3" xfId="22535"/>
    <cellStyle name="Normal 7 4 2 2 5 2 2 3" xfId="7482"/>
    <cellStyle name="Normal 7 4 2 2 5 2 2 3 2" xfId="15018"/>
    <cellStyle name="Normal 7 4 2 2 5 2 2 3 2 2" xfId="32555"/>
    <cellStyle name="Normal 7 4 2 2 5 2 2 3 3" xfId="25040"/>
    <cellStyle name="Normal 7 4 2 2 5 2 2 4" xfId="10008"/>
    <cellStyle name="Normal 7 4 2 2 5 2 2 4 2" xfId="27545"/>
    <cellStyle name="Normal 7 4 2 2 5 2 2 5" xfId="20030"/>
    <cellStyle name="Normal 7 4 2 2 5 2 2 6" xfId="17525"/>
    <cellStyle name="Normal 7 4 2 2 5 2 3" xfId="3732"/>
    <cellStyle name="Normal 7 4 2 2 5 2 3 2" xfId="11268"/>
    <cellStyle name="Normal 7 4 2 2 5 2 3 2 2" xfId="28805"/>
    <cellStyle name="Normal 7 4 2 2 5 2 3 3" xfId="21290"/>
    <cellStyle name="Normal 7 4 2 2 5 2 4" xfId="6237"/>
    <cellStyle name="Normal 7 4 2 2 5 2 4 2" xfId="13773"/>
    <cellStyle name="Normal 7 4 2 2 5 2 4 2 2" xfId="31310"/>
    <cellStyle name="Normal 7 4 2 2 5 2 4 3" xfId="23795"/>
    <cellStyle name="Normal 7 4 2 2 5 2 5" xfId="8763"/>
    <cellStyle name="Normal 7 4 2 2 5 2 5 2" xfId="26300"/>
    <cellStyle name="Normal 7 4 2 2 5 2 6" xfId="18785"/>
    <cellStyle name="Normal 7 4 2 2 5 2 7" xfId="16280"/>
    <cellStyle name="Normal 7 4 2 2 5 3" xfId="1974"/>
    <cellStyle name="Normal 7 4 2 2 5 3 2" xfId="4479"/>
    <cellStyle name="Normal 7 4 2 2 5 3 2 2" xfId="12015"/>
    <cellStyle name="Normal 7 4 2 2 5 3 2 2 2" xfId="29552"/>
    <cellStyle name="Normal 7 4 2 2 5 3 2 3" xfId="22037"/>
    <cellStyle name="Normal 7 4 2 2 5 3 3" xfId="6984"/>
    <cellStyle name="Normal 7 4 2 2 5 3 3 2" xfId="14520"/>
    <cellStyle name="Normal 7 4 2 2 5 3 3 2 2" xfId="32057"/>
    <cellStyle name="Normal 7 4 2 2 5 3 3 3" xfId="24542"/>
    <cellStyle name="Normal 7 4 2 2 5 3 4" xfId="9510"/>
    <cellStyle name="Normal 7 4 2 2 5 3 4 2" xfId="27047"/>
    <cellStyle name="Normal 7 4 2 2 5 3 5" xfId="19532"/>
    <cellStyle name="Normal 7 4 2 2 5 3 6" xfId="17027"/>
    <cellStyle name="Normal 7 4 2 2 5 4" xfId="3234"/>
    <cellStyle name="Normal 7 4 2 2 5 4 2" xfId="10770"/>
    <cellStyle name="Normal 7 4 2 2 5 4 2 2" xfId="28307"/>
    <cellStyle name="Normal 7 4 2 2 5 4 3" xfId="20792"/>
    <cellStyle name="Normal 7 4 2 2 5 5" xfId="5739"/>
    <cellStyle name="Normal 7 4 2 2 5 5 2" xfId="13275"/>
    <cellStyle name="Normal 7 4 2 2 5 5 2 2" xfId="30812"/>
    <cellStyle name="Normal 7 4 2 2 5 5 3" xfId="23297"/>
    <cellStyle name="Normal 7 4 2 2 5 6" xfId="8263"/>
    <cellStyle name="Normal 7 4 2 2 5 6 2" xfId="25802"/>
    <cellStyle name="Normal 7 4 2 2 5 7" xfId="18287"/>
    <cellStyle name="Normal 7 4 2 2 5 8" xfId="15782"/>
    <cellStyle name="Normal 7 4 2 2 6" xfId="433"/>
    <cellStyle name="Normal 7 4 2 2 6 2" xfId="1725"/>
    <cellStyle name="Normal 7 4 2 2 6 2 2" xfId="4230"/>
    <cellStyle name="Normal 7 4 2 2 6 2 2 2" xfId="11766"/>
    <cellStyle name="Normal 7 4 2 2 6 2 2 2 2" xfId="29303"/>
    <cellStyle name="Normal 7 4 2 2 6 2 2 3" xfId="21788"/>
    <cellStyle name="Normal 7 4 2 2 6 2 3" xfId="6735"/>
    <cellStyle name="Normal 7 4 2 2 6 2 3 2" xfId="14271"/>
    <cellStyle name="Normal 7 4 2 2 6 2 3 2 2" xfId="31808"/>
    <cellStyle name="Normal 7 4 2 2 6 2 3 3" xfId="24293"/>
    <cellStyle name="Normal 7 4 2 2 6 2 4" xfId="9261"/>
    <cellStyle name="Normal 7 4 2 2 6 2 4 2" xfId="26798"/>
    <cellStyle name="Normal 7 4 2 2 6 2 5" xfId="19283"/>
    <cellStyle name="Normal 7 4 2 2 6 2 6" xfId="16778"/>
    <cellStyle name="Normal 7 4 2 2 6 3" xfId="2985"/>
    <cellStyle name="Normal 7 4 2 2 6 3 2" xfId="10521"/>
    <cellStyle name="Normal 7 4 2 2 6 3 2 2" xfId="28058"/>
    <cellStyle name="Normal 7 4 2 2 6 3 3" xfId="20543"/>
    <cellStyle name="Normal 7 4 2 2 6 4" xfId="5490"/>
    <cellStyle name="Normal 7 4 2 2 6 4 2" xfId="13026"/>
    <cellStyle name="Normal 7 4 2 2 6 4 2 2" xfId="30563"/>
    <cellStyle name="Normal 7 4 2 2 6 4 3" xfId="23048"/>
    <cellStyle name="Normal 7 4 2 2 6 5" xfId="8012"/>
    <cellStyle name="Normal 7 4 2 2 6 5 2" xfId="25553"/>
    <cellStyle name="Normal 7 4 2 2 6 6" xfId="18038"/>
    <cellStyle name="Normal 7 4 2 2 6 7" xfId="15533"/>
    <cellStyle name="Normal 7 4 2 2 7" xfId="978"/>
    <cellStyle name="Normal 7 4 2 2 7 2" xfId="2223"/>
    <cellStyle name="Normal 7 4 2 2 7 2 2" xfId="4728"/>
    <cellStyle name="Normal 7 4 2 2 7 2 2 2" xfId="12264"/>
    <cellStyle name="Normal 7 4 2 2 7 2 2 2 2" xfId="29801"/>
    <cellStyle name="Normal 7 4 2 2 7 2 2 3" xfId="22286"/>
    <cellStyle name="Normal 7 4 2 2 7 2 3" xfId="7233"/>
    <cellStyle name="Normal 7 4 2 2 7 2 3 2" xfId="14769"/>
    <cellStyle name="Normal 7 4 2 2 7 2 3 2 2" xfId="32306"/>
    <cellStyle name="Normal 7 4 2 2 7 2 3 3" xfId="24791"/>
    <cellStyle name="Normal 7 4 2 2 7 2 4" xfId="9759"/>
    <cellStyle name="Normal 7 4 2 2 7 2 4 2" xfId="27296"/>
    <cellStyle name="Normal 7 4 2 2 7 2 5" xfId="19781"/>
    <cellStyle name="Normal 7 4 2 2 7 2 6" xfId="17276"/>
    <cellStyle name="Normal 7 4 2 2 7 3" xfId="3483"/>
    <cellStyle name="Normal 7 4 2 2 7 3 2" xfId="11019"/>
    <cellStyle name="Normal 7 4 2 2 7 3 2 2" xfId="28556"/>
    <cellStyle name="Normal 7 4 2 2 7 3 3" xfId="21041"/>
    <cellStyle name="Normal 7 4 2 2 7 4" xfId="5988"/>
    <cellStyle name="Normal 7 4 2 2 7 4 2" xfId="13524"/>
    <cellStyle name="Normal 7 4 2 2 7 4 2 2" xfId="31061"/>
    <cellStyle name="Normal 7 4 2 2 7 4 3" xfId="23546"/>
    <cellStyle name="Normal 7 4 2 2 7 5" xfId="8514"/>
    <cellStyle name="Normal 7 4 2 2 7 5 2" xfId="26051"/>
    <cellStyle name="Normal 7 4 2 2 7 6" xfId="18536"/>
    <cellStyle name="Normal 7 4 2 2 7 7" xfId="16031"/>
    <cellStyle name="Normal 7 4 2 2 8" xfId="1476"/>
    <cellStyle name="Normal 7 4 2 2 8 2" xfId="3981"/>
    <cellStyle name="Normal 7 4 2 2 8 2 2" xfId="11517"/>
    <cellStyle name="Normal 7 4 2 2 8 2 2 2" xfId="29054"/>
    <cellStyle name="Normal 7 4 2 2 8 2 3" xfId="21539"/>
    <cellStyle name="Normal 7 4 2 2 8 3" xfId="6486"/>
    <cellStyle name="Normal 7 4 2 2 8 3 2" xfId="14022"/>
    <cellStyle name="Normal 7 4 2 2 8 3 2 2" xfId="31559"/>
    <cellStyle name="Normal 7 4 2 2 8 3 3" xfId="24044"/>
    <cellStyle name="Normal 7 4 2 2 8 4" xfId="9012"/>
    <cellStyle name="Normal 7 4 2 2 8 4 2" xfId="26549"/>
    <cellStyle name="Normal 7 4 2 2 8 5" xfId="19034"/>
    <cellStyle name="Normal 7 4 2 2 8 6" xfId="16529"/>
    <cellStyle name="Normal 7 4 2 2 9" xfId="2736"/>
    <cellStyle name="Normal 7 4 2 2 9 2" xfId="10272"/>
    <cellStyle name="Normal 7 4 2 2 9 2 2" xfId="27809"/>
    <cellStyle name="Normal 7 4 2 2 9 3" xfId="20294"/>
    <cellStyle name="Normal 7 4 2 3" xfId="189"/>
    <cellStyle name="Normal 7 4 2 3 10" xfId="15312"/>
    <cellStyle name="Normal 7 4 2 3 2" xfId="738"/>
    <cellStyle name="Normal 7 4 2 3 2 2" xfId="1257"/>
    <cellStyle name="Normal 7 4 2 3 2 2 2" xfId="2502"/>
    <cellStyle name="Normal 7 4 2 3 2 2 2 2" xfId="5007"/>
    <cellStyle name="Normal 7 4 2 3 2 2 2 2 2" xfId="12543"/>
    <cellStyle name="Normal 7 4 2 3 2 2 2 2 2 2" xfId="30080"/>
    <cellStyle name="Normal 7 4 2 3 2 2 2 2 3" xfId="22565"/>
    <cellStyle name="Normal 7 4 2 3 2 2 2 3" xfId="7512"/>
    <cellStyle name="Normal 7 4 2 3 2 2 2 3 2" xfId="15048"/>
    <cellStyle name="Normal 7 4 2 3 2 2 2 3 2 2" xfId="32585"/>
    <cellStyle name="Normal 7 4 2 3 2 2 2 3 3" xfId="25070"/>
    <cellStyle name="Normal 7 4 2 3 2 2 2 4" xfId="10038"/>
    <cellStyle name="Normal 7 4 2 3 2 2 2 4 2" xfId="27575"/>
    <cellStyle name="Normal 7 4 2 3 2 2 2 5" xfId="20060"/>
    <cellStyle name="Normal 7 4 2 3 2 2 2 6" xfId="17555"/>
    <cellStyle name="Normal 7 4 2 3 2 2 3" xfId="3762"/>
    <cellStyle name="Normal 7 4 2 3 2 2 3 2" xfId="11298"/>
    <cellStyle name="Normal 7 4 2 3 2 2 3 2 2" xfId="28835"/>
    <cellStyle name="Normal 7 4 2 3 2 2 3 3" xfId="21320"/>
    <cellStyle name="Normal 7 4 2 3 2 2 4" xfId="6267"/>
    <cellStyle name="Normal 7 4 2 3 2 2 4 2" xfId="13803"/>
    <cellStyle name="Normal 7 4 2 3 2 2 4 2 2" xfId="31340"/>
    <cellStyle name="Normal 7 4 2 3 2 2 4 3" xfId="23825"/>
    <cellStyle name="Normal 7 4 2 3 2 2 5" xfId="8793"/>
    <cellStyle name="Normal 7 4 2 3 2 2 5 2" xfId="26330"/>
    <cellStyle name="Normal 7 4 2 3 2 2 6" xfId="18815"/>
    <cellStyle name="Normal 7 4 2 3 2 2 7" xfId="16310"/>
    <cellStyle name="Normal 7 4 2 3 2 3" xfId="2004"/>
    <cellStyle name="Normal 7 4 2 3 2 3 2" xfId="4509"/>
    <cellStyle name="Normal 7 4 2 3 2 3 2 2" xfId="12045"/>
    <cellStyle name="Normal 7 4 2 3 2 3 2 2 2" xfId="29582"/>
    <cellStyle name="Normal 7 4 2 3 2 3 2 3" xfId="22067"/>
    <cellStyle name="Normal 7 4 2 3 2 3 3" xfId="7014"/>
    <cellStyle name="Normal 7 4 2 3 2 3 3 2" xfId="14550"/>
    <cellStyle name="Normal 7 4 2 3 2 3 3 2 2" xfId="32087"/>
    <cellStyle name="Normal 7 4 2 3 2 3 3 3" xfId="24572"/>
    <cellStyle name="Normal 7 4 2 3 2 3 4" xfId="9540"/>
    <cellStyle name="Normal 7 4 2 3 2 3 4 2" xfId="27077"/>
    <cellStyle name="Normal 7 4 2 3 2 3 5" xfId="19562"/>
    <cellStyle name="Normal 7 4 2 3 2 3 6" xfId="17057"/>
    <cellStyle name="Normal 7 4 2 3 2 4" xfId="3264"/>
    <cellStyle name="Normal 7 4 2 3 2 4 2" xfId="10800"/>
    <cellStyle name="Normal 7 4 2 3 2 4 2 2" xfId="28337"/>
    <cellStyle name="Normal 7 4 2 3 2 4 3" xfId="20822"/>
    <cellStyle name="Normal 7 4 2 3 2 5" xfId="5769"/>
    <cellStyle name="Normal 7 4 2 3 2 5 2" xfId="13305"/>
    <cellStyle name="Normal 7 4 2 3 2 5 2 2" xfId="30842"/>
    <cellStyle name="Normal 7 4 2 3 2 5 3" xfId="23327"/>
    <cellStyle name="Normal 7 4 2 3 2 6" xfId="8293"/>
    <cellStyle name="Normal 7 4 2 3 2 6 2" xfId="25832"/>
    <cellStyle name="Normal 7 4 2 3 2 7" xfId="18317"/>
    <cellStyle name="Normal 7 4 2 3 2 8" xfId="15812"/>
    <cellStyle name="Normal 7 4 2 3 3" xfId="465"/>
    <cellStyle name="Normal 7 4 2 3 3 2" xfId="1755"/>
    <cellStyle name="Normal 7 4 2 3 3 2 2" xfId="4260"/>
    <cellStyle name="Normal 7 4 2 3 3 2 2 2" xfId="11796"/>
    <cellStyle name="Normal 7 4 2 3 3 2 2 2 2" xfId="29333"/>
    <cellStyle name="Normal 7 4 2 3 3 2 2 3" xfId="21818"/>
    <cellStyle name="Normal 7 4 2 3 3 2 3" xfId="6765"/>
    <cellStyle name="Normal 7 4 2 3 3 2 3 2" xfId="14301"/>
    <cellStyle name="Normal 7 4 2 3 3 2 3 2 2" xfId="31838"/>
    <cellStyle name="Normal 7 4 2 3 3 2 3 3" xfId="24323"/>
    <cellStyle name="Normal 7 4 2 3 3 2 4" xfId="9291"/>
    <cellStyle name="Normal 7 4 2 3 3 2 4 2" xfId="26828"/>
    <cellStyle name="Normal 7 4 2 3 3 2 5" xfId="19313"/>
    <cellStyle name="Normal 7 4 2 3 3 2 6" xfId="16808"/>
    <cellStyle name="Normal 7 4 2 3 3 3" xfId="3015"/>
    <cellStyle name="Normal 7 4 2 3 3 3 2" xfId="10551"/>
    <cellStyle name="Normal 7 4 2 3 3 3 2 2" xfId="28088"/>
    <cellStyle name="Normal 7 4 2 3 3 3 3" xfId="20573"/>
    <cellStyle name="Normal 7 4 2 3 3 4" xfId="5520"/>
    <cellStyle name="Normal 7 4 2 3 3 4 2" xfId="13056"/>
    <cellStyle name="Normal 7 4 2 3 3 4 2 2" xfId="30593"/>
    <cellStyle name="Normal 7 4 2 3 3 4 3" xfId="23078"/>
    <cellStyle name="Normal 7 4 2 3 3 5" xfId="8042"/>
    <cellStyle name="Normal 7 4 2 3 3 5 2" xfId="25583"/>
    <cellStyle name="Normal 7 4 2 3 3 6" xfId="18068"/>
    <cellStyle name="Normal 7 4 2 3 3 7" xfId="15563"/>
    <cellStyle name="Normal 7 4 2 3 4" xfId="1008"/>
    <cellStyle name="Normal 7 4 2 3 4 2" xfId="2253"/>
    <cellStyle name="Normal 7 4 2 3 4 2 2" xfId="4758"/>
    <cellStyle name="Normal 7 4 2 3 4 2 2 2" xfId="12294"/>
    <cellStyle name="Normal 7 4 2 3 4 2 2 2 2" xfId="29831"/>
    <cellStyle name="Normal 7 4 2 3 4 2 2 3" xfId="22316"/>
    <cellStyle name="Normal 7 4 2 3 4 2 3" xfId="7263"/>
    <cellStyle name="Normal 7 4 2 3 4 2 3 2" xfId="14799"/>
    <cellStyle name="Normal 7 4 2 3 4 2 3 2 2" xfId="32336"/>
    <cellStyle name="Normal 7 4 2 3 4 2 3 3" xfId="24821"/>
    <cellStyle name="Normal 7 4 2 3 4 2 4" xfId="9789"/>
    <cellStyle name="Normal 7 4 2 3 4 2 4 2" xfId="27326"/>
    <cellStyle name="Normal 7 4 2 3 4 2 5" xfId="19811"/>
    <cellStyle name="Normal 7 4 2 3 4 2 6" xfId="17306"/>
    <cellStyle name="Normal 7 4 2 3 4 3" xfId="3513"/>
    <cellStyle name="Normal 7 4 2 3 4 3 2" xfId="11049"/>
    <cellStyle name="Normal 7 4 2 3 4 3 2 2" xfId="28586"/>
    <cellStyle name="Normal 7 4 2 3 4 3 3" xfId="21071"/>
    <cellStyle name="Normal 7 4 2 3 4 4" xfId="6018"/>
    <cellStyle name="Normal 7 4 2 3 4 4 2" xfId="13554"/>
    <cellStyle name="Normal 7 4 2 3 4 4 2 2" xfId="31091"/>
    <cellStyle name="Normal 7 4 2 3 4 4 3" xfId="23576"/>
    <cellStyle name="Normal 7 4 2 3 4 5" xfId="8544"/>
    <cellStyle name="Normal 7 4 2 3 4 5 2" xfId="26081"/>
    <cellStyle name="Normal 7 4 2 3 4 6" xfId="18566"/>
    <cellStyle name="Normal 7 4 2 3 4 7" xfId="16061"/>
    <cellStyle name="Normal 7 4 2 3 5" xfId="1506"/>
    <cellStyle name="Normal 7 4 2 3 5 2" xfId="4011"/>
    <cellStyle name="Normal 7 4 2 3 5 2 2" xfId="11547"/>
    <cellStyle name="Normal 7 4 2 3 5 2 2 2" xfId="29084"/>
    <cellStyle name="Normal 7 4 2 3 5 2 3" xfId="21569"/>
    <cellStyle name="Normal 7 4 2 3 5 3" xfId="6516"/>
    <cellStyle name="Normal 7 4 2 3 5 3 2" xfId="14052"/>
    <cellStyle name="Normal 7 4 2 3 5 3 2 2" xfId="31589"/>
    <cellStyle name="Normal 7 4 2 3 5 3 3" xfId="24074"/>
    <cellStyle name="Normal 7 4 2 3 5 4" xfId="9042"/>
    <cellStyle name="Normal 7 4 2 3 5 4 2" xfId="26579"/>
    <cellStyle name="Normal 7 4 2 3 5 5" xfId="19064"/>
    <cellStyle name="Normal 7 4 2 3 5 6" xfId="16559"/>
    <cellStyle name="Normal 7 4 2 3 6" xfId="2766"/>
    <cellStyle name="Normal 7 4 2 3 6 2" xfId="10302"/>
    <cellStyle name="Normal 7 4 2 3 6 2 2" xfId="27839"/>
    <cellStyle name="Normal 7 4 2 3 6 3" xfId="20324"/>
    <cellStyle name="Normal 7 4 2 3 7" xfId="5271"/>
    <cellStyle name="Normal 7 4 2 3 7 2" xfId="12807"/>
    <cellStyle name="Normal 7 4 2 3 7 2 2" xfId="30344"/>
    <cellStyle name="Normal 7 4 2 3 7 3" xfId="22829"/>
    <cellStyle name="Normal 7 4 2 3 8" xfId="7791"/>
    <cellStyle name="Normal 7 4 2 3 8 2" xfId="25334"/>
    <cellStyle name="Normal 7 4 2 3 9" xfId="17819"/>
    <cellStyle name="Normal 7 4 2 4" xfId="265"/>
    <cellStyle name="Normal 7 4 2 4 10" xfId="15375"/>
    <cellStyle name="Normal 7 4 2 4 2" xfId="800"/>
    <cellStyle name="Normal 7 4 2 4 2 2" xfId="1318"/>
    <cellStyle name="Normal 7 4 2 4 2 2 2" xfId="2563"/>
    <cellStyle name="Normal 7 4 2 4 2 2 2 2" xfId="5068"/>
    <cellStyle name="Normal 7 4 2 4 2 2 2 2 2" xfId="12604"/>
    <cellStyle name="Normal 7 4 2 4 2 2 2 2 2 2" xfId="30141"/>
    <cellStyle name="Normal 7 4 2 4 2 2 2 2 3" xfId="22626"/>
    <cellStyle name="Normal 7 4 2 4 2 2 2 3" xfId="7573"/>
    <cellStyle name="Normal 7 4 2 4 2 2 2 3 2" xfId="15109"/>
    <cellStyle name="Normal 7 4 2 4 2 2 2 3 2 2" xfId="32646"/>
    <cellStyle name="Normal 7 4 2 4 2 2 2 3 3" xfId="25131"/>
    <cellStyle name="Normal 7 4 2 4 2 2 2 4" xfId="10099"/>
    <cellStyle name="Normal 7 4 2 4 2 2 2 4 2" xfId="27636"/>
    <cellStyle name="Normal 7 4 2 4 2 2 2 5" xfId="20121"/>
    <cellStyle name="Normal 7 4 2 4 2 2 2 6" xfId="17616"/>
    <cellStyle name="Normal 7 4 2 4 2 2 3" xfId="3823"/>
    <cellStyle name="Normal 7 4 2 4 2 2 3 2" xfId="11359"/>
    <cellStyle name="Normal 7 4 2 4 2 2 3 2 2" xfId="28896"/>
    <cellStyle name="Normal 7 4 2 4 2 2 3 3" xfId="21381"/>
    <cellStyle name="Normal 7 4 2 4 2 2 4" xfId="6328"/>
    <cellStyle name="Normal 7 4 2 4 2 2 4 2" xfId="13864"/>
    <cellStyle name="Normal 7 4 2 4 2 2 4 2 2" xfId="31401"/>
    <cellStyle name="Normal 7 4 2 4 2 2 4 3" xfId="23886"/>
    <cellStyle name="Normal 7 4 2 4 2 2 5" xfId="8854"/>
    <cellStyle name="Normal 7 4 2 4 2 2 5 2" xfId="26391"/>
    <cellStyle name="Normal 7 4 2 4 2 2 6" xfId="18876"/>
    <cellStyle name="Normal 7 4 2 4 2 2 7" xfId="16371"/>
    <cellStyle name="Normal 7 4 2 4 2 3" xfId="2065"/>
    <cellStyle name="Normal 7 4 2 4 2 3 2" xfId="4570"/>
    <cellStyle name="Normal 7 4 2 4 2 3 2 2" xfId="12106"/>
    <cellStyle name="Normal 7 4 2 4 2 3 2 2 2" xfId="29643"/>
    <cellStyle name="Normal 7 4 2 4 2 3 2 3" xfId="22128"/>
    <cellStyle name="Normal 7 4 2 4 2 3 3" xfId="7075"/>
    <cellStyle name="Normal 7 4 2 4 2 3 3 2" xfId="14611"/>
    <cellStyle name="Normal 7 4 2 4 2 3 3 2 2" xfId="32148"/>
    <cellStyle name="Normal 7 4 2 4 2 3 3 3" xfId="24633"/>
    <cellStyle name="Normal 7 4 2 4 2 3 4" xfId="9601"/>
    <cellStyle name="Normal 7 4 2 4 2 3 4 2" xfId="27138"/>
    <cellStyle name="Normal 7 4 2 4 2 3 5" xfId="19623"/>
    <cellStyle name="Normal 7 4 2 4 2 3 6" xfId="17118"/>
    <cellStyle name="Normal 7 4 2 4 2 4" xfId="3325"/>
    <cellStyle name="Normal 7 4 2 4 2 4 2" xfId="10861"/>
    <cellStyle name="Normal 7 4 2 4 2 4 2 2" xfId="28398"/>
    <cellStyle name="Normal 7 4 2 4 2 4 3" xfId="20883"/>
    <cellStyle name="Normal 7 4 2 4 2 5" xfId="5830"/>
    <cellStyle name="Normal 7 4 2 4 2 5 2" xfId="13366"/>
    <cellStyle name="Normal 7 4 2 4 2 5 2 2" xfId="30903"/>
    <cellStyle name="Normal 7 4 2 4 2 5 3" xfId="23388"/>
    <cellStyle name="Normal 7 4 2 4 2 6" xfId="8354"/>
    <cellStyle name="Normal 7 4 2 4 2 6 2" xfId="25893"/>
    <cellStyle name="Normal 7 4 2 4 2 7" xfId="18378"/>
    <cellStyle name="Normal 7 4 2 4 2 8" xfId="15873"/>
    <cellStyle name="Normal 7 4 2 4 3" xfId="540"/>
    <cellStyle name="Normal 7 4 2 4 3 2" xfId="1816"/>
    <cellStyle name="Normal 7 4 2 4 3 2 2" xfId="4321"/>
    <cellStyle name="Normal 7 4 2 4 3 2 2 2" xfId="11857"/>
    <cellStyle name="Normal 7 4 2 4 3 2 2 2 2" xfId="29394"/>
    <cellStyle name="Normal 7 4 2 4 3 2 2 3" xfId="21879"/>
    <cellStyle name="Normal 7 4 2 4 3 2 3" xfId="6826"/>
    <cellStyle name="Normal 7 4 2 4 3 2 3 2" xfId="14362"/>
    <cellStyle name="Normal 7 4 2 4 3 2 3 2 2" xfId="31899"/>
    <cellStyle name="Normal 7 4 2 4 3 2 3 3" xfId="24384"/>
    <cellStyle name="Normal 7 4 2 4 3 2 4" xfId="9352"/>
    <cellStyle name="Normal 7 4 2 4 3 2 4 2" xfId="26889"/>
    <cellStyle name="Normal 7 4 2 4 3 2 5" xfId="19374"/>
    <cellStyle name="Normal 7 4 2 4 3 2 6" xfId="16869"/>
    <cellStyle name="Normal 7 4 2 4 3 3" xfId="3076"/>
    <cellStyle name="Normal 7 4 2 4 3 3 2" xfId="10612"/>
    <cellStyle name="Normal 7 4 2 4 3 3 2 2" xfId="28149"/>
    <cellStyle name="Normal 7 4 2 4 3 3 3" xfId="20634"/>
    <cellStyle name="Normal 7 4 2 4 3 4" xfId="5581"/>
    <cellStyle name="Normal 7 4 2 4 3 4 2" xfId="13117"/>
    <cellStyle name="Normal 7 4 2 4 3 4 2 2" xfId="30654"/>
    <cellStyle name="Normal 7 4 2 4 3 4 3" xfId="23139"/>
    <cellStyle name="Normal 7 4 2 4 3 5" xfId="8105"/>
    <cellStyle name="Normal 7 4 2 4 3 5 2" xfId="25644"/>
    <cellStyle name="Normal 7 4 2 4 3 6" xfId="18129"/>
    <cellStyle name="Normal 7 4 2 4 3 7" xfId="15624"/>
    <cellStyle name="Normal 7 4 2 4 4" xfId="1069"/>
    <cellStyle name="Normal 7 4 2 4 4 2" xfId="2314"/>
    <cellStyle name="Normal 7 4 2 4 4 2 2" xfId="4819"/>
    <cellStyle name="Normal 7 4 2 4 4 2 2 2" xfId="12355"/>
    <cellStyle name="Normal 7 4 2 4 4 2 2 2 2" xfId="29892"/>
    <cellStyle name="Normal 7 4 2 4 4 2 2 3" xfId="22377"/>
    <cellStyle name="Normal 7 4 2 4 4 2 3" xfId="7324"/>
    <cellStyle name="Normal 7 4 2 4 4 2 3 2" xfId="14860"/>
    <cellStyle name="Normal 7 4 2 4 4 2 3 2 2" xfId="32397"/>
    <cellStyle name="Normal 7 4 2 4 4 2 3 3" xfId="24882"/>
    <cellStyle name="Normal 7 4 2 4 4 2 4" xfId="9850"/>
    <cellStyle name="Normal 7 4 2 4 4 2 4 2" xfId="27387"/>
    <cellStyle name="Normal 7 4 2 4 4 2 5" xfId="19872"/>
    <cellStyle name="Normal 7 4 2 4 4 2 6" xfId="17367"/>
    <cellStyle name="Normal 7 4 2 4 4 3" xfId="3574"/>
    <cellStyle name="Normal 7 4 2 4 4 3 2" xfId="11110"/>
    <cellStyle name="Normal 7 4 2 4 4 3 2 2" xfId="28647"/>
    <cellStyle name="Normal 7 4 2 4 4 3 3" xfId="21132"/>
    <cellStyle name="Normal 7 4 2 4 4 4" xfId="6079"/>
    <cellStyle name="Normal 7 4 2 4 4 4 2" xfId="13615"/>
    <cellStyle name="Normal 7 4 2 4 4 4 2 2" xfId="31152"/>
    <cellStyle name="Normal 7 4 2 4 4 4 3" xfId="23637"/>
    <cellStyle name="Normal 7 4 2 4 4 5" xfId="8605"/>
    <cellStyle name="Normal 7 4 2 4 4 5 2" xfId="26142"/>
    <cellStyle name="Normal 7 4 2 4 4 6" xfId="18627"/>
    <cellStyle name="Normal 7 4 2 4 4 7" xfId="16122"/>
    <cellStyle name="Normal 7 4 2 4 5" xfId="1567"/>
    <cellStyle name="Normal 7 4 2 4 5 2" xfId="4072"/>
    <cellStyle name="Normal 7 4 2 4 5 2 2" xfId="11608"/>
    <cellStyle name="Normal 7 4 2 4 5 2 2 2" xfId="29145"/>
    <cellStyle name="Normal 7 4 2 4 5 2 3" xfId="21630"/>
    <cellStyle name="Normal 7 4 2 4 5 3" xfId="6577"/>
    <cellStyle name="Normal 7 4 2 4 5 3 2" xfId="14113"/>
    <cellStyle name="Normal 7 4 2 4 5 3 2 2" xfId="31650"/>
    <cellStyle name="Normal 7 4 2 4 5 3 3" xfId="24135"/>
    <cellStyle name="Normal 7 4 2 4 5 4" xfId="9103"/>
    <cellStyle name="Normal 7 4 2 4 5 4 2" xfId="26640"/>
    <cellStyle name="Normal 7 4 2 4 5 5" xfId="19125"/>
    <cellStyle name="Normal 7 4 2 4 5 6" xfId="16620"/>
    <cellStyle name="Normal 7 4 2 4 6" xfId="2827"/>
    <cellStyle name="Normal 7 4 2 4 6 2" xfId="10363"/>
    <cellStyle name="Normal 7 4 2 4 6 2 2" xfId="27900"/>
    <cellStyle name="Normal 7 4 2 4 6 3" xfId="20385"/>
    <cellStyle name="Normal 7 4 2 4 7" xfId="5332"/>
    <cellStyle name="Normal 7 4 2 4 7 2" xfId="12868"/>
    <cellStyle name="Normal 7 4 2 4 7 2 2" xfId="30405"/>
    <cellStyle name="Normal 7 4 2 4 7 3" xfId="22890"/>
    <cellStyle name="Normal 7 4 2 4 8" xfId="7854"/>
    <cellStyle name="Normal 7 4 2 4 8 2" xfId="25395"/>
    <cellStyle name="Normal 7 4 2 4 9" xfId="17880"/>
    <cellStyle name="Normal 7 4 2 5" xfId="329"/>
    <cellStyle name="Normal 7 4 2 5 10" xfId="15436"/>
    <cellStyle name="Normal 7 4 2 5 2" xfId="864"/>
    <cellStyle name="Normal 7 4 2 5 2 2" xfId="1379"/>
    <cellStyle name="Normal 7 4 2 5 2 2 2" xfId="2624"/>
    <cellStyle name="Normal 7 4 2 5 2 2 2 2" xfId="5129"/>
    <cellStyle name="Normal 7 4 2 5 2 2 2 2 2" xfId="12665"/>
    <cellStyle name="Normal 7 4 2 5 2 2 2 2 2 2" xfId="30202"/>
    <cellStyle name="Normal 7 4 2 5 2 2 2 2 3" xfId="22687"/>
    <cellStyle name="Normal 7 4 2 5 2 2 2 3" xfId="7634"/>
    <cellStyle name="Normal 7 4 2 5 2 2 2 3 2" xfId="15170"/>
    <cellStyle name="Normal 7 4 2 5 2 2 2 3 2 2" xfId="32707"/>
    <cellStyle name="Normal 7 4 2 5 2 2 2 3 3" xfId="25192"/>
    <cellStyle name="Normal 7 4 2 5 2 2 2 4" xfId="10160"/>
    <cellStyle name="Normal 7 4 2 5 2 2 2 4 2" xfId="27697"/>
    <cellStyle name="Normal 7 4 2 5 2 2 2 5" xfId="20182"/>
    <cellStyle name="Normal 7 4 2 5 2 2 2 6" xfId="17677"/>
    <cellStyle name="Normal 7 4 2 5 2 2 3" xfId="3884"/>
    <cellStyle name="Normal 7 4 2 5 2 2 3 2" xfId="11420"/>
    <cellStyle name="Normal 7 4 2 5 2 2 3 2 2" xfId="28957"/>
    <cellStyle name="Normal 7 4 2 5 2 2 3 3" xfId="21442"/>
    <cellStyle name="Normal 7 4 2 5 2 2 4" xfId="6389"/>
    <cellStyle name="Normal 7 4 2 5 2 2 4 2" xfId="13925"/>
    <cellStyle name="Normal 7 4 2 5 2 2 4 2 2" xfId="31462"/>
    <cellStyle name="Normal 7 4 2 5 2 2 4 3" xfId="23947"/>
    <cellStyle name="Normal 7 4 2 5 2 2 5" xfId="8915"/>
    <cellStyle name="Normal 7 4 2 5 2 2 5 2" xfId="26452"/>
    <cellStyle name="Normal 7 4 2 5 2 2 6" xfId="18937"/>
    <cellStyle name="Normal 7 4 2 5 2 2 7" xfId="16432"/>
    <cellStyle name="Normal 7 4 2 5 2 3" xfId="2126"/>
    <cellStyle name="Normal 7 4 2 5 2 3 2" xfId="4631"/>
    <cellStyle name="Normal 7 4 2 5 2 3 2 2" xfId="12167"/>
    <cellStyle name="Normal 7 4 2 5 2 3 2 2 2" xfId="29704"/>
    <cellStyle name="Normal 7 4 2 5 2 3 2 3" xfId="22189"/>
    <cellStyle name="Normal 7 4 2 5 2 3 3" xfId="7136"/>
    <cellStyle name="Normal 7 4 2 5 2 3 3 2" xfId="14672"/>
    <cellStyle name="Normal 7 4 2 5 2 3 3 2 2" xfId="32209"/>
    <cellStyle name="Normal 7 4 2 5 2 3 3 3" xfId="24694"/>
    <cellStyle name="Normal 7 4 2 5 2 3 4" xfId="9662"/>
    <cellStyle name="Normal 7 4 2 5 2 3 4 2" xfId="27199"/>
    <cellStyle name="Normal 7 4 2 5 2 3 5" xfId="19684"/>
    <cellStyle name="Normal 7 4 2 5 2 3 6" xfId="17179"/>
    <cellStyle name="Normal 7 4 2 5 2 4" xfId="3386"/>
    <cellStyle name="Normal 7 4 2 5 2 4 2" xfId="10922"/>
    <cellStyle name="Normal 7 4 2 5 2 4 2 2" xfId="28459"/>
    <cellStyle name="Normal 7 4 2 5 2 4 3" xfId="20944"/>
    <cellStyle name="Normal 7 4 2 5 2 5" xfId="5891"/>
    <cellStyle name="Normal 7 4 2 5 2 5 2" xfId="13427"/>
    <cellStyle name="Normal 7 4 2 5 2 5 2 2" xfId="30964"/>
    <cellStyle name="Normal 7 4 2 5 2 5 3" xfId="23449"/>
    <cellStyle name="Normal 7 4 2 5 2 6" xfId="8415"/>
    <cellStyle name="Normal 7 4 2 5 2 6 2" xfId="25954"/>
    <cellStyle name="Normal 7 4 2 5 2 7" xfId="18439"/>
    <cellStyle name="Normal 7 4 2 5 2 8" xfId="15934"/>
    <cellStyle name="Normal 7 4 2 5 3" xfId="604"/>
    <cellStyle name="Normal 7 4 2 5 3 2" xfId="1877"/>
    <cellStyle name="Normal 7 4 2 5 3 2 2" xfId="4382"/>
    <cellStyle name="Normal 7 4 2 5 3 2 2 2" xfId="11918"/>
    <cellStyle name="Normal 7 4 2 5 3 2 2 2 2" xfId="29455"/>
    <cellStyle name="Normal 7 4 2 5 3 2 2 3" xfId="21940"/>
    <cellStyle name="Normal 7 4 2 5 3 2 3" xfId="6887"/>
    <cellStyle name="Normal 7 4 2 5 3 2 3 2" xfId="14423"/>
    <cellStyle name="Normal 7 4 2 5 3 2 3 2 2" xfId="31960"/>
    <cellStyle name="Normal 7 4 2 5 3 2 3 3" xfId="24445"/>
    <cellStyle name="Normal 7 4 2 5 3 2 4" xfId="9413"/>
    <cellStyle name="Normal 7 4 2 5 3 2 4 2" xfId="26950"/>
    <cellStyle name="Normal 7 4 2 5 3 2 5" xfId="19435"/>
    <cellStyle name="Normal 7 4 2 5 3 2 6" xfId="16930"/>
    <cellStyle name="Normal 7 4 2 5 3 3" xfId="3137"/>
    <cellStyle name="Normal 7 4 2 5 3 3 2" xfId="10673"/>
    <cellStyle name="Normal 7 4 2 5 3 3 2 2" xfId="28210"/>
    <cellStyle name="Normal 7 4 2 5 3 3 3" xfId="20695"/>
    <cellStyle name="Normal 7 4 2 5 3 4" xfId="5642"/>
    <cellStyle name="Normal 7 4 2 5 3 4 2" xfId="13178"/>
    <cellStyle name="Normal 7 4 2 5 3 4 2 2" xfId="30715"/>
    <cellStyle name="Normal 7 4 2 5 3 4 3" xfId="23200"/>
    <cellStyle name="Normal 7 4 2 5 3 5" xfId="8166"/>
    <cellStyle name="Normal 7 4 2 5 3 5 2" xfId="25705"/>
    <cellStyle name="Normal 7 4 2 5 3 6" xfId="18190"/>
    <cellStyle name="Normal 7 4 2 5 3 7" xfId="15685"/>
    <cellStyle name="Normal 7 4 2 5 4" xfId="1130"/>
    <cellStyle name="Normal 7 4 2 5 4 2" xfId="2375"/>
    <cellStyle name="Normal 7 4 2 5 4 2 2" xfId="4880"/>
    <cellStyle name="Normal 7 4 2 5 4 2 2 2" xfId="12416"/>
    <cellStyle name="Normal 7 4 2 5 4 2 2 2 2" xfId="29953"/>
    <cellStyle name="Normal 7 4 2 5 4 2 2 3" xfId="22438"/>
    <cellStyle name="Normal 7 4 2 5 4 2 3" xfId="7385"/>
    <cellStyle name="Normal 7 4 2 5 4 2 3 2" xfId="14921"/>
    <cellStyle name="Normal 7 4 2 5 4 2 3 2 2" xfId="32458"/>
    <cellStyle name="Normal 7 4 2 5 4 2 3 3" xfId="24943"/>
    <cellStyle name="Normal 7 4 2 5 4 2 4" xfId="9911"/>
    <cellStyle name="Normal 7 4 2 5 4 2 4 2" xfId="27448"/>
    <cellStyle name="Normal 7 4 2 5 4 2 5" xfId="19933"/>
    <cellStyle name="Normal 7 4 2 5 4 2 6" xfId="17428"/>
    <cellStyle name="Normal 7 4 2 5 4 3" xfId="3635"/>
    <cellStyle name="Normal 7 4 2 5 4 3 2" xfId="11171"/>
    <cellStyle name="Normal 7 4 2 5 4 3 2 2" xfId="28708"/>
    <cellStyle name="Normal 7 4 2 5 4 3 3" xfId="21193"/>
    <cellStyle name="Normal 7 4 2 5 4 4" xfId="6140"/>
    <cellStyle name="Normal 7 4 2 5 4 4 2" xfId="13676"/>
    <cellStyle name="Normal 7 4 2 5 4 4 2 2" xfId="31213"/>
    <cellStyle name="Normal 7 4 2 5 4 4 3" xfId="23698"/>
    <cellStyle name="Normal 7 4 2 5 4 5" xfId="8666"/>
    <cellStyle name="Normal 7 4 2 5 4 5 2" xfId="26203"/>
    <cellStyle name="Normal 7 4 2 5 4 6" xfId="18688"/>
    <cellStyle name="Normal 7 4 2 5 4 7" xfId="16183"/>
    <cellStyle name="Normal 7 4 2 5 5" xfId="1628"/>
    <cellStyle name="Normal 7 4 2 5 5 2" xfId="4133"/>
    <cellStyle name="Normal 7 4 2 5 5 2 2" xfId="11669"/>
    <cellStyle name="Normal 7 4 2 5 5 2 2 2" xfId="29206"/>
    <cellStyle name="Normal 7 4 2 5 5 2 3" xfId="21691"/>
    <cellStyle name="Normal 7 4 2 5 5 3" xfId="6638"/>
    <cellStyle name="Normal 7 4 2 5 5 3 2" xfId="14174"/>
    <cellStyle name="Normal 7 4 2 5 5 3 2 2" xfId="31711"/>
    <cellStyle name="Normal 7 4 2 5 5 3 3" xfId="24196"/>
    <cellStyle name="Normal 7 4 2 5 5 4" xfId="9164"/>
    <cellStyle name="Normal 7 4 2 5 5 4 2" xfId="26701"/>
    <cellStyle name="Normal 7 4 2 5 5 5" xfId="19186"/>
    <cellStyle name="Normal 7 4 2 5 5 6" xfId="16681"/>
    <cellStyle name="Normal 7 4 2 5 6" xfId="2888"/>
    <cellStyle name="Normal 7 4 2 5 6 2" xfId="10424"/>
    <cellStyle name="Normal 7 4 2 5 6 2 2" xfId="27961"/>
    <cellStyle name="Normal 7 4 2 5 6 3" xfId="20446"/>
    <cellStyle name="Normal 7 4 2 5 7" xfId="5393"/>
    <cellStyle name="Normal 7 4 2 5 7 2" xfId="12929"/>
    <cellStyle name="Normal 7 4 2 5 7 2 2" xfId="30466"/>
    <cellStyle name="Normal 7 4 2 5 7 3" xfId="22951"/>
    <cellStyle name="Normal 7 4 2 5 8" xfId="7915"/>
    <cellStyle name="Normal 7 4 2 5 8 2" xfId="25456"/>
    <cellStyle name="Normal 7 4 2 5 9" xfId="17941"/>
    <cellStyle name="Normal 7 4 2 6" xfId="675"/>
    <cellStyle name="Normal 7 4 2 6 2" xfId="1196"/>
    <cellStyle name="Normal 7 4 2 6 2 2" xfId="2441"/>
    <cellStyle name="Normal 7 4 2 6 2 2 2" xfId="4946"/>
    <cellStyle name="Normal 7 4 2 6 2 2 2 2" xfId="12482"/>
    <cellStyle name="Normal 7 4 2 6 2 2 2 2 2" xfId="30019"/>
    <cellStyle name="Normal 7 4 2 6 2 2 2 3" xfId="22504"/>
    <cellStyle name="Normal 7 4 2 6 2 2 3" xfId="7451"/>
    <cellStyle name="Normal 7 4 2 6 2 2 3 2" xfId="14987"/>
    <cellStyle name="Normal 7 4 2 6 2 2 3 2 2" xfId="32524"/>
    <cellStyle name="Normal 7 4 2 6 2 2 3 3" xfId="25009"/>
    <cellStyle name="Normal 7 4 2 6 2 2 4" xfId="9977"/>
    <cellStyle name="Normal 7 4 2 6 2 2 4 2" xfId="27514"/>
    <cellStyle name="Normal 7 4 2 6 2 2 5" xfId="19999"/>
    <cellStyle name="Normal 7 4 2 6 2 2 6" xfId="17494"/>
    <cellStyle name="Normal 7 4 2 6 2 3" xfId="3701"/>
    <cellStyle name="Normal 7 4 2 6 2 3 2" xfId="11237"/>
    <cellStyle name="Normal 7 4 2 6 2 3 2 2" xfId="28774"/>
    <cellStyle name="Normal 7 4 2 6 2 3 3" xfId="21259"/>
    <cellStyle name="Normal 7 4 2 6 2 4" xfId="6206"/>
    <cellStyle name="Normal 7 4 2 6 2 4 2" xfId="13742"/>
    <cellStyle name="Normal 7 4 2 6 2 4 2 2" xfId="31279"/>
    <cellStyle name="Normal 7 4 2 6 2 4 3" xfId="23764"/>
    <cellStyle name="Normal 7 4 2 6 2 5" xfId="8732"/>
    <cellStyle name="Normal 7 4 2 6 2 5 2" xfId="26269"/>
    <cellStyle name="Normal 7 4 2 6 2 6" xfId="18754"/>
    <cellStyle name="Normal 7 4 2 6 2 7" xfId="16249"/>
    <cellStyle name="Normal 7 4 2 6 3" xfId="1943"/>
    <cellStyle name="Normal 7 4 2 6 3 2" xfId="4448"/>
    <cellStyle name="Normal 7 4 2 6 3 2 2" xfId="11984"/>
    <cellStyle name="Normal 7 4 2 6 3 2 2 2" xfId="29521"/>
    <cellStyle name="Normal 7 4 2 6 3 2 3" xfId="22006"/>
    <cellStyle name="Normal 7 4 2 6 3 3" xfId="6953"/>
    <cellStyle name="Normal 7 4 2 6 3 3 2" xfId="14489"/>
    <cellStyle name="Normal 7 4 2 6 3 3 2 2" xfId="32026"/>
    <cellStyle name="Normal 7 4 2 6 3 3 3" xfId="24511"/>
    <cellStyle name="Normal 7 4 2 6 3 4" xfId="9479"/>
    <cellStyle name="Normal 7 4 2 6 3 4 2" xfId="27016"/>
    <cellStyle name="Normal 7 4 2 6 3 5" xfId="19501"/>
    <cellStyle name="Normal 7 4 2 6 3 6" xfId="16996"/>
    <cellStyle name="Normal 7 4 2 6 4" xfId="3203"/>
    <cellStyle name="Normal 7 4 2 6 4 2" xfId="10739"/>
    <cellStyle name="Normal 7 4 2 6 4 2 2" xfId="28276"/>
    <cellStyle name="Normal 7 4 2 6 4 3" xfId="20761"/>
    <cellStyle name="Normal 7 4 2 6 5" xfId="5708"/>
    <cellStyle name="Normal 7 4 2 6 5 2" xfId="13244"/>
    <cellStyle name="Normal 7 4 2 6 5 2 2" xfId="30781"/>
    <cellStyle name="Normal 7 4 2 6 5 3" xfId="23266"/>
    <cellStyle name="Normal 7 4 2 6 6" xfId="8232"/>
    <cellStyle name="Normal 7 4 2 6 6 2" xfId="25771"/>
    <cellStyle name="Normal 7 4 2 6 7" xfId="18256"/>
    <cellStyle name="Normal 7 4 2 6 8" xfId="15751"/>
    <cellStyle name="Normal 7 4 2 7" xfId="402"/>
    <cellStyle name="Normal 7 4 2 7 2" xfId="1694"/>
    <cellStyle name="Normal 7 4 2 7 2 2" xfId="4199"/>
    <cellStyle name="Normal 7 4 2 7 2 2 2" xfId="11735"/>
    <cellStyle name="Normal 7 4 2 7 2 2 2 2" xfId="29272"/>
    <cellStyle name="Normal 7 4 2 7 2 2 3" xfId="21757"/>
    <cellStyle name="Normal 7 4 2 7 2 3" xfId="6704"/>
    <cellStyle name="Normal 7 4 2 7 2 3 2" xfId="14240"/>
    <cellStyle name="Normal 7 4 2 7 2 3 2 2" xfId="31777"/>
    <cellStyle name="Normal 7 4 2 7 2 3 3" xfId="24262"/>
    <cellStyle name="Normal 7 4 2 7 2 4" xfId="9230"/>
    <cellStyle name="Normal 7 4 2 7 2 4 2" xfId="26767"/>
    <cellStyle name="Normal 7 4 2 7 2 5" xfId="19252"/>
    <cellStyle name="Normal 7 4 2 7 2 6" xfId="16747"/>
    <cellStyle name="Normal 7 4 2 7 3" xfId="2954"/>
    <cellStyle name="Normal 7 4 2 7 3 2" xfId="10490"/>
    <cellStyle name="Normal 7 4 2 7 3 2 2" xfId="28027"/>
    <cellStyle name="Normal 7 4 2 7 3 3" xfId="20512"/>
    <cellStyle name="Normal 7 4 2 7 4" xfId="5459"/>
    <cellStyle name="Normal 7 4 2 7 4 2" xfId="12995"/>
    <cellStyle name="Normal 7 4 2 7 4 2 2" xfId="30532"/>
    <cellStyle name="Normal 7 4 2 7 4 3" xfId="23017"/>
    <cellStyle name="Normal 7 4 2 7 5" xfId="7981"/>
    <cellStyle name="Normal 7 4 2 7 5 2" xfId="25522"/>
    <cellStyle name="Normal 7 4 2 7 6" xfId="18007"/>
    <cellStyle name="Normal 7 4 2 7 7" xfId="15502"/>
    <cellStyle name="Normal 7 4 2 8" xfId="947"/>
    <cellStyle name="Normal 7 4 2 8 2" xfId="2192"/>
    <cellStyle name="Normal 7 4 2 8 2 2" xfId="4697"/>
    <cellStyle name="Normal 7 4 2 8 2 2 2" xfId="12233"/>
    <cellStyle name="Normal 7 4 2 8 2 2 2 2" xfId="29770"/>
    <cellStyle name="Normal 7 4 2 8 2 2 3" xfId="22255"/>
    <cellStyle name="Normal 7 4 2 8 2 3" xfId="7202"/>
    <cellStyle name="Normal 7 4 2 8 2 3 2" xfId="14738"/>
    <cellStyle name="Normal 7 4 2 8 2 3 2 2" xfId="32275"/>
    <cellStyle name="Normal 7 4 2 8 2 3 3" xfId="24760"/>
    <cellStyle name="Normal 7 4 2 8 2 4" xfId="9728"/>
    <cellStyle name="Normal 7 4 2 8 2 4 2" xfId="27265"/>
    <cellStyle name="Normal 7 4 2 8 2 5" xfId="19750"/>
    <cellStyle name="Normal 7 4 2 8 2 6" xfId="17245"/>
    <cellStyle name="Normal 7 4 2 8 3" xfId="3452"/>
    <cellStyle name="Normal 7 4 2 8 3 2" xfId="10988"/>
    <cellStyle name="Normal 7 4 2 8 3 2 2" xfId="28525"/>
    <cellStyle name="Normal 7 4 2 8 3 3" xfId="21010"/>
    <cellStyle name="Normal 7 4 2 8 4" xfId="5957"/>
    <cellStyle name="Normal 7 4 2 8 4 2" xfId="13493"/>
    <cellStyle name="Normal 7 4 2 8 4 2 2" xfId="31030"/>
    <cellStyle name="Normal 7 4 2 8 4 3" xfId="23515"/>
    <cellStyle name="Normal 7 4 2 8 5" xfId="8483"/>
    <cellStyle name="Normal 7 4 2 8 5 2" xfId="26020"/>
    <cellStyle name="Normal 7 4 2 8 6" xfId="18505"/>
    <cellStyle name="Normal 7 4 2 8 7" xfId="16000"/>
    <cellStyle name="Normal 7 4 2 9" xfId="1445"/>
    <cellStyle name="Normal 7 4 2 9 2" xfId="3950"/>
    <cellStyle name="Normal 7 4 2 9 2 2" xfId="11486"/>
    <cellStyle name="Normal 7 4 2 9 2 2 2" xfId="29023"/>
    <cellStyle name="Normal 7 4 2 9 2 3" xfId="21508"/>
    <cellStyle name="Normal 7 4 2 9 3" xfId="6455"/>
    <cellStyle name="Normal 7 4 2 9 3 2" xfId="13991"/>
    <cellStyle name="Normal 7 4 2 9 3 2 2" xfId="31528"/>
    <cellStyle name="Normal 7 4 2 9 3 3" xfId="24013"/>
    <cellStyle name="Normal 7 4 2 9 4" xfId="8981"/>
    <cellStyle name="Normal 7 4 2 9 4 2" xfId="26518"/>
    <cellStyle name="Normal 7 4 2 9 5" xfId="19003"/>
    <cellStyle name="Normal 7 4 2 9 6" xfId="16498"/>
    <cellStyle name="Normal 7 4 3" xfId="141"/>
    <cellStyle name="Normal 7 4 3 10" xfId="5226"/>
    <cellStyle name="Normal 7 4 3 10 2" xfId="12762"/>
    <cellStyle name="Normal 7 4 3 10 2 2" xfId="30299"/>
    <cellStyle name="Normal 7 4 3 10 3" xfId="22784"/>
    <cellStyle name="Normal 7 4 3 11" xfId="7746"/>
    <cellStyle name="Normal 7 4 3 11 2" xfId="25289"/>
    <cellStyle name="Normal 7 4 3 12" xfId="17774"/>
    <cellStyle name="Normal 7 4 3 13" xfId="15267"/>
    <cellStyle name="Normal 7 4 3 2" xfId="205"/>
    <cellStyle name="Normal 7 4 3 2 10" xfId="15328"/>
    <cellStyle name="Normal 7 4 3 2 2" xfId="754"/>
    <cellStyle name="Normal 7 4 3 2 2 2" xfId="1273"/>
    <cellStyle name="Normal 7 4 3 2 2 2 2" xfId="2518"/>
    <cellStyle name="Normal 7 4 3 2 2 2 2 2" xfId="5023"/>
    <cellStyle name="Normal 7 4 3 2 2 2 2 2 2" xfId="12559"/>
    <cellStyle name="Normal 7 4 3 2 2 2 2 2 2 2" xfId="30096"/>
    <cellStyle name="Normal 7 4 3 2 2 2 2 2 3" xfId="22581"/>
    <cellStyle name="Normal 7 4 3 2 2 2 2 3" xfId="7528"/>
    <cellStyle name="Normal 7 4 3 2 2 2 2 3 2" xfId="15064"/>
    <cellStyle name="Normal 7 4 3 2 2 2 2 3 2 2" xfId="32601"/>
    <cellStyle name="Normal 7 4 3 2 2 2 2 3 3" xfId="25086"/>
    <cellStyle name="Normal 7 4 3 2 2 2 2 4" xfId="10054"/>
    <cellStyle name="Normal 7 4 3 2 2 2 2 4 2" xfId="27591"/>
    <cellStyle name="Normal 7 4 3 2 2 2 2 5" xfId="20076"/>
    <cellStyle name="Normal 7 4 3 2 2 2 2 6" xfId="17571"/>
    <cellStyle name="Normal 7 4 3 2 2 2 3" xfId="3778"/>
    <cellStyle name="Normal 7 4 3 2 2 2 3 2" xfId="11314"/>
    <cellStyle name="Normal 7 4 3 2 2 2 3 2 2" xfId="28851"/>
    <cellStyle name="Normal 7 4 3 2 2 2 3 3" xfId="21336"/>
    <cellStyle name="Normal 7 4 3 2 2 2 4" xfId="6283"/>
    <cellStyle name="Normal 7 4 3 2 2 2 4 2" xfId="13819"/>
    <cellStyle name="Normal 7 4 3 2 2 2 4 2 2" xfId="31356"/>
    <cellStyle name="Normal 7 4 3 2 2 2 4 3" xfId="23841"/>
    <cellStyle name="Normal 7 4 3 2 2 2 5" xfId="8809"/>
    <cellStyle name="Normal 7 4 3 2 2 2 5 2" xfId="26346"/>
    <cellStyle name="Normal 7 4 3 2 2 2 6" xfId="18831"/>
    <cellStyle name="Normal 7 4 3 2 2 2 7" xfId="16326"/>
    <cellStyle name="Normal 7 4 3 2 2 3" xfId="2020"/>
    <cellStyle name="Normal 7 4 3 2 2 3 2" xfId="4525"/>
    <cellStyle name="Normal 7 4 3 2 2 3 2 2" xfId="12061"/>
    <cellStyle name="Normal 7 4 3 2 2 3 2 2 2" xfId="29598"/>
    <cellStyle name="Normal 7 4 3 2 2 3 2 3" xfId="22083"/>
    <cellStyle name="Normal 7 4 3 2 2 3 3" xfId="7030"/>
    <cellStyle name="Normal 7 4 3 2 2 3 3 2" xfId="14566"/>
    <cellStyle name="Normal 7 4 3 2 2 3 3 2 2" xfId="32103"/>
    <cellStyle name="Normal 7 4 3 2 2 3 3 3" xfId="24588"/>
    <cellStyle name="Normal 7 4 3 2 2 3 4" xfId="9556"/>
    <cellStyle name="Normal 7 4 3 2 2 3 4 2" xfId="27093"/>
    <cellStyle name="Normal 7 4 3 2 2 3 5" xfId="19578"/>
    <cellStyle name="Normal 7 4 3 2 2 3 6" xfId="17073"/>
    <cellStyle name="Normal 7 4 3 2 2 4" xfId="3280"/>
    <cellStyle name="Normal 7 4 3 2 2 4 2" xfId="10816"/>
    <cellStyle name="Normal 7 4 3 2 2 4 2 2" xfId="28353"/>
    <cellStyle name="Normal 7 4 3 2 2 4 3" xfId="20838"/>
    <cellStyle name="Normal 7 4 3 2 2 5" xfId="5785"/>
    <cellStyle name="Normal 7 4 3 2 2 5 2" xfId="13321"/>
    <cellStyle name="Normal 7 4 3 2 2 5 2 2" xfId="30858"/>
    <cellStyle name="Normal 7 4 3 2 2 5 3" xfId="23343"/>
    <cellStyle name="Normal 7 4 3 2 2 6" xfId="8309"/>
    <cellStyle name="Normal 7 4 3 2 2 6 2" xfId="25848"/>
    <cellStyle name="Normal 7 4 3 2 2 7" xfId="18333"/>
    <cellStyle name="Normal 7 4 3 2 2 8" xfId="15828"/>
    <cellStyle name="Normal 7 4 3 2 3" xfId="481"/>
    <cellStyle name="Normal 7 4 3 2 3 2" xfId="1771"/>
    <cellStyle name="Normal 7 4 3 2 3 2 2" xfId="4276"/>
    <cellStyle name="Normal 7 4 3 2 3 2 2 2" xfId="11812"/>
    <cellStyle name="Normal 7 4 3 2 3 2 2 2 2" xfId="29349"/>
    <cellStyle name="Normal 7 4 3 2 3 2 2 3" xfId="21834"/>
    <cellStyle name="Normal 7 4 3 2 3 2 3" xfId="6781"/>
    <cellStyle name="Normal 7 4 3 2 3 2 3 2" xfId="14317"/>
    <cellStyle name="Normal 7 4 3 2 3 2 3 2 2" xfId="31854"/>
    <cellStyle name="Normal 7 4 3 2 3 2 3 3" xfId="24339"/>
    <cellStyle name="Normal 7 4 3 2 3 2 4" xfId="9307"/>
    <cellStyle name="Normal 7 4 3 2 3 2 4 2" xfId="26844"/>
    <cellStyle name="Normal 7 4 3 2 3 2 5" xfId="19329"/>
    <cellStyle name="Normal 7 4 3 2 3 2 6" xfId="16824"/>
    <cellStyle name="Normal 7 4 3 2 3 3" xfId="3031"/>
    <cellStyle name="Normal 7 4 3 2 3 3 2" xfId="10567"/>
    <cellStyle name="Normal 7 4 3 2 3 3 2 2" xfId="28104"/>
    <cellStyle name="Normal 7 4 3 2 3 3 3" xfId="20589"/>
    <cellStyle name="Normal 7 4 3 2 3 4" xfId="5536"/>
    <cellStyle name="Normal 7 4 3 2 3 4 2" xfId="13072"/>
    <cellStyle name="Normal 7 4 3 2 3 4 2 2" xfId="30609"/>
    <cellStyle name="Normal 7 4 3 2 3 4 3" xfId="23094"/>
    <cellStyle name="Normal 7 4 3 2 3 5" xfId="8058"/>
    <cellStyle name="Normal 7 4 3 2 3 5 2" xfId="25599"/>
    <cellStyle name="Normal 7 4 3 2 3 6" xfId="18084"/>
    <cellStyle name="Normal 7 4 3 2 3 7" xfId="15579"/>
    <cellStyle name="Normal 7 4 3 2 4" xfId="1024"/>
    <cellStyle name="Normal 7 4 3 2 4 2" xfId="2269"/>
    <cellStyle name="Normal 7 4 3 2 4 2 2" xfId="4774"/>
    <cellStyle name="Normal 7 4 3 2 4 2 2 2" xfId="12310"/>
    <cellStyle name="Normal 7 4 3 2 4 2 2 2 2" xfId="29847"/>
    <cellStyle name="Normal 7 4 3 2 4 2 2 3" xfId="22332"/>
    <cellStyle name="Normal 7 4 3 2 4 2 3" xfId="7279"/>
    <cellStyle name="Normal 7 4 3 2 4 2 3 2" xfId="14815"/>
    <cellStyle name="Normal 7 4 3 2 4 2 3 2 2" xfId="32352"/>
    <cellStyle name="Normal 7 4 3 2 4 2 3 3" xfId="24837"/>
    <cellStyle name="Normal 7 4 3 2 4 2 4" xfId="9805"/>
    <cellStyle name="Normal 7 4 3 2 4 2 4 2" xfId="27342"/>
    <cellStyle name="Normal 7 4 3 2 4 2 5" xfId="19827"/>
    <cellStyle name="Normal 7 4 3 2 4 2 6" xfId="17322"/>
    <cellStyle name="Normal 7 4 3 2 4 3" xfId="3529"/>
    <cellStyle name="Normal 7 4 3 2 4 3 2" xfId="11065"/>
    <cellStyle name="Normal 7 4 3 2 4 3 2 2" xfId="28602"/>
    <cellStyle name="Normal 7 4 3 2 4 3 3" xfId="21087"/>
    <cellStyle name="Normal 7 4 3 2 4 4" xfId="6034"/>
    <cellStyle name="Normal 7 4 3 2 4 4 2" xfId="13570"/>
    <cellStyle name="Normal 7 4 3 2 4 4 2 2" xfId="31107"/>
    <cellStyle name="Normal 7 4 3 2 4 4 3" xfId="23592"/>
    <cellStyle name="Normal 7 4 3 2 4 5" xfId="8560"/>
    <cellStyle name="Normal 7 4 3 2 4 5 2" xfId="26097"/>
    <cellStyle name="Normal 7 4 3 2 4 6" xfId="18582"/>
    <cellStyle name="Normal 7 4 3 2 4 7" xfId="16077"/>
    <cellStyle name="Normal 7 4 3 2 5" xfId="1522"/>
    <cellStyle name="Normal 7 4 3 2 5 2" xfId="4027"/>
    <cellStyle name="Normal 7 4 3 2 5 2 2" xfId="11563"/>
    <cellStyle name="Normal 7 4 3 2 5 2 2 2" xfId="29100"/>
    <cellStyle name="Normal 7 4 3 2 5 2 3" xfId="21585"/>
    <cellStyle name="Normal 7 4 3 2 5 3" xfId="6532"/>
    <cellStyle name="Normal 7 4 3 2 5 3 2" xfId="14068"/>
    <cellStyle name="Normal 7 4 3 2 5 3 2 2" xfId="31605"/>
    <cellStyle name="Normal 7 4 3 2 5 3 3" xfId="24090"/>
    <cellStyle name="Normal 7 4 3 2 5 4" xfId="9058"/>
    <cellStyle name="Normal 7 4 3 2 5 4 2" xfId="26595"/>
    <cellStyle name="Normal 7 4 3 2 5 5" xfId="19080"/>
    <cellStyle name="Normal 7 4 3 2 5 6" xfId="16575"/>
    <cellStyle name="Normal 7 4 3 2 6" xfId="2782"/>
    <cellStyle name="Normal 7 4 3 2 6 2" xfId="10318"/>
    <cellStyle name="Normal 7 4 3 2 6 2 2" xfId="27855"/>
    <cellStyle name="Normal 7 4 3 2 6 3" xfId="20340"/>
    <cellStyle name="Normal 7 4 3 2 7" xfId="5287"/>
    <cellStyle name="Normal 7 4 3 2 7 2" xfId="12823"/>
    <cellStyle name="Normal 7 4 3 2 7 2 2" xfId="30360"/>
    <cellStyle name="Normal 7 4 3 2 7 3" xfId="22845"/>
    <cellStyle name="Normal 7 4 3 2 8" xfId="7807"/>
    <cellStyle name="Normal 7 4 3 2 8 2" xfId="25350"/>
    <cellStyle name="Normal 7 4 3 2 9" xfId="17835"/>
    <cellStyle name="Normal 7 4 3 3" xfId="281"/>
    <cellStyle name="Normal 7 4 3 3 10" xfId="15391"/>
    <cellStyle name="Normal 7 4 3 3 2" xfId="816"/>
    <cellStyle name="Normal 7 4 3 3 2 2" xfId="1334"/>
    <cellStyle name="Normal 7 4 3 3 2 2 2" xfId="2579"/>
    <cellStyle name="Normal 7 4 3 3 2 2 2 2" xfId="5084"/>
    <cellStyle name="Normal 7 4 3 3 2 2 2 2 2" xfId="12620"/>
    <cellStyle name="Normal 7 4 3 3 2 2 2 2 2 2" xfId="30157"/>
    <cellStyle name="Normal 7 4 3 3 2 2 2 2 3" xfId="22642"/>
    <cellStyle name="Normal 7 4 3 3 2 2 2 3" xfId="7589"/>
    <cellStyle name="Normal 7 4 3 3 2 2 2 3 2" xfId="15125"/>
    <cellStyle name="Normal 7 4 3 3 2 2 2 3 2 2" xfId="32662"/>
    <cellStyle name="Normal 7 4 3 3 2 2 2 3 3" xfId="25147"/>
    <cellStyle name="Normal 7 4 3 3 2 2 2 4" xfId="10115"/>
    <cellStyle name="Normal 7 4 3 3 2 2 2 4 2" xfId="27652"/>
    <cellStyle name="Normal 7 4 3 3 2 2 2 5" xfId="20137"/>
    <cellStyle name="Normal 7 4 3 3 2 2 2 6" xfId="17632"/>
    <cellStyle name="Normal 7 4 3 3 2 2 3" xfId="3839"/>
    <cellStyle name="Normal 7 4 3 3 2 2 3 2" xfId="11375"/>
    <cellStyle name="Normal 7 4 3 3 2 2 3 2 2" xfId="28912"/>
    <cellStyle name="Normal 7 4 3 3 2 2 3 3" xfId="21397"/>
    <cellStyle name="Normal 7 4 3 3 2 2 4" xfId="6344"/>
    <cellStyle name="Normal 7 4 3 3 2 2 4 2" xfId="13880"/>
    <cellStyle name="Normal 7 4 3 3 2 2 4 2 2" xfId="31417"/>
    <cellStyle name="Normal 7 4 3 3 2 2 4 3" xfId="23902"/>
    <cellStyle name="Normal 7 4 3 3 2 2 5" xfId="8870"/>
    <cellStyle name="Normal 7 4 3 3 2 2 5 2" xfId="26407"/>
    <cellStyle name="Normal 7 4 3 3 2 2 6" xfId="18892"/>
    <cellStyle name="Normal 7 4 3 3 2 2 7" xfId="16387"/>
    <cellStyle name="Normal 7 4 3 3 2 3" xfId="2081"/>
    <cellStyle name="Normal 7 4 3 3 2 3 2" xfId="4586"/>
    <cellStyle name="Normal 7 4 3 3 2 3 2 2" xfId="12122"/>
    <cellStyle name="Normal 7 4 3 3 2 3 2 2 2" xfId="29659"/>
    <cellStyle name="Normal 7 4 3 3 2 3 2 3" xfId="22144"/>
    <cellStyle name="Normal 7 4 3 3 2 3 3" xfId="7091"/>
    <cellStyle name="Normal 7 4 3 3 2 3 3 2" xfId="14627"/>
    <cellStyle name="Normal 7 4 3 3 2 3 3 2 2" xfId="32164"/>
    <cellStyle name="Normal 7 4 3 3 2 3 3 3" xfId="24649"/>
    <cellStyle name="Normal 7 4 3 3 2 3 4" xfId="9617"/>
    <cellStyle name="Normal 7 4 3 3 2 3 4 2" xfId="27154"/>
    <cellStyle name="Normal 7 4 3 3 2 3 5" xfId="19639"/>
    <cellStyle name="Normal 7 4 3 3 2 3 6" xfId="17134"/>
    <cellStyle name="Normal 7 4 3 3 2 4" xfId="3341"/>
    <cellStyle name="Normal 7 4 3 3 2 4 2" xfId="10877"/>
    <cellStyle name="Normal 7 4 3 3 2 4 2 2" xfId="28414"/>
    <cellStyle name="Normal 7 4 3 3 2 4 3" xfId="20899"/>
    <cellStyle name="Normal 7 4 3 3 2 5" xfId="5846"/>
    <cellStyle name="Normal 7 4 3 3 2 5 2" xfId="13382"/>
    <cellStyle name="Normal 7 4 3 3 2 5 2 2" xfId="30919"/>
    <cellStyle name="Normal 7 4 3 3 2 5 3" xfId="23404"/>
    <cellStyle name="Normal 7 4 3 3 2 6" xfId="8370"/>
    <cellStyle name="Normal 7 4 3 3 2 6 2" xfId="25909"/>
    <cellStyle name="Normal 7 4 3 3 2 7" xfId="18394"/>
    <cellStyle name="Normal 7 4 3 3 2 8" xfId="15889"/>
    <cellStyle name="Normal 7 4 3 3 3" xfId="556"/>
    <cellStyle name="Normal 7 4 3 3 3 2" xfId="1832"/>
    <cellStyle name="Normal 7 4 3 3 3 2 2" xfId="4337"/>
    <cellStyle name="Normal 7 4 3 3 3 2 2 2" xfId="11873"/>
    <cellStyle name="Normal 7 4 3 3 3 2 2 2 2" xfId="29410"/>
    <cellStyle name="Normal 7 4 3 3 3 2 2 3" xfId="21895"/>
    <cellStyle name="Normal 7 4 3 3 3 2 3" xfId="6842"/>
    <cellStyle name="Normal 7 4 3 3 3 2 3 2" xfId="14378"/>
    <cellStyle name="Normal 7 4 3 3 3 2 3 2 2" xfId="31915"/>
    <cellStyle name="Normal 7 4 3 3 3 2 3 3" xfId="24400"/>
    <cellStyle name="Normal 7 4 3 3 3 2 4" xfId="9368"/>
    <cellStyle name="Normal 7 4 3 3 3 2 4 2" xfId="26905"/>
    <cellStyle name="Normal 7 4 3 3 3 2 5" xfId="19390"/>
    <cellStyle name="Normal 7 4 3 3 3 2 6" xfId="16885"/>
    <cellStyle name="Normal 7 4 3 3 3 3" xfId="3092"/>
    <cellStyle name="Normal 7 4 3 3 3 3 2" xfId="10628"/>
    <cellStyle name="Normal 7 4 3 3 3 3 2 2" xfId="28165"/>
    <cellStyle name="Normal 7 4 3 3 3 3 3" xfId="20650"/>
    <cellStyle name="Normal 7 4 3 3 3 4" xfId="5597"/>
    <cellStyle name="Normal 7 4 3 3 3 4 2" xfId="13133"/>
    <cellStyle name="Normal 7 4 3 3 3 4 2 2" xfId="30670"/>
    <cellStyle name="Normal 7 4 3 3 3 4 3" xfId="23155"/>
    <cellStyle name="Normal 7 4 3 3 3 5" xfId="8121"/>
    <cellStyle name="Normal 7 4 3 3 3 5 2" xfId="25660"/>
    <cellStyle name="Normal 7 4 3 3 3 6" xfId="18145"/>
    <cellStyle name="Normal 7 4 3 3 3 7" xfId="15640"/>
    <cellStyle name="Normal 7 4 3 3 4" xfId="1085"/>
    <cellStyle name="Normal 7 4 3 3 4 2" xfId="2330"/>
    <cellStyle name="Normal 7 4 3 3 4 2 2" xfId="4835"/>
    <cellStyle name="Normal 7 4 3 3 4 2 2 2" xfId="12371"/>
    <cellStyle name="Normal 7 4 3 3 4 2 2 2 2" xfId="29908"/>
    <cellStyle name="Normal 7 4 3 3 4 2 2 3" xfId="22393"/>
    <cellStyle name="Normal 7 4 3 3 4 2 3" xfId="7340"/>
    <cellStyle name="Normal 7 4 3 3 4 2 3 2" xfId="14876"/>
    <cellStyle name="Normal 7 4 3 3 4 2 3 2 2" xfId="32413"/>
    <cellStyle name="Normal 7 4 3 3 4 2 3 3" xfId="24898"/>
    <cellStyle name="Normal 7 4 3 3 4 2 4" xfId="9866"/>
    <cellStyle name="Normal 7 4 3 3 4 2 4 2" xfId="27403"/>
    <cellStyle name="Normal 7 4 3 3 4 2 5" xfId="19888"/>
    <cellStyle name="Normal 7 4 3 3 4 2 6" xfId="17383"/>
    <cellStyle name="Normal 7 4 3 3 4 3" xfId="3590"/>
    <cellStyle name="Normal 7 4 3 3 4 3 2" xfId="11126"/>
    <cellStyle name="Normal 7 4 3 3 4 3 2 2" xfId="28663"/>
    <cellStyle name="Normal 7 4 3 3 4 3 3" xfId="21148"/>
    <cellStyle name="Normal 7 4 3 3 4 4" xfId="6095"/>
    <cellStyle name="Normal 7 4 3 3 4 4 2" xfId="13631"/>
    <cellStyle name="Normal 7 4 3 3 4 4 2 2" xfId="31168"/>
    <cellStyle name="Normal 7 4 3 3 4 4 3" xfId="23653"/>
    <cellStyle name="Normal 7 4 3 3 4 5" xfId="8621"/>
    <cellStyle name="Normal 7 4 3 3 4 5 2" xfId="26158"/>
    <cellStyle name="Normal 7 4 3 3 4 6" xfId="18643"/>
    <cellStyle name="Normal 7 4 3 3 4 7" xfId="16138"/>
    <cellStyle name="Normal 7 4 3 3 5" xfId="1583"/>
    <cellStyle name="Normal 7 4 3 3 5 2" xfId="4088"/>
    <cellStyle name="Normal 7 4 3 3 5 2 2" xfId="11624"/>
    <cellStyle name="Normal 7 4 3 3 5 2 2 2" xfId="29161"/>
    <cellStyle name="Normal 7 4 3 3 5 2 3" xfId="21646"/>
    <cellStyle name="Normal 7 4 3 3 5 3" xfId="6593"/>
    <cellStyle name="Normal 7 4 3 3 5 3 2" xfId="14129"/>
    <cellStyle name="Normal 7 4 3 3 5 3 2 2" xfId="31666"/>
    <cellStyle name="Normal 7 4 3 3 5 3 3" xfId="24151"/>
    <cellStyle name="Normal 7 4 3 3 5 4" xfId="9119"/>
    <cellStyle name="Normal 7 4 3 3 5 4 2" xfId="26656"/>
    <cellStyle name="Normal 7 4 3 3 5 5" xfId="19141"/>
    <cellStyle name="Normal 7 4 3 3 5 6" xfId="16636"/>
    <cellStyle name="Normal 7 4 3 3 6" xfId="2843"/>
    <cellStyle name="Normal 7 4 3 3 6 2" xfId="10379"/>
    <cellStyle name="Normal 7 4 3 3 6 2 2" xfId="27916"/>
    <cellStyle name="Normal 7 4 3 3 6 3" xfId="20401"/>
    <cellStyle name="Normal 7 4 3 3 7" xfId="5348"/>
    <cellStyle name="Normal 7 4 3 3 7 2" xfId="12884"/>
    <cellStyle name="Normal 7 4 3 3 7 2 2" xfId="30421"/>
    <cellStyle name="Normal 7 4 3 3 7 3" xfId="22906"/>
    <cellStyle name="Normal 7 4 3 3 8" xfId="7870"/>
    <cellStyle name="Normal 7 4 3 3 8 2" xfId="25411"/>
    <cellStyle name="Normal 7 4 3 3 9" xfId="17896"/>
    <cellStyle name="Normal 7 4 3 4" xfId="345"/>
    <cellStyle name="Normal 7 4 3 4 10" xfId="15452"/>
    <cellStyle name="Normal 7 4 3 4 2" xfId="880"/>
    <cellStyle name="Normal 7 4 3 4 2 2" xfId="1395"/>
    <cellStyle name="Normal 7 4 3 4 2 2 2" xfId="2640"/>
    <cellStyle name="Normal 7 4 3 4 2 2 2 2" xfId="5145"/>
    <cellStyle name="Normal 7 4 3 4 2 2 2 2 2" xfId="12681"/>
    <cellStyle name="Normal 7 4 3 4 2 2 2 2 2 2" xfId="30218"/>
    <cellStyle name="Normal 7 4 3 4 2 2 2 2 3" xfId="22703"/>
    <cellStyle name="Normal 7 4 3 4 2 2 2 3" xfId="7650"/>
    <cellStyle name="Normal 7 4 3 4 2 2 2 3 2" xfId="15186"/>
    <cellStyle name="Normal 7 4 3 4 2 2 2 3 2 2" xfId="32723"/>
    <cellStyle name="Normal 7 4 3 4 2 2 2 3 3" xfId="25208"/>
    <cellStyle name="Normal 7 4 3 4 2 2 2 4" xfId="10176"/>
    <cellStyle name="Normal 7 4 3 4 2 2 2 4 2" xfId="27713"/>
    <cellStyle name="Normal 7 4 3 4 2 2 2 5" xfId="20198"/>
    <cellStyle name="Normal 7 4 3 4 2 2 2 6" xfId="17693"/>
    <cellStyle name="Normal 7 4 3 4 2 2 3" xfId="3900"/>
    <cellStyle name="Normal 7 4 3 4 2 2 3 2" xfId="11436"/>
    <cellStyle name="Normal 7 4 3 4 2 2 3 2 2" xfId="28973"/>
    <cellStyle name="Normal 7 4 3 4 2 2 3 3" xfId="21458"/>
    <cellStyle name="Normal 7 4 3 4 2 2 4" xfId="6405"/>
    <cellStyle name="Normal 7 4 3 4 2 2 4 2" xfId="13941"/>
    <cellStyle name="Normal 7 4 3 4 2 2 4 2 2" xfId="31478"/>
    <cellStyle name="Normal 7 4 3 4 2 2 4 3" xfId="23963"/>
    <cellStyle name="Normal 7 4 3 4 2 2 5" xfId="8931"/>
    <cellStyle name="Normal 7 4 3 4 2 2 5 2" xfId="26468"/>
    <cellStyle name="Normal 7 4 3 4 2 2 6" xfId="18953"/>
    <cellStyle name="Normal 7 4 3 4 2 2 7" xfId="16448"/>
    <cellStyle name="Normal 7 4 3 4 2 3" xfId="2142"/>
    <cellStyle name="Normal 7 4 3 4 2 3 2" xfId="4647"/>
    <cellStyle name="Normal 7 4 3 4 2 3 2 2" xfId="12183"/>
    <cellStyle name="Normal 7 4 3 4 2 3 2 2 2" xfId="29720"/>
    <cellStyle name="Normal 7 4 3 4 2 3 2 3" xfId="22205"/>
    <cellStyle name="Normal 7 4 3 4 2 3 3" xfId="7152"/>
    <cellStyle name="Normal 7 4 3 4 2 3 3 2" xfId="14688"/>
    <cellStyle name="Normal 7 4 3 4 2 3 3 2 2" xfId="32225"/>
    <cellStyle name="Normal 7 4 3 4 2 3 3 3" xfId="24710"/>
    <cellStyle name="Normal 7 4 3 4 2 3 4" xfId="9678"/>
    <cellStyle name="Normal 7 4 3 4 2 3 4 2" xfId="27215"/>
    <cellStyle name="Normal 7 4 3 4 2 3 5" xfId="19700"/>
    <cellStyle name="Normal 7 4 3 4 2 3 6" xfId="17195"/>
    <cellStyle name="Normal 7 4 3 4 2 4" xfId="3402"/>
    <cellStyle name="Normal 7 4 3 4 2 4 2" xfId="10938"/>
    <cellStyle name="Normal 7 4 3 4 2 4 2 2" xfId="28475"/>
    <cellStyle name="Normal 7 4 3 4 2 4 3" xfId="20960"/>
    <cellStyle name="Normal 7 4 3 4 2 5" xfId="5907"/>
    <cellStyle name="Normal 7 4 3 4 2 5 2" xfId="13443"/>
    <cellStyle name="Normal 7 4 3 4 2 5 2 2" xfId="30980"/>
    <cellStyle name="Normal 7 4 3 4 2 5 3" xfId="23465"/>
    <cellStyle name="Normal 7 4 3 4 2 6" xfId="8431"/>
    <cellStyle name="Normal 7 4 3 4 2 6 2" xfId="25970"/>
    <cellStyle name="Normal 7 4 3 4 2 7" xfId="18455"/>
    <cellStyle name="Normal 7 4 3 4 2 8" xfId="15950"/>
    <cellStyle name="Normal 7 4 3 4 3" xfId="620"/>
    <cellStyle name="Normal 7 4 3 4 3 2" xfId="1893"/>
    <cellStyle name="Normal 7 4 3 4 3 2 2" xfId="4398"/>
    <cellStyle name="Normal 7 4 3 4 3 2 2 2" xfId="11934"/>
    <cellStyle name="Normal 7 4 3 4 3 2 2 2 2" xfId="29471"/>
    <cellStyle name="Normal 7 4 3 4 3 2 2 3" xfId="21956"/>
    <cellStyle name="Normal 7 4 3 4 3 2 3" xfId="6903"/>
    <cellStyle name="Normal 7 4 3 4 3 2 3 2" xfId="14439"/>
    <cellStyle name="Normal 7 4 3 4 3 2 3 2 2" xfId="31976"/>
    <cellStyle name="Normal 7 4 3 4 3 2 3 3" xfId="24461"/>
    <cellStyle name="Normal 7 4 3 4 3 2 4" xfId="9429"/>
    <cellStyle name="Normal 7 4 3 4 3 2 4 2" xfId="26966"/>
    <cellStyle name="Normal 7 4 3 4 3 2 5" xfId="19451"/>
    <cellStyle name="Normal 7 4 3 4 3 2 6" xfId="16946"/>
    <cellStyle name="Normal 7 4 3 4 3 3" xfId="3153"/>
    <cellStyle name="Normal 7 4 3 4 3 3 2" xfId="10689"/>
    <cellStyle name="Normal 7 4 3 4 3 3 2 2" xfId="28226"/>
    <cellStyle name="Normal 7 4 3 4 3 3 3" xfId="20711"/>
    <cellStyle name="Normal 7 4 3 4 3 4" xfId="5658"/>
    <cellStyle name="Normal 7 4 3 4 3 4 2" xfId="13194"/>
    <cellStyle name="Normal 7 4 3 4 3 4 2 2" xfId="30731"/>
    <cellStyle name="Normal 7 4 3 4 3 4 3" xfId="23216"/>
    <cellStyle name="Normal 7 4 3 4 3 5" xfId="8182"/>
    <cellStyle name="Normal 7 4 3 4 3 5 2" xfId="25721"/>
    <cellStyle name="Normal 7 4 3 4 3 6" xfId="18206"/>
    <cellStyle name="Normal 7 4 3 4 3 7" xfId="15701"/>
    <cellStyle name="Normal 7 4 3 4 4" xfId="1146"/>
    <cellStyle name="Normal 7 4 3 4 4 2" xfId="2391"/>
    <cellStyle name="Normal 7 4 3 4 4 2 2" xfId="4896"/>
    <cellStyle name="Normal 7 4 3 4 4 2 2 2" xfId="12432"/>
    <cellStyle name="Normal 7 4 3 4 4 2 2 2 2" xfId="29969"/>
    <cellStyle name="Normal 7 4 3 4 4 2 2 3" xfId="22454"/>
    <cellStyle name="Normal 7 4 3 4 4 2 3" xfId="7401"/>
    <cellStyle name="Normal 7 4 3 4 4 2 3 2" xfId="14937"/>
    <cellStyle name="Normal 7 4 3 4 4 2 3 2 2" xfId="32474"/>
    <cellStyle name="Normal 7 4 3 4 4 2 3 3" xfId="24959"/>
    <cellStyle name="Normal 7 4 3 4 4 2 4" xfId="9927"/>
    <cellStyle name="Normal 7 4 3 4 4 2 4 2" xfId="27464"/>
    <cellStyle name="Normal 7 4 3 4 4 2 5" xfId="19949"/>
    <cellStyle name="Normal 7 4 3 4 4 2 6" xfId="17444"/>
    <cellStyle name="Normal 7 4 3 4 4 3" xfId="3651"/>
    <cellStyle name="Normal 7 4 3 4 4 3 2" xfId="11187"/>
    <cellStyle name="Normal 7 4 3 4 4 3 2 2" xfId="28724"/>
    <cellStyle name="Normal 7 4 3 4 4 3 3" xfId="21209"/>
    <cellStyle name="Normal 7 4 3 4 4 4" xfId="6156"/>
    <cellStyle name="Normal 7 4 3 4 4 4 2" xfId="13692"/>
    <cellStyle name="Normal 7 4 3 4 4 4 2 2" xfId="31229"/>
    <cellStyle name="Normal 7 4 3 4 4 4 3" xfId="23714"/>
    <cellStyle name="Normal 7 4 3 4 4 5" xfId="8682"/>
    <cellStyle name="Normal 7 4 3 4 4 5 2" xfId="26219"/>
    <cellStyle name="Normal 7 4 3 4 4 6" xfId="18704"/>
    <cellStyle name="Normal 7 4 3 4 4 7" xfId="16199"/>
    <cellStyle name="Normal 7 4 3 4 5" xfId="1644"/>
    <cellStyle name="Normal 7 4 3 4 5 2" xfId="4149"/>
    <cellStyle name="Normal 7 4 3 4 5 2 2" xfId="11685"/>
    <cellStyle name="Normal 7 4 3 4 5 2 2 2" xfId="29222"/>
    <cellStyle name="Normal 7 4 3 4 5 2 3" xfId="21707"/>
    <cellStyle name="Normal 7 4 3 4 5 3" xfId="6654"/>
    <cellStyle name="Normal 7 4 3 4 5 3 2" xfId="14190"/>
    <cellStyle name="Normal 7 4 3 4 5 3 2 2" xfId="31727"/>
    <cellStyle name="Normal 7 4 3 4 5 3 3" xfId="24212"/>
    <cellStyle name="Normal 7 4 3 4 5 4" xfId="9180"/>
    <cellStyle name="Normal 7 4 3 4 5 4 2" xfId="26717"/>
    <cellStyle name="Normal 7 4 3 4 5 5" xfId="19202"/>
    <cellStyle name="Normal 7 4 3 4 5 6" xfId="16697"/>
    <cellStyle name="Normal 7 4 3 4 6" xfId="2904"/>
    <cellStyle name="Normal 7 4 3 4 6 2" xfId="10440"/>
    <cellStyle name="Normal 7 4 3 4 6 2 2" xfId="27977"/>
    <cellStyle name="Normal 7 4 3 4 6 3" xfId="20462"/>
    <cellStyle name="Normal 7 4 3 4 7" xfId="5409"/>
    <cellStyle name="Normal 7 4 3 4 7 2" xfId="12945"/>
    <cellStyle name="Normal 7 4 3 4 7 2 2" xfId="30482"/>
    <cellStyle name="Normal 7 4 3 4 7 3" xfId="22967"/>
    <cellStyle name="Normal 7 4 3 4 8" xfId="7931"/>
    <cellStyle name="Normal 7 4 3 4 8 2" xfId="25472"/>
    <cellStyle name="Normal 7 4 3 4 9" xfId="17957"/>
    <cellStyle name="Normal 7 4 3 5" xfId="691"/>
    <cellStyle name="Normal 7 4 3 5 2" xfId="1212"/>
    <cellStyle name="Normal 7 4 3 5 2 2" xfId="2457"/>
    <cellStyle name="Normal 7 4 3 5 2 2 2" xfId="4962"/>
    <cellStyle name="Normal 7 4 3 5 2 2 2 2" xfId="12498"/>
    <cellStyle name="Normal 7 4 3 5 2 2 2 2 2" xfId="30035"/>
    <cellStyle name="Normal 7 4 3 5 2 2 2 3" xfId="22520"/>
    <cellStyle name="Normal 7 4 3 5 2 2 3" xfId="7467"/>
    <cellStyle name="Normal 7 4 3 5 2 2 3 2" xfId="15003"/>
    <cellStyle name="Normal 7 4 3 5 2 2 3 2 2" xfId="32540"/>
    <cellStyle name="Normal 7 4 3 5 2 2 3 3" xfId="25025"/>
    <cellStyle name="Normal 7 4 3 5 2 2 4" xfId="9993"/>
    <cellStyle name="Normal 7 4 3 5 2 2 4 2" xfId="27530"/>
    <cellStyle name="Normal 7 4 3 5 2 2 5" xfId="20015"/>
    <cellStyle name="Normal 7 4 3 5 2 2 6" xfId="17510"/>
    <cellStyle name="Normal 7 4 3 5 2 3" xfId="3717"/>
    <cellStyle name="Normal 7 4 3 5 2 3 2" xfId="11253"/>
    <cellStyle name="Normal 7 4 3 5 2 3 2 2" xfId="28790"/>
    <cellStyle name="Normal 7 4 3 5 2 3 3" xfId="21275"/>
    <cellStyle name="Normal 7 4 3 5 2 4" xfId="6222"/>
    <cellStyle name="Normal 7 4 3 5 2 4 2" xfId="13758"/>
    <cellStyle name="Normal 7 4 3 5 2 4 2 2" xfId="31295"/>
    <cellStyle name="Normal 7 4 3 5 2 4 3" xfId="23780"/>
    <cellStyle name="Normal 7 4 3 5 2 5" xfId="8748"/>
    <cellStyle name="Normal 7 4 3 5 2 5 2" xfId="26285"/>
    <cellStyle name="Normal 7 4 3 5 2 6" xfId="18770"/>
    <cellStyle name="Normal 7 4 3 5 2 7" xfId="16265"/>
    <cellStyle name="Normal 7 4 3 5 3" xfId="1959"/>
    <cellStyle name="Normal 7 4 3 5 3 2" xfId="4464"/>
    <cellStyle name="Normal 7 4 3 5 3 2 2" xfId="12000"/>
    <cellStyle name="Normal 7 4 3 5 3 2 2 2" xfId="29537"/>
    <cellStyle name="Normal 7 4 3 5 3 2 3" xfId="22022"/>
    <cellStyle name="Normal 7 4 3 5 3 3" xfId="6969"/>
    <cellStyle name="Normal 7 4 3 5 3 3 2" xfId="14505"/>
    <cellStyle name="Normal 7 4 3 5 3 3 2 2" xfId="32042"/>
    <cellStyle name="Normal 7 4 3 5 3 3 3" xfId="24527"/>
    <cellStyle name="Normal 7 4 3 5 3 4" xfId="9495"/>
    <cellStyle name="Normal 7 4 3 5 3 4 2" xfId="27032"/>
    <cellStyle name="Normal 7 4 3 5 3 5" xfId="19517"/>
    <cellStyle name="Normal 7 4 3 5 3 6" xfId="17012"/>
    <cellStyle name="Normal 7 4 3 5 4" xfId="3219"/>
    <cellStyle name="Normal 7 4 3 5 4 2" xfId="10755"/>
    <cellStyle name="Normal 7 4 3 5 4 2 2" xfId="28292"/>
    <cellStyle name="Normal 7 4 3 5 4 3" xfId="20777"/>
    <cellStyle name="Normal 7 4 3 5 5" xfId="5724"/>
    <cellStyle name="Normal 7 4 3 5 5 2" xfId="13260"/>
    <cellStyle name="Normal 7 4 3 5 5 2 2" xfId="30797"/>
    <cellStyle name="Normal 7 4 3 5 5 3" xfId="23282"/>
    <cellStyle name="Normal 7 4 3 5 6" xfId="8248"/>
    <cellStyle name="Normal 7 4 3 5 6 2" xfId="25787"/>
    <cellStyle name="Normal 7 4 3 5 7" xfId="18272"/>
    <cellStyle name="Normal 7 4 3 5 8" xfId="15767"/>
    <cellStyle name="Normal 7 4 3 6" xfId="418"/>
    <cellStyle name="Normal 7 4 3 6 2" xfId="1710"/>
    <cellStyle name="Normal 7 4 3 6 2 2" xfId="4215"/>
    <cellStyle name="Normal 7 4 3 6 2 2 2" xfId="11751"/>
    <cellStyle name="Normal 7 4 3 6 2 2 2 2" xfId="29288"/>
    <cellStyle name="Normal 7 4 3 6 2 2 3" xfId="21773"/>
    <cellStyle name="Normal 7 4 3 6 2 3" xfId="6720"/>
    <cellStyle name="Normal 7 4 3 6 2 3 2" xfId="14256"/>
    <cellStyle name="Normal 7 4 3 6 2 3 2 2" xfId="31793"/>
    <cellStyle name="Normal 7 4 3 6 2 3 3" xfId="24278"/>
    <cellStyle name="Normal 7 4 3 6 2 4" xfId="9246"/>
    <cellStyle name="Normal 7 4 3 6 2 4 2" xfId="26783"/>
    <cellStyle name="Normal 7 4 3 6 2 5" xfId="19268"/>
    <cellStyle name="Normal 7 4 3 6 2 6" xfId="16763"/>
    <cellStyle name="Normal 7 4 3 6 3" xfId="2970"/>
    <cellStyle name="Normal 7 4 3 6 3 2" xfId="10506"/>
    <cellStyle name="Normal 7 4 3 6 3 2 2" xfId="28043"/>
    <cellStyle name="Normal 7 4 3 6 3 3" xfId="20528"/>
    <cellStyle name="Normal 7 4 3 6 4" xfId="5475"/>
    <cellStyle name="Normal 7 4 3 6 4 2" xfId="13011"/>
    <cellStyle name="Normal 7 4 3 6 4 2 2" xfId="30548"/>
    <cellStyle name="Normal 7 4 3 6 4 3" xfId="23033"/>
    <cellStyle name="Normal 7 4 3 6 5" xfId="7997"/>
    <cellStyle name="Normal 7 4 3 6 5 2" xfId="25538"/>
    <cellStyle name="Normal 7 4 3 6 6" xfId="18023"/>
    <cellStyle name="Normal 7 4 3 6 7" xfId="15518"/>
    <cellStyle name="Normal 7 4 3 7" xfId="963"/>
    <cellStyle name="Normal 7 4 3 7 2" xfId="2208"/>
    <cellStyle name="Normal 7 4 3 7 2 2" xfId="4713"/>
    <cellStyle name="Normal 7 4 3 7 2 2 2" xfId="12249"/>
    <cellStyle name="Normal 7 4 3 7 2 2 2 2" xfId="29786"/>
    <cellStyle name="Normal 7 4 3 7 2 2 3" xfId="22271"/>
    <cellStyle name="Normal 7 4 3 7 2 3" xfId="7218"/>
    <cellStyle name="Normal 7 4 3 7 2 3 2" xfId="14754"/>
    <cellStyle name="Normal 7 4 3 7 2 3 2 2" xfId="32291"/>
    <cellStyle name="Normal 7 4 3 7 2 3 3" xfId="24776"/>
    <cellStyle name="Normal 7 4 3 7 2 4" xfId="9744"/>
    <cellStyle name="Normal 7 4 3 7 2 4 2" xfId="27281"/>
    <cellStyle name="Normal 7 4 3 7 2 5" xfId="19766"/>
    <cellStyle name="Normal 7 4 3 7 2 6" xfId="17261"/>
    <cellStyle name="Normal 7 4 3 7 3" xfId="3468"/>
    <cellStyle name="Normal 7 4 3 7 3 2" xfId="11004"/>
    <cellStyle name="Normal 7 4 3 7 3 2 2" xfId="28541"/>
    <cellStyle name="Normal 7 4 3 7 3 3" xfId="21026"/>
    <cellStyle name="Normal 7 4 3 7 4" xfId="5973"/>
    <cellStyle name="Normal 7 4 3 7 4 2" xfId="13509"/>
    <cellStyle name="Normal 7 4 3 7 4 2 2" xfId="31046"/>
    <cellStyle name="Normal 7 4 3 7 4 3" xfId="23531"/>
    <cellStyle name="Normal 7 4 3 7 5" xfId="8499"/>
    <cellStyle name="Normal 7 4 3 7 5 2" xfId="26036"/>
    <cellStyle name="Normal 7 4 3 7 6" xfId="18521"/>
    <cellStyle name="Normal 7 4 3 7 7" xfId="16016"/>
    <cellStyle name="Normal 7 4 3 8" xfId="1461"/>
    <cellStyle name="Normal 7 4 3 8 2" xfId="3966"/>
    <cellStyle name="Normal 7 4 3 8 2 2" xfId="11502"/>
    <cellStyle name="Normal 7 4 3 8 2 2 2" xfId="29039"/>
    <cellStyle name="Normal 7 4 3 8 2 3" xfId="21524"/>
    <cellStyle name="Normal 7 4 3 8 3" xfId="6471"/>
    <cellStyle name="Normal 7 4 3 8 3 2" xfId="14007"/>
    <cellStyle name="Normal 7 4 3 8 3 2 2" xfId="31544"/>
    <cellStyle name="Normal 7 4 3 8 3 3" xfId="24029"/>
    <cellStyle name="Normal 7 4 3 8 4" xfId="8997"/>
    <cellStyle name="Normal 7 4 3 8 4 2" xfId="26534"/>
    <cellStyle name="Normal 7 4 3 8 5" xfId="19019"/>
    <cellStyle name="Normal 7 4 3 8 6" xfId="16514"/>
    <cellStyle name="Normal 7 4 3 9" xfId="2721"/>
    <cellStyle name="Normal 7 4 3 9 2" xfId="10257"/>
    <cellStyle name="Normal 7 4 3 9 2 2" xfId="27794"/>
    <cellStyle name="Normal 7 4 3 9 3" xfId="20279"/>
    <cellStyle name="Normal 7 4 4" xfId="174"/>
    <cellStyle name="Normal 7 4 4 10" xfId="15297"/>
    <cellStyle name="Normal 7 4 4 2" xfId="723"/>
    <cellStyle name="Normal 7 4 4 2 2" xfId="1242"/>
    <cellStyle name="Normal 7 4 4 2 2 2" xfId="2487"/>
    <cellStyle name="Normal 7 4 4 2 2 2 2" xfId="4992"/>
    <cellStyle name="Normal 7 4 4 2 2 2 2 2" xfId="12528"/>
    <cellStyle name="Normal 7 4 4 2 2 2 2 2 2" xfId="30065"/>
    <cellStyle name="Normal 7 4 4 2 2 2 2 3" xfId="22550"/>
    <cellStyle name="Normal 7 4 4 2 2 2 3" xfId="7497"/>
    <cellStyle name="Normal 7 4 4 2 2 2 3 2" xfId="15033"/>
    <cellStyle name="Normal 7 4 4 2 2 2 3 2 2" xfId="32570"/>
    <cellStyle name="Normal 7 4 4 2 2 2 3 3" xfId="25055"/>
    <cellStyle name="Normal 7 4 4 2 2 2 4" xfId="10023"/>
    <cellStyle name="Normal 7 4 4 2 2 2 4 2" xfId="27560"/>
    <cellStyle name="Normal 7 4 4 2 2 2 5" xfId="20045"/>
    <cellStyle name="Normal 7 4 4 2 2 2 6" xfId="17540"/>
    <cellStyle name="Normal 7 4 4 2 2 3" xfId="3747"/>
    <cellStyle name="Normal 7 4 4 2 2 3 2" xfId="11283"/>
    <cellStyle name="Normal 7 4 4 2 2 3 2 2" xfId="28820"/>
    <cellStyle name="Normal 7 4 4 2 2 3 3" xfId="21305"/>
    <cellStyle name="Normal 7 4 4 2 2 4" xfId="6252"/>
    <cellStyle name="Normal 7 4 4 2 2 4 2" xfId="13788"/>
    <cellStyle name="Normal 7 4 4 2 2 4 2 2" xfId="31325"/>
    <cellStyle name="Normal 7 4 4 2 2 4 3" xfId="23810"/>
    <cellStyle name="Normal 7 4 4 2 2 5" xfId="8778"/>
    <cellStyle name="Normal 7 4 4 2 2 5 2" xfId="26315"/>
    <cellStyle name="Normal 7 4 4 2 2 6" xfId="18800"/>
    <cellStyle name="Normal 7 4 4 2 2 7" xfId="16295"/>
    <cellStyle name="Normal 7 4 4 2 3" xfId="1989"/>
    <cellStyle name="Normal 7 4 4 2 3 2" xfId="4494"/>
    <cellStyle name="Normal 7 4 4 2 3 2 2" xfId="12030"/>
    <cellStyle name="Normal 7 4 4 2 3 2 2 2" xfId="29567"/>
    <cellStyle name="Normal 7 4 4 2 3 2 3" xfId="22052"/>
    <cellStyle name="Normal 7 4 4 2 3 3" xfId="6999"/>
    <cellStyle name="Normal 7 4 4 2 3 3 2" xfId="14535"/>
    <cellStyle name="Normal 7 4 4 2 3 3 2 2" xfId="32072"/>
    <cellStyle name="Normal 7 4 4 2 3 3 3" xfId="24557"/>
    <cellStyle name="Normal 7 4 4 2 3 4" xfId="9525"/>
    <cellStyle name="Normal 7 4 4 2 3 4 2" xfId="27062"/>
    <cellStyle name="Normal 7 4 4 2 3 5" xfId="19547"/>
    <cellStyle name="Normal 7 4 4 2 3 6" xfId="17042"/>
    <cellStyle name="Normal 7 4 4 2 4" xfId="3249"/>
    <cellStyle name="Normal 7 4 4 2 4 2" xfId="10785"/>
    <cellStyle name="Normal 7 4 4 2 4 2 2" xfId="28322"/>
    <cellStyle name="Normal 7 4 4 2 4 3" xfId="20807"/>
    <cellStyle name="Normal 7 4 4 2 5" xfId="5754"/>
    <cellStyle name="Normal 7 4 4 2 5 2" xfId="13290"/>
    <cellStyle name="Normal 7 4 4 2 5 2 2" xfId="30827"/>
    <cellStyle name="Normal 7 4 4 2 5 3" xfId="23312"/>
    <cellStyle name="Normal 7 4 4 2 6" xfId="8278"/>
    <cellStyle name="Normal 7 4 4 2 6 2" xfId="25817"/>
    <cellStyle name="Normal 7 4 4 2 7" xfId="18302"/>
    <cellStyle name="Normal 7 4 4 2 8" xfId="15797"/>
    <cellStyle name="Normal 7 4 4 3" xfId="450"/>
    <cellStyle name="Normal 7 4 4 3 2" xfId="1740"/>
    <cellStyle name="Normal 7 4 4 3 2 2" xfId="4245"/>
    <cellStyle name="Normal 7 4 4 3 2 2 2" xfId="11781"/>
    <cellStyle name="Normal 7 4 4 3 2 2 2 2" xfId="29318"/>
    <cellStyle name="Normal 7 4 4 3 2 2 3" xfId="21803"/>
    <cellStyle name="Normal 7 4 4 3 2 3" xfId="6750"/>
    <cellStyle name="Normal 7 4 4 3 2 3 2" xfId="14286"/>
    <cellStyle name="Normal 7 4 4 3 2 3 2 2" xfId="31823"/>
    <cellStyle name="Normal 7 4 4 3 2 3 3" xfId="24308"/>
    <cellStyle name="Normal 7 4 4 3 2 4" xfId="9276"/>
    <cellStyle name="Normal 7 4 4 3 2 4 2" xfId="26813"/>
    <cellStyle name="Normal 7 4 4 3 2 5" xfId="19298"/>
    <cellStyle name="Normal 7 4 4 3 2 6" xfId="16793"/>
    <cellStyle name="Normal 7 4 4 3 3" xfId="3000"/>
    <cellStyle name="Normal 7 4 4 3 3 2" xfId="10536"/>
    <cellStyle name="Normal 7 4 4 3 3 2 2" xfId="28073"/>
    <cellStyle name="Normal 7 4 4 3 3 3" xfId="20558"/>
    <cellStyle name="Normal 7 4 4 3 4" xfId="5505"/>
    <cellStyle name="Normal 7 4 4 3 4 2" xfId="13041"/>
    <cellStyle name="Normal 7 4 4 3 4 2 2" xfId="30578"/>
    <cellStyle name="Normal 7 4 4 3 4 3" xfId="23063"/>
    <cellStyle name="Normal 7 4 4 3 5" xfId="8027"/>
    <cellStyle name="Normal 7 4 4 3 5 2" xfId="25568"/>
    <cellStyle name="Normal 7 4 4 3 6" xfId="18053"/>
    <cellStyle name="Normal 7 4 4 3 7" xfId="15548"/>
    <cellStyle name="Normal 7 4 4 4" xfId="993"/>
    <cellStyle name="Normal 7 4 4 4 2" xfId="2238"/>
    <cellStyle name="Normal 7 4 4 4 2 2" xfId="4743"/>
    <cellStyle name="Normal 7 4 4 4 2 2 2" xfId="12279"/>
    <cellStyle name="Normal 7 4 4 4 2 2 2 2" xfId="29816"/>
    <cellStyle name="Normal 7 4 4 4 2 2 3" xfId="22301"/>
    <cellStyle name="Normal 7 4 4 4 2 3" xfId="7248"/>
    <cellStyle name="Normal 7 4 4 4 2 3 2" xfId="14784"/>
    <cellStyle name="Normal 7 4 4 4 2 3 2 2" xfId="32321"/>
    <cellStyle name="Normal 7 4 4 4 2 3 3" xfId="24806"/>
    <cellStyle name="Normal 7 4 4 4 2 4" xfId="9774"/>
    <cellStyle name="Normal 7 4 4 4 2 4 2" xfId="27311"/>
    <cellStyle name="Normal 7 4 4 4 2 5" xfId="19796"/>
    <cellStyle name="Normal 7 4 4 4 2 6" xfId="17291"/>
    <cellStyle name="Normal 7 4 4 4 3" xfId="3498"/>
    <cellStyle name="Normal 7 4 4 4 3 2" xfId="11034"/>
    <cellStyle name="Normal 7 4 4 4 3 2 2" xfId="28571"/>
    <cellStyle name="Normal 7 4 4 4 3 3" xfId="21056"/>
    <cellStyle name="Normal 7 4 4 4 4" xfId="6003"/>
    <cellStyle name="Normal 7 4 4 4 4 2" xfId="13539"/>
    <cellStyle name="Normal 7 4 4 4 4 2 2" xfId="31076"/>
    <cellStyle name="Normal 7 4 4 4 4 3" xfId="23561"/>
    <cellStyle name="Normal 7 4 4 4 5" xfId="8529"/>
    <cellStyle name="Normal 7 4 4 4 5 2" xfId="26066"/>
    <cellStyle name="Normal 7 4 4 4 6" xfId="18551"/>
    <cellStyle name="Normal 7 4 4 4 7" xfId="16046"/>
    <cellStyle name="Normal 7 4 4 5" xfId="1491"/>
    <cellStyle name="Normal 7 4 4 5 2" xfId="3996"/>
    <cellStyle name="Normal 7 4 4 5 2 2" xfId="11532"/>
    <cellStyle name="Normal 7 4 4 5 2 2 2" xfId="29069"/>
    <cellStyle name="Normal 7 4 4 5 2 3" xfId="21554"/>
    <cellStyle name="Normal 7 4 4 5 3" xfId="6501"/>
    <cellStyle name="Normal 7 4 4 5 3 2" xfId="14037"/>
    <cellStyle name="Normal 7 4 4 5 3 2 2" xfId="31574"/>
    <cellStyle name="Normal 7 4 4 5 3 3" xfId="24059"/>
    <cellStyle name="Normal 7 4 4 5 4" xfId="9027"/>
    <cellStyle name="Normal 7 4 4 5 4 2" xfId="26564"/>
    <cellStyle name="Normal 7 4 4 5 5" xfId="19049"/>
    <cellStyle name="Normal 7 4 4 5 6" xfId="16544"/>
    <cellStyle name="Normal 7 4 4 6" xfId="2751"/>
    <cellStyle name="Normal 7 4 4 6 2" xfId="10287"/>
    <cellStyle name="Normal 7 4 4 6 2 2" xfId="27824"/>
    <cellStyle name="Normal 7 4 4 6 3" xfId="20309"/>
    <cellStyle name="Normal 7 4 4 7" xfId="5256"/>
    <cellStyle name="Normal 7 4 4 7 2" xfId="12792"/>
    <cellStyle name="Normal 7 4 4 7 2 2" xfId="30329"/>
    <cellStyle name="Normal 7 4 4 7 3" xfId="22814"/>
    <cellStyle name="Normal 7 4 4 8" xfId="7776"/>
    <cellStyle name="Normal 7 4 4 8 2" xfId="25319"/>
    <cellStyle name="Normal 7 4 4 9" xfId="17804"/>
    <cellStyle name="Normal 7 4 5" xfId="250"/>
    <cellStyle name="Normal 7 4 5 10" xfId="15360"/>
    <cellStyle name="Normal 7 4 5 2" xfId="785"/>
    <cellStyle name="Normal 7 4 5 2 2" xfId="1303"/>
    <cellStyle name="Normal 7 4 5 2 2 2" xfId="2548"/>
    <cellStyle name="Normal 7 4 5 2 2 2 2" xfId="5053"/>
    <cellStyle name="Normal 7 4 5 2 2 2 2 2" xfId="12589"/>
    <cellStyle name="Normal 7 4 5 2 2 2 2 2 2" xfId="30126"/>
    <cellStyle name="Normal 7 4 5 2 2 2 2 3" xfId="22611"/>
    <cellStyle name="Normal 7 4 5 2 2 2 3" xfId="7558"/>
    <cellStyle name="Normal 7 4 5 2 2 2 3 2" xfId="15094"/>
    <cellStyle name="Normal 7 4 5 2 2 2 3 2 2" xfId="32631"/>
    <cellStyle name="Normal 7 4 5 2 2 2 3 3" xfId="25116"/>
    <cellStyle name="Normal 7 4 5 2 2 2 4" xfId="10084"/>
    <cellStyle name="Normal 7 4 5 2 2 2 4 2" xfId="27621"/>
    <cellStyle name="Normal 7 4 5 2 2 2 5" xfId="20106"/>
    <cellStyle name="Normal 7 4 5 2 2 2 6" xfId="17601"/>
    <cellStyle name="Normal 7 4 5 2 2 3" xfId="3808"/>
    <cellStyle name="Normal 7 4 5 2 2 3 2" xfId="11344"/>
    <cellStyle name="Normal 7 4 5 2 2 3 2 2" xfId="28881"/>
    <cellStyle name="Normal 7 4 5 2 2 3 3" xfId="21366"/>
    <cellStyle name="Normal 7 4 5 2 2 4" xfId="6313"/>
    <cellStyle name="Normal 7 4 5 2 2 4 2" xfId="13849"/>
    <cellStyle name="Normal 7 4 5 2 2 4 2 2" xfId="31386"/>
    <cellStyle name="Normal 7 4 5 2 2 4 3" xfId="23871"/>
    <cellStyle name="Normal 7 4 5 2 2 5" xfId="8839"/>
    <cellStyle name="Normal 7 4 5 2 2 5 2" xfId="26376"/>
    <cellStyle name="Normal 7 4 5 2 2 6" xfId="18861"/>
    <cellStyle name="Normal 7 4 5 2 2 7" xfId="16356"/>
    <cellStyle name="Normal 7 4 5 2 3" xfId="2050"/>
    <cellStyle name="Normal 7 4 5 2 3 2" xfId="4555"/>
    <cellStyle name="Normal 7 4 5 2 3 2 2" xfId="12091"/>
    <cellStyle name="Normal 7 4 5 2 3 2 2 2" xfId="29628"/>
    <cellStyle name="Normal 7 4 5 2 3 2 3" xfId="22113"/>
    <cellStyle name="Normal 7 4 5 2 3 3" xfId="7060"/>
    <cellStyle name="Normal 7 4 5 2 3 3 2" xfId="14596"/>
    <cellStyle name="Normal 7 4 5 2 3 3 2 2" xfId="32133"/>
    <cellStyle name="Normal 7 4 5 2 3 3 3" xfId="24618"/>
    <cellStyle name="Normal 7 4 5 2 3 4" xfId="9586"/>
    <cellStyle name="Normal 7 4 5 2 3 4 2" xfId="27123"/>
    <cellStyle name="Normal 7 4 5 2 3 5" xfId="19608"/>
    <cellStyle name="Normal 7 4 5 2 3 6" xfId="17103"/>
    <cellStyle name="Normal 7 4 5 2 4" xfId="3310"/>
    <cellStyle name="Normal 7 4 5 2 4 2" xfId="10846"/>
    <cellStyle name="Normal 7 4 5 2 4 2 2" xfId="28383"/>
    <cellStyle name="Normal 7 4 5 2 4 3" xfId="20868"/>
    <cellStyle name="Normal 7 4 5 2 5" xfId="5815"/>
    <cellStyle name="Normal 7 4 5 2 5 2" xfId="13351"/>
    <cellStyle name="Normal 7 4 5 2 5 2 2" xfId="30888"/>
    <cellStyle name="Normal 7 4 5 2 5 3" xfId="23373"/>
    <cellStyle name="Normal 7 4 5 2 6" xfId="8339"/>
    <cellStyle name="Normal 7 4 5 2 6 2" xfId="25878"/>
    <cellStyle name="Normal 7 4 5 2 7" xfId="18363"/>
    <cellStyle name="Normal 7 4 5 2 8" xfId="15858"/>
    <cellStyle name="Normal 7 4 5 3" xfId="525"/>
    <cellStyle name="Normal 7 4 5 3 2" xfId="1801"/>
    <cellStyle name="Normal 7 4 5 3 2 2" xfId="4306"/>
    <cellStyle name="Normal 7 4 5 3 2 2 2" xfId="11842"/>
    <cellStyle name="Normal 7 4 5 3 2 2 2 2" xfId="29379"/>
    <cellStyle name="Normal 7 4 5 3 2 2 3" xfId="21864"/>
    <cellStyle name="Normal 7 4 5 3 2 3" xfId="6811"/>
    <cellStyle name="Normal 7 4 5 3 2 3 2" xfId="14347"/>
    <cellStyle name="Normal 7 4 5 3 2 3 2 2" xfId="31884"/>
    <cellStyle name="Normal 7 4 5 3 2 3 3" xfId="24369"/>
    <cellStyle name="Normal 7 4 5 3 2 4" xfId="9337"/>
    <cellStyle name="Normal 7 4 5 3 2 4 2" xfId="26874"/>
    <cellStyle name="Normal 7 4 5 3 2 5" xfId="19359"/>
    <cellStyle name="Normal 7 4 5 3 2 6" xfId="16854"/>
    <cellStyle name="Normal 7 4 5 3 3" xfId="3061"/>
    <cellStyle name="Normal 7 4 5 3 3 2" xfId="10597"/>
    <cellStyle name="Normal 7 4 5 3 3 2 2" xfId="28134"/>
    <cellStyle name="Normal 7 4 5 3 3 3" xfId="20619"/>
    <cellStyle name="Normal 7 4 5 3 4" xfId="5566"/>
    <cellStyle name="Normal 7 4 5 3 4 2" xfId="13102"/>
    <cellStyle name="Normal 7 4 5 3 4 2 2" xfId="30639"/>
    <cellStyle name="Normal 7 4 5 3 4 3" xfId="23124"/>
    <cellStyle name="Normal 7 4 5 3 5" xfId="8090"/>
    <cellStyle name="Normal 7 4 5 3 5 2" xfId="25629"/>
    <cellStyle name="Normal 7 4 5 3 6" xfId="18114"/>
    <cellStyle name="Normal 7 4 5 3 7" xfId="15609"/>
    <cellStyle name="Normal 7 4 5 4" xfId="1054"/>
    <cellStyle name="Normal 7 4 5 4 2" xfId="2299"/>
    <cellStyle name="Normal 7 4 5 4 2 2" xfId="4804"/>
    <cellStyle name="Normal 7 4 5 4 2 2 2" xfId="12340"/>
    <cellStyle name="Normal 7 4 5 4 2 2 2 2" xfId="29877"/>
    <cellStyle name="Normal 7 4 5 4 2 2 3" xfId="22362"/>
    <cellStyle name="Normal 7 4 5 4 2 3" xfId="7309"/>
    <cellStyle name="Normal 7 4 5 4 2 3 2" xfId="14845"/>
    <cellStyle name="Normal 7 4 5 4 2 3 2 2" xfId="32382"/>
    <cellStyle name="Normal 7 4 5 4 2 3 3" xfId="24867"/>
    <cellStyle name="Normal 7 4 5 4 2 4" xfId="9835"/>
    <cellStyle name="Normal 7 4 5 4 2 4 2" xfId="27372"/>
    <cellStyle name="Normal 7 4 5 4 2 5" xfId="19857"/>
    <cellStyle name="Normal 7 4 5 4 2 6" xfId="17352"/>
    <cellStyle name="Normal 7 4 5 4 3" xfId="3559"/>
    <cellStyle name="Normal 7 4 5 4 3 2" xfId="11095"/>
    <cellStyle name="Normal 7 4 5 4 3 2 2" xfId="28632"/>
    <cellStyle name="Normal 7 4 5 4 3 3" xfId="21117"/>
    <cellStyle name="Normal 7 4 5 4 4" xfId="6064"/>
    <cellStyle name="Normal 7 4 5 4 4 2" xfId="13600"/>
    <cellStyle name="Normal 7 4 5 4 4 2 2" xfId="31137"/>
    <cellStyle name="Normal 7 4 5 4 4 3" xfId="23622"/>
    <cellStyle name="Normal 7 4 5 4 5" xfId="8590"/>
    <cellStyle name="Normal 7 4 5 4 5 2" xfId="26127"/>
    <cellStyle name="Normal 7 4 5 4 6" xfId="18612"/>
    <cellStyle name="Normal 7 4 5 4 7" xfId="16107"/>
    <cellStyle name="Normal 7 4 5 5" xfId="1552"/>
    <cellStyle name="Normal 7 4 5 5 2" xfId="4057"/>
    <cellStyle name="Normal 7 4 5 5 2 2" xfId="11593"/>
    <cellStyle name="Normal 7 4 5 5 2 2 2" xfId="29130"/>
    <cellStyle name="Normal 7 4 5 5 2 3" xfId="21615"/>
    <cellStyle name="Normal 7 4 5 5 3" xfId="6562"/>
    <cellStyle name="Normal 7 4 5 5 3 2" xfId="14098"/>
    <cellStyle name="Normal 7 4 5 5 3 2 2" xfId="31635"/>
    <cellStyle name="Normal 7 4 5 5 3 3" xfId="24120"/>
    <cellStyle name="Normal 7 4 5 5 4" xfId="9088"/>
    <cellStyle name="Normal 7 4 5 5 4 2" xfId="26625"/>
    <cellStyle name="Normal 7 4 5 5 5" xfId="19110"/>
    <cellStyle name="Normal 7 4 5 5 6" xfId="16605"/>
    <cellStyle name="Normal 7 4 5 6" xfId="2812"/>
    <cellStyle name="Normal 7 4 5 6 2" xfId="10348"/>
    <cellStyle name="Normal 7 4 5 6 2 2" xfId="27885"/>
    <cellStyle name="Normal 7 4 5 6 3" xfId="20370"/>
    <cellStyle name="Normal 7 4 5 7" xfId="5317"/>
    <cellStyle name="Normal 7 4 5 7 2" xfId="12853"/>
    <cellStyle name="Normal 7 4 5 7 2 2" xfId="30390"/>
    <cellStyle name="Normal 7 4 5 7 3" xfId="22875"/>
    <cellStyle name="Normal 7 4 5 8" xfId="7839"/>
    <cellStyle name="Normal 7 4 5 8 2" xfId="25380"/>
    <cellStyle name="Normal 7 4 5 9" xfId="17865"/>
    <cellStyle name="Normal 7 4 6" xfId="314"/>
    <cellStyle name="Normal 7 4 6 10" xfId="15421"/>
    <cellStyle name="Normal 7 4 6 2" xfId="849"/>
    <cellStyle name="Normal 7 4 6 2 2" xfId="1364"/>
    <cellStyle name="Normal 7 4 6 2 2 2" xfId="2609"/>
    <cellStyle name="Normal 7 4 6 2 2 2 2" xfId="5114"/>
    <cellStyle name="Normal 7 4 6 2 2 2 2 2" xfId="12650"/>
    <cellStyle name="Normal 7 4 6 2 2 2 2 2 2" xfId="30187"/>
    <cellStyle name="Normal 7 4 6 2 2 2 2 3" xfId="22672"/>
    <cellStyle name="Normal 7 4 6 2 2 2 3" xfId="7619"/>
    <cellStyle name="Normal 7 4 6 2 2 2 3 2" xfId="15155"/>
    <cellStyle name="Normal 7 4 6 2 2 2 3 2 2" xfId="32692"/>
    <cellStyle name="Normal 7 4 6 2 2 2 3 3" xfId="25177"/>
    <cellStyle name="Normal 7 4 6 2 2 2 4" xfId="10145"/>
    <cellStyle name="Normal 7 4 6 2 2 2 4 2" xfId="27682"/>
    <cellStyle name="Normal 7 4 6 2 2 2 5" xfId="20167"/>
    <cellStyle name="Normal 7 4 6 2 2 2 6" xfId="17662"/>
    <cellStyle name="Normal 7 4 6 2 2 3" xfId="3869"/>
    <cellStyle name="Normal 7 4 6 2 2 3 2" xfId="11405"/>
    <cellStyle name="Normal 7 4 6 2 2 3 2 2" xfId="28942"/>
    <cellStyle name="Normal 7 4 6 2 2 3 3" xfId="21427"/>
    <cellStyle name="Normal 7 4 6 2 2 4" xfId="6374"/>
    <cellStyle name="Normal 7 4 6 2 2 4 2" xfId="13910"/>
    <cellStyle name="Normal 7 4 6 2 2 4 2 2" xfId="31447"/>
    <cellStyle name="Normal 7 4 6 2 2 4 3" xfId="23932"/>
    <cellStyle name="Normal 7 4 6 2 2 5" xfId="8900"/>
    <cellStyle name="Normal 7 4 6 2 2 5 2" xfId="26437"/>
    <cellStyle name="Normal 7 4 6 2 2 6" xfId="18922"/>
    <cellStyle name="Normal 7 4 6 2 2 7" xfId="16417"/>
    <cellStyle name="Normal 7 4 6 2 3" xfId="2111"/>
    <cellStyle name="Normal 7 4 6 2 3 2" xfId="4616"/>
    <cellStyle name="Normal 7 4 6 2 3 2 2" xfId="12152"/>
    <cellStyle name="Normal 7 4 6 2 3 2 2 2" xfId="29689"/>
    <cellStyle name="Normal 7 4 6 2 3 2 3" xfId="22174"/>
    <cellStyle name="Normal 7 4 6 2 3 3" xfId="7121"/>
    <cellStyle name="Normal 7 4 6 2 3 3 2" xfId="14657"/>
    <cellStyle name="Normal 7 4 6 2 3 3 2 2" xfId="32194"/>
    <cellStyle name="Normal 7 4 6 2 3 3 3" xfId="24679"/>
    <cellStyle name="Normal 7 4 6 2 3 4" xfId="9647"/>
    <cellStyle name="Normal 7 4 6 2 3 4 2" xfId="27184"/>
    <cellStyle name="Normal 7 4 6 2 3 5" xfId="19669"/>
    <cellStyle name="Normal 7 4 6 2 3 6" xfId="17164"/>
    <cellStyle name="Normal 7 4 6 2 4" xfId="3371"/>
    <cellStyle name="Normal 7 4 6 2 4 2" xfId="10907"/>
    <cellStyle name="Normal 7 4 6 2 4 2 2" xfId="28444"/>
    <cellStyle name="Normal 7 4 6 2 4 3" xfId="20929"/>
    <cellStyle name="Normal 7 4 6 2 5" xfId="5876"/>
    <cellStyle name="Normal 7 4 6 2 5 2" xfId="13412"/>
    <cellStyle name="Normal 7 4 6 2 5 2 2" xfId="30949"/>
    <cellStyle name="Normal 7 4 6 2 5 3" xfId="23434"/>
    <cellStyle name="Normal 7 4 6 2 6" xfId="8400"/>
    <cellStyle name="Normal 7 4 6 2 6 2" xfId="25939"/>
    <cellStyle name="Normal 7 4 6 2 7" xfId="18424"/>
    <cellStyle name="Normal 7 4 6 2 8" xfId="15919"/>
    <cellStyle name="Normal 7 4 6 3" xfId="589"/>
    <cellStyle name="Normal 7 4 6 3 2" xfId="1862"/>
    <cellStyle name="Normal 7 4 6 3 2 2" xfId="4367"/>
    <cellStyle name="Normal 7 4 6 3 2 2 2" xfId="11903"/>
    <cellStyle name="Normal 7 4 6 3 2 2 2 2" xfId="29440"/>
    <cellStyle name="Normal 7 4 6 3 2 2 3" xfId="21925"/>
    <cellStyle name="Normal 7 4 6 3 2 3" xfId="6872"/>
    <cellStyle name="Normal 7 4 6 3 2 3 2" xfId="14408"/>
    <cellStyle name="Normal 7 4 6 3 2 3 2 2" xfId="31945"/>
    <cellStyle name="Normal 7 4 6 3 2 3 3" xfId="24430"/>
    <cellStyle name="Normal 7 4 6 3 2 4" xfId="9398"/>
    <cellStyle name="Normal 7 4 6 3 2 4 2" xfId="26935"/>
    <cellStyle name="Normal 7 4 6 3 2 5" xfId="19420"/>
    <cellStyle name="Normal 7 4 6 3 2 6" xfId="16915"/>
    <cellStyle name="Normal 7 4 6 3 3" xfId="3122"/>
    <cellStyle name="Normal 7 4 6 3 3 2" xfId="10658"/>
    <cellStyle name="Normal 7 4 6 3 3 2 2" xfId="28195"/>
    <cellStyle name="Normal 7 4 6 3 3 3" xfId="20680"/>
    <cellStyle name="Normal 7 4 6 3 4" xfId="5627"/>
    <cellStyle name="Normal 7 4 6 3 4 2" xfId="13163"/>
    <cellStyle name="Normal 7 4 6 3 4 2 2" xfId="30700"/>
    <cellStyle name="Normal 7 4 6 3 4 3" xfId="23185"/>
    <cellStyle name="Normal 7 4 6 3 5" xfId="8151"/>
    <cellStyle name="Normal 7 4 6 3 5 2" xfId="25690"/>
    <cellStyle name="Normal 7 4 6 3 6" xfId="18175"/>
    <cellStyle name="Normal 7 4 6 3 7" xfId="15670"/>
    <cellStyle name="Normal 7 4 6 4" xfId="1115"/>
    <cellStyle name="Normal 7 4 6 4 2" xfId="2360"/>
    <cellStyle name="Normal 7 4 6 4 2 2" xfId="4865"/>
    <cellStyle name="Normal 7 4 6 4 2 2 2" xfId="12401"/>
    <cellStyle name="Normal 7 4 6 4 2 2 2 2" xfId="29938"/>
    <cellStyle name="Normal 7 4 6 4 2 2 3" xfId="22423"/>
    <cellStyle name="Normal 7 4 6 4 2 3" xfId="7370"/>
    <cellStyle name="Normal 7 4 6 4 2 3 2" xfId="14906"/>
    <cellStyle name="Normal 7 4 6 4 2 3 2 2" xfId="32443"/>
    <cellStyle name="Normal 7 4 6 4 2 3 3" xfId="24928"/>
    <cellStyle name="Normal 7 4 6 4 2 4" xfId="9896"/>
    <cellStyle name="Normal 7 4 6 4 2 4 2" xfId="27433"/>
    <cellStyle name="Normal 7 4 6 4 2 5" xfId="19918"/>
    <cellStyle name="Normal 7 4 6 4 2 6" xfId="17413"/>
    <cellStyle name="Normal 7 4 6 4 3" xfId="3620"/>
    <cellStyle name="Normal 7 4 6 4 3 2" xfId="11156"/>
    <cellStyle name="Normal 7 4 6 4 3 2 2" xfId="28693"/>
    <cellStyle name="Normal 7 4 6 4 3 3" xfId="21178"/>
    <cellStyle name="Normal 7 4 6 4 4" xfId="6125"/>
    <cellStyle name="Normal 7 4 6 4 4 2" xfId="13661"/>
    <cellStyle name="Normal 7 4 6 4 4 2 2" xfId="31198"/>
    <cellStyle name="Normal 7 4 6 4 4 3" xfId="23683"/>
    <cellStyle name="Normal 7 4 6 4 5" xfId="8651"/>
    <cellStyle name="Normal 7 4 6 4 5 2" xfId="26188"/>
    <cellStyle name="Normal 7 4 6 4 6" xfId="18673"/>
    <cellStyle name="Normal 7 4 6 4 7" xfId="16168"/>
    <cellStyle name="Normal 7 4 6 5" xfId="1613"/>
    <cellStyle name="Normal 7 4 6 5 2" xfId="4118"/>
    <cellStyle name="Normal 7 4 6 5 2 2" xfId="11654"/>
    <cellStyle name="Normal 7 4 6 5 2 2 2" xfId="29191"/>
    <cellStyle name="Normal 7 4 6 5 2 3" xfId="21676"/>
    <cellStyle name="Normal 7 4 6 5 3" xfId="6623"/>
    <cellStyle name="Normal 7 4 6 5 3 2" xfId="14159"/>
    <cellStyle name="Normal 7 4 6 5 3 2 2" xfId="31696"/>
    <cellStyle name="Normal 7 4 6 5 3 3" xfId="24181"/>
    <cellStyle name="Normal 7 4 6 5 4" xfId="9149"/>
    <cellStyle name="Normal 7 4 6 5 4 2" xfId="26686"/>
    <cellStyle name="Normal 7 4 6 5 5" xfId="19171"/>
    <cellStyle name="Normal 7 4 6 5 6" xfId="16666"/>
    <cellStyle name="Normal 7 4 6 6" xfId="2873"/>
    <cellStyle name="Normal 7 4 6 6 2" xfId="10409"/>
    <cellStyle name="Normal 7 4 6 6 2 2" xfId="27946"/>
    <cellStyle name="Normal 7 4 6 6 3" xfId="20431"/>
    <cellStyle name="Normal 7 4 6 7" xfId="5378"/>
    <cellStyle name="Normal 7 4 6 7 2" xfId="12914"/>
    <cellStyle name="Normal 7 4 6 7 2 2" xfId="30451"/>
    <cellStyle name="Normal 7 4 6 7 3" xfId="22936"/>
    <cellStyle name="Normal 7 4 6 8" xfId="7900"/>
    <cellStyle name="Normal 7 4 6 8 2" xfId="25441"/>
    <cellStyle name="Normal 7 4 6 9" xfId="17926"/>
    <cellStyle name="Normal 7 4 7" xfId="660"/>
    <cellStyle name="Normal 7 4 7 2" xfId="1181"/>
    <cellStyle name="Normal 7 4 7 2 2" xfId="2426"/>
    <cellStyle name="Normal 7 4 7 2 2 2" xfId="4931"/>
    <cellStyle name="Normal 7 4 7 2 2 2 2" xfId="12467"/>
    <cellStyle name="Normal 7 4 7 2 2 2 2 2" xfId="30004"/>
    <cellStyle name="Normal 7 4 7 2 2 2 3" xfId="22489"/>
    <cellStyle name="Normal 7 4 7 2 2 3" xfId="7436"/>
    <cellStyle name="Normal 7 4 7 2 2 3 2" xfId="14972"/>
    <cellStyle name="Normal 7 4 7 2 2 3 2 2" xfId="32509"/>
    <cellStyle name="Normal 7 4 7 2 2 3 3" xfId="24994"/>
    <cellStyle name="Normal 7 4 7 2 2 4" xfId="9962"/>
    <cellStyle name="Normal 7 4 7 2 2 4 2" xfId="27499"/>
    <cellStyle name="Normal 7 4 7 2 2 5" xfId="19984"/>
    <cellStyle name="Normal 7 4 7 2 2 6" xfId="17479"/>
    <cellStyle name="Normal 7 4 7 2 3" xfId="3686"/>
    <cellStyle name="Normal 7 4 7 2 3 2" xfId="11222"/>
    <cellStyle name="Normal 7 4 7 2 3 2 2" xfId="28759"/>
    <cellStyle name="Normal 7 4 7 2 3 3" xfId="21244"/>
    <cellStyle name="Normal 7 4 7 2 4" xfId="6191"/>
    <cellStyle name="Normal 7 4 7 2 4 2" xfId="13727"/>
    <cellStyle name="Normal 7 4 7 2 4 2 2" xfId="31264"/>
    <cellStyle name="Normal 7 4 7 2 4 3" xfId="23749"/>
    <cellStyle name="Normal 7 4 7 2 5" xfId="8717"/>
    <cellStyle name="Normal 7 4 7 2 5 2" xfId="26254"/>
    <cellStyle name="Normal 7 4 7 2 6" xfId="18739"/>
    <cellStyle name="Normal 7 4 7 2 7" xfId="16234"/>
    <cellStyle name="Normal 7 4 7 3" xfId="1928"/>
    <cellStyle name="Normal 7 4 7 3 2" xfId="4433"/>
    <cellStyle name="Normal 7 4 7 3 2 2" xfId="11969"/>
    <cellStyle name="Normal 7 4 7 3 2 2 2" xfId="29506"/>
    <cellStyle name="Normal 7 4 7 3 2 3" xfId="21991"/>
    <cellStyle name="Normal 7 4 7 3 3" xfId="6938"/>
    <cellStyle name="Normal 7 4 7 3 3 2" xfId="14474"/>
    <cellStyle name="Normal 7 4 7 3 3 2 2" xfId="32011"/>
    <cellStyle name="Normal 7 4 7 3 3 3" xfId="24496"/>
    <cellStyle name="Normal 7 4 7 3 4" xfId="9464"/>
    <cellStyle name="Normal 7 4 7 3 4 2" xfId="27001"/>
    <cellStyle name="Normal 7 4 7 3 5" xfId="19486"/>
    <cellStyle name="Normal 7 4 7 3 6" xfId="16981"/>
    <cellStyle name="Normal 7 4 7 4" xfId="3188"/>
    <cellStyle name="Normal 7 4 7 4 2" xfId="10724"/>
    <cellStyle name="Normal 7 4 7 4 2 2" xfId="28261"/>
    <cellStyle name="Normal 7 4 7 4 3" xfId="20746"/>
    <cellStyle name="Normal 7 4 7 5" xfId="5693"/>
    <cellStyle name="Normal 7 4 7 5 2" xfId="13229"/>
    <cellStyle name="Normal 7 4 7 5 2 2" xfId="30766"/>
    <cellStyle name="Normal 7 4 7 5 3" xfId="23251"/>
    <cellStyle name="Normal 7 4 7 6" xfId="8217"/>
    <cellStyle name="Normal 7 4 7 6 2" xfId="25756"/>
    <cellStyle name="Normal 7 4 7 7" xfId="18241"/>
    <cellStyle name="Normal 7 4 7 8" xfId="15736"/>
    <cellStyle name="Normal 7 4 8" xfId="387"/>
    <cellStyle name="Normal 7 4 8 2" xfId="1679"/>
    <cellStyle name="Normal 7 4 8 2 2" xfId="4184"/>
    <cellStyle name="Normal 7 4 8 2 2 2" xfId="11720"/>
    <cellStyle name="Normal 7 4 8 2 2 2 2" xfId="29257"/>
    <cellStyle name="Normal 7 4 8 2 2 3" xfId="21742"/>
    <cellStyle name="Normal 7 4 8 2 3" xfId="6689"/>
    <cellStyle name="Normal 7 4 8 2 3 2" xfId="14225"/>
    <cellStyle name="Normal 7 4 8 2 3 2 2" xfId="31762"/>
    <cellStyle name="Normal 7 4 8 2 3 3" xfId="24247"/>
    <cellStyle name="Normal 7 4 8 2 4" xfId="9215"/>
    <cellStyle name="Normal 7 4 8 2 4 2" xfId="26752"/>
    <cellStyle name="Normal 7 4 8 2 5" xfId="19237"/>
    <cellStyle name="Normal 7 4 8 2 6" xfId="16732"/>
    <cellStyle name="Normal 7 4 8 3" xfId="2939"/>
    <cellStyle name="Normal 7 4 8 3 2" xfId="10475"/>
    <cellStyle name="Normal 7 4 8 3 2 2" xfId="28012"/>
    <cellStyle name="Normal 7 4 8 3 3" xfId="20497"/>
    <cellStyle name="Normal 7 4 8 4" xfId="5444"/>
    <cellStyle name="Normal 7 4 8 4 2" xfId="12980"/>
    <cellStyle name="Normal 7 4 8 4 2 2" xfId="30517"/>
    <cellStyle name="Normal 7 4 8 4 3" xfId="23002"/>
    <cellStyle name="Normal 7 4 8 5" xfId="7966"/>
    <cellStyle name="Normal 7 4 8 5 2" xfId="25507"/>
    <cellStyle name="Normal 7 4 8 6" xfId="17992"/>
    <cellStyle name="Normal 7 4 8 7" xfId="15487"/>
    <cellStyle name="Normal 7 4 9" xfId="932"/>
    <cellStyle name="Normal 7 4 9 2" xfId="2177"/>
    <cellStyle name="Normal 7 4 9 2 2" xfId="4682"/>
    <cellStyle name="Normal 7 4 9 2 2 2" xfId="12218"/>
    <cellStyle name="Normal 7 4 9 2 2 2 2" xfId="29755"/>
    <cellStyle name="Normal 7 4 9 2 2 3" xfId="22240"/>
    <cellStyle name="Normal 7 4 9 2 3" xfId="7187"/>
    <cellStyle name="Normal 7 4 9 2 3 2" xfId="14723"/>
    <cellStyle name="Normal 7 4 9 2 3 2 2" xfId="32260"/>
    <cellStyle name="Normal 7 4 9 2 3 3" xfId="24745"/>
    <cellStyle name="Normal 7 4 9 2 4" xfId="9713"/>
    <cellStyle name="Normal 7 4 9 2 4 2" xfId="27250"/>
    <cellStyle name="Normal 7 4 9 2 5" xfId="19735"/>
    <cellStyle name="Normal 7 4 9 2 6" xfId="17230"/>
    <cellStyle name="Normal 7 4 9 3" xfId="3437"/>
    <cellStyle name="Normal 7 4 9 3 2" xfId="10973"/>
    <cellStyle name="Normal 7 4 9 3 2 2" xfId="28510"/>
    <cellStyle name="Normal 7 4 9 3 3" xfId="20995"/>
    <cellStyle name="Normal 7 4 9 4" xfId="5942"/>
    <cellStyle name="Normal 7 4 9 4 2" xfId="13478"/>
    <cellStyle name="Normal 7 4 9 4 2 2" xfId="31015"/>
    <cellStyle name="Normal 7 4 9 4 3" xfId="23500"/>
    <cellStyle name="Normal 7 4 9 5" xfId="8468"/>
    <cellStyle name="Normal 7 4 9 5 2" xfId="26005"/>
    <cellStyle name="Normal 7 4 9 6" xfId="18490"/>
    <cellStyle name="Normal 7 4 9 7" xfId="15985"/>
    <cellStyle name="Normal 7 5" xfId="109"/>
    <cellStyle name="Normal 7 5 10" xfId="1432"/>
    <cellStyle name="Normal 7 5 10 2" xfId="3937"/>
    <cellStyle name="Normal 7 5 10 2 2" xfId="11473"/>
    <cellStyle name="Normal 7 5 10 2 2 2" xfId="29010"/>
    <cellStyle name="Normal 7 5 10 2 3" xfId="21495"/>
    <cellStyle name="Normal 7 5 10 3" xfId="6442"/>
    <cellStyle name="Normal 7 5 10 3 2" xfId="13978"/>
    <cellStyle name="Normal 7 5 10 3 2 2" xfId="31515"/>
    <cellStyle name="Normal 7 5 10 3 3" xfId="24000"/>
    <cellStyle name="Normal 7 5 10 4" xfId="8968"/>
    <cellStyle name="Normal 7 5 10 4 2" xfId="26505"/>
    <cellStyle name="Normal 7 5 10 5" xfId="18990"/>
    <cellStyle name="Normal 7 5 10 6" xfId="16485"/>
    <cellStyle name="Normal 7 5 11" xfId="2677"/>
    <cellStyle name="Normal 7 5 11 2" xfId="5182"/>
    <cellStyle name="Normal 7 5 11 2 2" xfId="12718"/>
    <cellStyle name="Normal 7 5 11 2 2 2" xfId="30255"/>
    <cellStyle name="Normal 7 5 11 2 3" xfId="22740"/>
    <cellStyle name="Normal 7 5 11 3" xfId="7687"/>
    <cellStyle name="Normal 7 5 11 3 2" xfId="15223"/>
    <cellStyle name="Normal 7 5 11 3 2 2" xfId="32760"/>
    <cellStyle name="Normal 7 5 11 3 3" xfId="25245"/>
    <cellStyle name="Normal 7 5 11 4" xfId="10213"/>
    <cellStyle name="Normal 7 5 11 4 2" xfId="27750"/>
    <cellStyle name="Normal 7 5 11 5" xfId="20235"/>
    <cellStyle name="Normal 7 5 11 6" xfId="17730"/>
    <cellStyle name="Normal 7 5 12" xfId="2692"/>
    <cellStyle name="Normal 7 5 12 2" xfId="10228"/>
    <cellStyle name="Normal 7 5 12 2 2" xfId="27765"/>
    <cellStyle name="Normal 7 5 12 3" xfId="20250"/>
    <cellStyle name="Normal 7 5 13" xfId="5197"/>
    <cellStyle name="Normal 7 5 13 2" xfId="12733"/>
    <cellStyle name="Normal 7 5 13 2 2" xfId="30270"/>
    <cellStyle name="Normal 7 5 13 3" xfId="22755"/>
    <cellStyle name="Normal 7 5 14" xfId="7717"/>
    <cellStyle name="Normal 7 5 14 2" xfId="25260"/>
    <cellStyle name="Normal 7 5 15" xfId="17745"/>
    <cellStyle name="Normal 7 5 16" xfId="15238"/>
    <cellStyle name="Normal 7 5 2" xfId="124"/>
    <cellStyle name="Normal 7 5 2 10" xfId="2707"/>
    <cellStyle name="Normal 7 5 2 10 2" xfId="10243"/>
    <cellStyle name="Normal 7 5 2 10 2 2" xfId="27780"/>
    <cellStyle name="Normal 7 5 2 10 3" xfId="20265"/>
    <cellStyle name="Normal 7 5 2 11" xfId="5212"/>
    <cellStyle name="Normal 7 5 2 11 2" xfId="12748"/>
    <cellStyle name="Normal 7 5 2 11 2 2" xfId="30285"/>
    <cellStyle name="Normal 7 5 2 11 3" xfId="22770"/>
    <cellStyle name="Normal 7 5 2 12" xfId="7732"/>
    <cellStyle name="Normal 7 5 2 12 2" xfId="25275"/>
    <cellStyle name="Normal 7 5 2 13" xfId="17760"/>
    <cellStyle name="Normal 7 5 2 14" xfId="15253"/>
    <cellStyle name="Normal 7 5 2 2" xfId="158"/>
    <cellStyle name="Normal 7 5 2 2 10" xfId="5243"/>
    <cellStyle name="Normal 7 5 2 2 10 2" xfId="12779"/>
    <cellStyle name="Normal 7 5 2 2 10 2 2" xfId="30316"/>
    <cellStyle name="Normal 7 5 2 2 10 3" xfId="22801"/>
    <cellStyle name="Normal 7 5 2 2 11" xfId="7763"/>
    <cellStyle name="Normal 7 5 2 2 11 2" xfId="25306"/>
    <cellStyle name="Normal 7 5 2 2 12" xfId="17791"/>
    <cellStyle name="Normal 7 5 2 2 13" xfId="15284"/>
    <cellStyle name="Normal 7 5 2 2 2" xfId="222"/>
    <cellStyle name="Normal 7 5 2 2 2 10" xfId="15345"/>
    <cellStyle name="Normal 7 5 2 2 2 2" xfId="771"/>
    <cellStyle name="Normal 7 5 2 2 2 2 2" xfId="1290"/>
    <cellStyle name="Normal 7 5 2 2 2 2 2 2" xfId="2535"/>
    <cellStyle name="Normal 7 5 2 2 2 2 2 2 2" xfId="5040"/>
    <cellStyle name="Normal 7 5 2 2 2 2 2 2 2 2" xfId="12576"/>
    <cellStyle name="Normal 7 5 2 2 2 2 2 2 2 2 2" xfId="30113"/>
    <cellStyle name="Normal 7 5 2 2 2 2 2 2 2 3" xfId="22598"/>
    <cellStyle name="Normal 7 5 2 2 2 2 2 2 3" xfId="7545"/>
    <cellStyle name="Normal 7 5 2 2 2 2 2 2 3 2" xfId="15081"/>
    <cellStyle name="Normal 7 5 2 2 2 2 2 2 3 2 2" xfId="32618"/>
    <cellStyle name="Normal 7 5 2 2 2 2 2 2 3 3" xfId="25103"/>
    <cellStyle name="Normal 7 5 2 2 2 2 2 2 4" xfId="10071"/>
    <cellStyle name="Normal 7 5 2 2 2 2 2 2 4 2" xfId="27608"/>
    <cellStyle name="Normal 7 5 2 2 2 2 2 2 5" xfId="20093"/>
    <cellStyle name="Normal 7 5 2 2 2 2 2 2 6" xfId="17588"/>
    <cellStyle name="Normal 7 5 2 2 2 2 2 3" xfId="3795"/>
    <cellStyle name="Normal 7 5 2 2 2 2 2 3 2" xfId="11331"/>
    <cellStyle name="Normal 7 5 2 2 2 2 2 3 2 2" xfId="28868"/>
    <cellStyle name="Normal 7 5 2 2 2 2 2 3 3" xfId="21353"/>
    <cellStyle name="Normal 7 5 2 2 2 2 2 4" xfId="6300"/>
    <cellStyle name="Normal 7 5 2 2 2 2 2 4 2" xfId="13836"/>
    <cellStyle name="Normal 7 5 2 2 2 2 2 4 2 2" xfId="31373"/>
    <cellStyle name="Normal 7 5 2 2 2 2 2 4 3" xfId="23858"/>
    <cellStyle name="Normal 7 5 2 2 2 2 2 5" xfId="8826"/>
    <cellStyle name="Normal 7 5 2 2 2 2 2 5 2" xfId="26363"/>
    <cellStyle name="Normal 7 5 2 2 2 2 2 6" xfId="18848"/>
    <cellStyle name="Normal 7 5 2 2 2 2 2 7" xfId="16343"/>
    <cellStyle name="Normal 7 5 2 2 2 2 3" xfId="2037"/>
    <cellStyle name="Normal 7 5 2 2 2 2 3 2" xfId="4542"/>
    <cellStyle name="Normal 7 5 2 2 2 2 3 2 2" xfId="12078"/>
    <cellStyle name="Normal 7 5 2 2 2 2 3 2 2 2" xfId="29615"/>
    <cellStyle name="Normal 7 5 2 2 2 2 3 2 3" xfId="22100"/>
    <cellStyle name="Normal 7 5 2 2 2 2 3 3" xfId="7047"/>
    <cellStyle name="Normal 7 5 2 2 2 2 3 3 2" xfId="14583"/>
    <cellStyle name="Normal 7 5 2 2 2 2 3 3 2 2" xfId="32120"/>
    <cellStyle name="Normal 7 5 2 2 2 2 3 3 3" xfId="24605"/>
    <cellStyle name="Normal 7 5 2 2 2 2 3 4" xfId="9573"/>
    <cellStyle name="Normal 7 5 2 2 2 2 3 4 2" xfId="27110"/>
    <cellStyle name="Normal 7 5 2 2 2 2 3 5" xfId="19595"/>
    <cellStyle name="Normal 7 5 2 2 2 2 3 6" xfId="17090"/>
    <cellStyle name="Normal 7 5 2 2 2 2 4" xfId="3297"/>
    <cellStyle name="Normal 7 5 2 2 2 2 4 2" xfId="10833"/>
    <cellStyle name="Normal 7 5 2 2 2 2 4 2 2" xfId="28370"/>
    <cellStyle name="Normal 7 5 2 2 2 2 4 3" xfId="20855"/>
    <cellStyle name="Normal 7 5 2 2 2 2 5" xfId="5802"/>
    <cellStyle name="Normal 7 5 2 2 2 2 5 2" xfId="13338"/>
    <cellStyle name="Normal 7 5 2 2 2 2 5 2 2" xfId="30875"/>
    <cellStyle name="Normal 7 5 2 2 2 2 5 3" xfId="23360"/>
    <cellStyle name="Normal 7 5 2 2 2 2 6" xfId="8326"/>
    <cellStyle name="Normal 7 5 2 2 2 2 6 2" xfId="25865"/>
    <cellStyle name="Normal 7 5 2 2 2 2 7" xfId="18350"/>
    <cellStyle name="Normal 7 5 2 2 2 2 8" xfId="15845"/>
    <cellStyle name="Normal 7 5 2 2 2 3" xfId="498"/>
    <cellStyle name="Normal 7 5 2 2 2 3 2" xfId="1788"/>
    <cellStyle name="Normal 7 5 2 2 2 3 2 2" xfId="4293"/>
    <cellStyle name="Normal 7 5 2 2 2 3 2 2 2" xfId="11829"/>
    <cellStyle name="Normal 7 5 2 2 2 3 2 2 2 2" xfId="29366"/>
    <cellStyle name="Normal 7 5 2 2 2 3 2 2 3" xfId="21851"/>
    <cellStyle name="Normal 7 5 2 2 2 3 2 3" xfId="6798"/>
    <cellStyle name="Normal 7 5 2 2 2 3 2 3 2" xfId="14334"/>
    <cellStyle name="Normal 7 5 2 2 2 3 2 3 2 2" xfId="31871"/>
    <cellStyle name="Normal 7 5 2 2 2 3 2 3 3" xfId="24356"/>
    <cellStyle name="Normal 7 5 2 2 2 3 2 4" xfId="9324"/>
    <cellStyle name="Normal 7 5 2 2 2 3 2 4 2" xfId="26861"/>
    <cellStyle name="Normal 7 5 2 2 2 3 2 5" xfId="19346"/>
    <cellStyle name="Normal 7 5 2 2 2 3 2 6" xfId="16841"/>
    <cellStyle name="Normal 7 5 2 2 2 3 3" xfId="3048"/>
    <cellStyle name="Normal 7 5 2 2 2 3 3 2" xfId="10584"/>
    <cellStyle name="Normal 7 5 2 2 2 3 3 2 2" xfId="28121"/>
    <cellStyle name="Normal 7 5 2 2 2 3 3 3" xfId="20606"/>
    <cellStyle name="Normal 7 5 2 2 2 3 4" xfId="5553"/>
    <cellStyle name="Normal 7 5 2 2 2 3 4 2" xfId="13089"/>
    <cellStyle name="Normal 7 5 2 2 2 3 4 2 2" xfId="30626"/>
    <cellStyle name="Normal 7 5 2 2 2 3 4 3" xfId="23111"/>
    <cellStyle name="Normal 7 5 2 2 2 3 5" xfId="8075"/>
    <cellStyle name="Normal 7 5 2 2 2 3 5 2" xfId="25616"/>
    <cellStyle name="Normal 7 5 2 2 2 3 6" xfId="18101"/>
    <cellStyle name="Normal 7 5 2 2 2 3 7" xfId="15596"/>
    <cellStyle name="Normal 7 5 2 2 2 4" xfId="1041"/>
    <cellStyle name="Normal 7 5 2 2 2 4 2" xfId="2286"/>
    <cellStyle name="Normal 7 5 2 2 2 4 2 2" xfId="4791"/>
    <cellStyle name="Normal 7 5 2 2 2 4 2 2 2" xfId="12327"/>
    <cellStyle name="Normal 7 5 2 2 2 4 2 2 2 2" xfId="29864"/>
    <cellStyle name="Normal 7 5 2 2 2 4 2 2 3" xfId="22349"/>
    <cellStyle name="Normal 7 5 2 2 2 4 2 3" xfId="7296"/>
    <cellStyle name="Normal 7 5 2 2 2 4 2 3 2" xfId="14832"/>
    <cellStyle name="Normal 7 5 2 2 2 4 2 3 2 2" xfId="32369"/>
    <cellStyle name="Normal 7 5 2 2 2 4 2 3 3" xfId="24854"/>
    <cellStyle name="Normal 7 5 2 2 2 4 2 4" xfId="9822"/>
    <cellStyle name="Normal 7 5 2 2 2 4 2 4 2" xfId="27359"/>
    <cellStyle name="Normal 7 5 2 2 2 4 2 5" xfId="19844"/>
    <cellStyle name="Normal 7 5 2 2 2 4 2 6" xfId="17339"/>
    <cellStyle name="Normal 7 5 2 2 2 4 3" xfId="3546"/>
    <cellStyle name="Normal 7 5 2 2 2 4 3 2" xfId="11082"/>
    <cellStyle name="Normal 7 5 2 2 2 4 3 2 2" xfId="28619"/>
    <cellStyle name="Normal 7 5 2 2 2 4 3 3" xfId="21104"/>
    <cellStyle name="Normal 7 5 2 2 2 4 4" xfId="6051"/>
    <cellStyle name="Normal 7 5 2 2 2 4 4 2" xfId="13587"/>
    <cellStyle name="Normal 7 5 2 2 2 4 4 2 2" xfId="31124"/>
    <cellStyle name="Normal 7 5 2 2 2 4 4 3" xfId="23609"/>
    <cellStyle name="Normal 7 5 2 2 2 4 5" xfId="8577"/>
    <cellStyle name="Normal 7 5 2 2 2 4 5 2" xfId="26114"/>
    <cellStyle name="Normal 7 5 2 2 2 4 6" xfId="18599"/>
    <cellStyle name="Normal 7 5 2 2 2 4 7" xfId="16094"/>
    <cellStyle name="Normal 7 5 2 2 2 5" xfId="1539"/>
    <cellStyle name="Normal 7 5 2 2 2 5 2" xfId="4044"/>
    <cellStyle name="Normal 7 5 2 2 2 5 2 2" xfId="11580"/>
    <cellStyle name="Normal 7 5 2 2 2 5 2 2 2" xfId="29117"/>
    <cellStyle name="Normal 7 5 2 2 2 5 2 3" xfId="21602"/>
    <cellStyle name="Normal 7 5 2 2 2 5 3" xfId="6549"/>
    <cellStyle name="Normal 7 5 2 2 2 5 3 2" xfId="14085"/>
    <cellStyle name="Normal 7 5 2 2 2 5 3 2 2" xfId="31622"/>
    <cellStyle name="Normal 7 5 2 2 2 5 3 3" xfId="24107"/>
    <cellStyle name="Normal 7 5 2 2 2 5 4" xfId="9075"/>
    <cellStyle name="Normal 7 5 2 2 2 5 4 2" xfId="26612"/>
    <cellStyle name="Normal 7 5 2 2 2 5 5" xfId="19097"/>
    <cellStyle name="Normal 7 5 2 2 2 5 6" xfId="16592"/>
    <cellStyle name="Normal 7 5 2 2 2 6" xfId="2799"/>
    <cellStyle name="Normal 7 5 2 2 2 6 2" xfId="10335"/>
    <cellStyle name="Normal 7 5 2 2 2 6 2 2" xfId="27872"/>
    <cellStyle name="Normal 7 5 2 2 2 6 3" xfId="20357"/>
    <cellStyle name="Normal 7 5 2 2 2 7" xfId="5304"/>
    <cellStyle name="Normal 7 5 2 2 2 7 2" xfId="12840"/>
    <cellStyle name="Normal 7 5 2 2 2 7 2 2" xfId="30377"/>
    <cellStyle name="Normal 7 5 2 2 2 7 3" xfId="22862"/>
    <cellStyle name="Normal 7 5 2 2 2 8" xfId="7824"/>
    <cellStyle name="Normal 7 5 2 2 2 8 2" xfId="25367"/>
    <cellStyle name="Normal 7 5 2 2 2 9" xfId="17852"/>
    <cellStyle name="Normal 7 5 2 2 3" xfId="298"/>
    <cellStyle name="Normal 7 5 2 2 3 10" xfId="15408"/>
    <cellStyle name="Normal 7 5 2 2 3 2" xfId="833"/>
    <cellStyle name="Normal 7 5 2 2 3 2 2" xfId="1351"/>
    <cellStyle name="Normal 7 5 2 2 3 2 2 2" xfId="2596"/>
    <cellStyle name="Normal 7 5 2 2 3 2 2 2 2" xfId="5101"/>
    <cellStyle name="Normal 7 5 2 2 3 2 2 2 2 2" xfId="12637"/>
    <cellStyle name="Normal 7 5 2 2 3 2 2 2 2 2 2" xfId="30174"/>
    <cellStyle name="Normal 7 5 2 2 3 2 2 2 2 3" xfId="22659"/>
    <cellStyle name="Normal 7 5 2 2 3 2 2 2 3" xfId="7606"/>
    <cellStyle name="Normal 7 5 2 2 3 2 2 2 3 2" xfId="15142"/>
    <cellStyle name="Normal 7 5 2 2 3 2 2 2 3 2 2" xfId="32679"/>
    <cellStyle name="Normal 7 5 2 2 3 2 2 2 3 3" xfId="25164"/>
    <cellStyle name="Normal 7 5 2 2 3 2 2 2 4" xfId="10132"/>
    <cellStyle name="Normal 7 5 2 2 3 2 2 2 4 2" xfId="27669"/>
    <cellStyle name="Normal 7 5 2 2 3 2 2 2 5" xfId="20154"/>
    <cellStyle name="Normal 7 5 2 2 3 2 2 2 6" xfId="17649"/>
    <cellStyle name="Normal 7 5 2 2 3 2 2 3" xfId="3856"/>
    <cellStyle name="Normal 7 5 2 2 3 2 2 3 2" xfId="11392"/>
    <cellStyle name="Normal 7 5 2 2 3 2 2 3 2 2" xfId="28929"/>
    <cellStyle name="Normal 7 5 2 2 3 2 2 3 3" xfId="21414"/>
    <cellStyle name="Normal 7 5 2 2 3 2 2 4" xfId="6361"/>
    <cellStyle name="Normal 7 5 2 2 3 2 2 4 2" xfId="13897"/>
    <cellStyle name="Normal 7 5 2 2 3 2 2 4 2 2" xfId="31434"/>
    <cellStyle name="Normal 7 5 2 2 3 2 2 4 3" xfId="23919"/>
    <cellStyle name="Normal 7 5 2 2 3 2 2 5" xfId="8887"/>
    <cellStyle name="Normal 7 5 2 2 3 2 2 5 2" xfId="26424"/>
    <cellStyle name="Normal 7 5 2 2 3 2 2 6" xfId="18909"/>
    <cellStyle name="Normal 7 5 2 2 3 2 2 7" xfId="16404"/>
    <cellStyle name="Normal 7 5 2 2 3 2 3" xfId="2098"/>
    <cellStyle name="Normal 7 5 2 2 3 2 3 2" xfId="4603"/>
    <cellStyle name="Normal 7 5 2 2 3 2 3 2 2" xfId="12139"/>
    <cellStyle name="Normal 7 5 2 2 3 2 3 2 2 2" xfId="29676"/>
    <cellStyle name="Normal 7 5 2 2 3 2 3 2 3" xfId="22161"/>
    <cellStyle name="Normal 7 5 2 2 3 2 3 3" xfId="7108"/>
    <cellStyle name="Normal 7 5 2 2 3 2 3 3 2" xfId="14644"/>
    <cellStyle name="Normal 7 5 2 2 3 2 3 3 2 2" xfId="32181"/>
    <cellStyle name="Normal 7 5 2 2 3 2 3 3 3" xfId="24666"/>
    <cellStyle name="Normal 7 5 2 2 3 2 3 4" xfId="9634"/>
    <cellStyle name="Normal 7 5 2 2 3 2 3 4 2" xfId="27171"/>
    <cellStyle name="Normal 7 5 2 2 3 2 3 5" xfId="19656"/>
    <cellStyle name="Normal 7 5 2 2 3 2 3 6" xfId="17151"/>
    <cellStyle name="Normal 7 5 2 2 3 2 4" xfId="3358"/>
    <cellStyle name="Normal 7 5 2 2 3 2 4 2" xfId="10894"/>
    <cellStyle name="Normal 7 5 2 2 3 2 4 2 2" xfId="28431"/>
    <cellStyle name="Normal 7 5 2 2 3 2 4 3" xfId="20916"/>
    <cellStyle name="Normal 7 5 2 2 3 2 5" xfId="5863"/>
    <cellStyle name="Normal 7 5 2 2 3 2 5 2" xfId="13399"/>
    <cellStyle name="Normal 7 5 2 2 3 2 5 2 2" xfId="30936"/>
    <cellStyle name="Normal 7 5 2 2 3 2 5 3" xfId="23421"/>
    <cellStyle name="Normal 7 5 2 2 3 2 6" xfId="8387"/>
    <cellStyle name="Normal 7 5 2 2 3 2 6 2" xfId="25926"/>
    <cellStyle name="Normal 7 5 2 2 3 2 7" xfId="18411"/>
    <cellStyle name="Normal 7 5 2 2 3 2 8" xfId="15906"/>
    <cellStyle name="Normal 7 5 2 2 3 3" xfId="573"/>
    <cellStyle name="Normal 7 5 2 2 3 3 2" xfId="1849"/>
    <cellStyle name="Normal 7 5 2 2 3 3 2 2" xfId="4354"/>
    <cellStyle name="Normal 7 5 2 2 3 3 2 2 2" xfId="11890"/>
    <cellStyle name="Normal 7 5 2 2 3 3 2 2 2 2" xfId="29427"/>
    <cellStyle name="Normal 7 5 2 2 3 3 2 2 3" xfId="21912"/>
    <cellStyle name="Normal 7 5 2 2 3 3 2 3" xfId="6859"/>
    <cellStyle name="Normal 7 5 2 2 3 3 2 3 2" xfId="14395"/>
    <cellStyle name="Normal 7 5 2 2 3 3 2 3 2 2" xfId="31932"/>
    <cellStyle name="Normal 7 5 2 2 3 3 2 3 3" xfId="24417"/>
    <cellStyle name="Normal 7 5 2 2 3 3 2 4" xfId="9385"/>
    <cellStyle name="Normal 7 5 2 2 3 3 2 4 2" xfId="26922"/>
    <cellStyle name="Normal 7 5 2 2 3 3 2 5" xfId="19407"/>
    <cellStyle name="Normal 7 5 2 2 3 3 2 6" xfId="16902"/>
    <cellStyle name="Normal 7 5 2 2 3 3 3" xfId="3109"/>
    <cellStyle name="Normal 7 5 2 2 3 3 3 2" xfId="10645"/>
    <cellStyle name="Normal 7 5 2 2 3 3 3 2 2" xfId="28182"/>
    <cellStyle name="Normal 7 5 2 2 3 3 3 3" xfId="20667"/>
    <cellStyle name="Normal 7 5 2 2 3 3 4" xfId="5614"/>
    <cellStyle name="Normal 7 5 2 2 3 3 4 2" xfId="13150"/>
    <cellStyle name="Normal 7 5 2 2 3 3 4 2 2" xfId="30687"/>
    <cellStyle name="Normal 7 5 2 2 3 3 4 3" xfId="23172"/>
    <cellStyle name="Normal 7 5 2 2 3 3 5" xfId="8138"/>
    <cellStyle name="Normal 7 5 2 2 3 3 5 2" xfId="25677"/>
    <cellStyle name="Normal 7 5 2 2 3 3 6" xfId="18162"/>
    <cellStyle name="Normal 7 5 2 2 3 3 7" xfId="15657"/>
    <cellStyle name="Normal 7 5 2 2 3 4" xfId="1102"/>
    <cellStyle name="Normal 7 5 2 2 3 4 2" xfId="2347"/>
    <cellStyle name="Normal 7 5 2 2 3 4 2 2" xfId="4852"/>
    <cellStyle name="Normal 7 5 2 2 3 4 2 2 2" xfId="12388"/>
    <cellStyle name="Normal 7 5 2 2 3 4 2 2 2 2" xfId="29925"/>
    <cellStyle name="Normal 7 5 2 2 3 4 2 2 3" xfId="22410"/>
    <cellStyle name="Normal 7 5 2 2 3 4 2 3" xfId="7357"/>
    <cellStyle name="Normal 7 5 2 2 3 4 2 3 2" xfId="14893"/>
    <cellStyle name="Normal 7 5 2 2 3 4 2 3 2 2" xfId="32430"/>
    <cellStyle name="Normal 7 5 2 2 3 4 2 3 3" xfId="24915"/>
    <cellStyle name="Normal 7 5 2 2 3 4 2 4" xfId="9883"/>
    <cellStyle name="Normal 7 5 2 2 3 4 2 4 2" xfId="27420"/>
    <cellStyle name="Normal 7 5 2 2 3 4 2 5" xfId="19905"/>
    <cellStyle name="Normal 7 5 2 2 3 4 2 6" xfId="17400"/>
    <cellStyle name="Normal 7 5 2 2 3 4 3" xfId="3607"/>
    <cellStyle name="Normal 7 5 2 2 3 4 3 2" xfId="11143"/>
    <cellStyle name="Normal 7 5 2 2 3 4 3 2 2" xfId="28680"/>
    <cellStyle name="Normal 7 5 2 2 3 4 3 3" xfId="21165"/>
    <cellStyle name="Normal 7 5 2 2 3 4 4" xfId="6112"/>
    <cellStyle name="Normal 7 5 2 2 3 4 4 2" xfId="13648"/>
    <cellStyle name="Normal 7 5 2 2 3 4 4 2 2" xfId="31185"/>
    <cellStyle name="Normal 7 5 2 2 3 4 4 3" xfId="23670"/>
    <cellStyle name="Normal 7 5 2 2 3 4 5" xfId="8638"/>
    <cellStyle name="Normal 7 5 2 2 3 4 5 2" xfId="26175"/>
    <cellStyle name="Normal 7 5 2 2 3 4 6" xfId="18660"/>
    <cellStyle name="Normal 7 5 2 2 3 4 7" xfId="16155"/>
    <cellStyle name="Normal 7 5 2 2 3 5" xfId="1600"/>
    <cellStyle name="Normal 7 5 2 2 3 5 2" xfId="4105"/>
    <cellStyle name="Normal 7 5 2 2 3 5 2 2" xfId="11641"/>
    <cellStyle name="Normal 7 5 2 2 3 5 2 2 2" xfId="29178"/>
    <cellStyle name="Normal 7 5 2 2 3 5 2 3" xfId="21663"/>
    <cellStyle name="Normal 7 5 2 2 3 5 3" xfId="6610"/>
    <cellStyle name="Normal 7 5 2 2 3 5 3 2" xfId="14146"/>
    <cellStyle name="Normal 7 5 2 2 3 5 3 2 2" xfId="31683"/>
    <cellStyle name="Normal 7 5 2 2 3 5 3 3" xfId="24168"/>
    <cellStyle name="Normal 7 5 2 2 3 5 4" xfId="9136"/>
    <cellStyle name="Normal 7 5 2 2 3 5 4 2" xfId="26673"/>
    <cellStyle name="Normal 7 5 2 2 3 5 5" xfId="19158"/>
    <cellStyle name="Normal 7 5 2 2 3 5 6" xfId="16653"/>
    <cellStyle name="Normal 7 5 2 2 3 6" xfId="2860"/>
    <cellStyle name="Normal 7 5 2 2 3 6 2" xfId="10396"/>
    <cellStyle name="Normal 7 5 2 2 3 6 2 2" xfId="27933"/>
    <cellStyle name="Normal 7 5 2 2 3 6 3" xfId="20418"/>
    <cellStyle name="Normal 7 5 2 2 3 7" xfId="5365"/>
    <cellStyle name="Normal 7 5 2 2 3 7 2" xfId="12901"/>
    <cellStyle name="Normal 7 5 2 2 3 7 2 2" xfId="30438"/>
    <cellStyle name="Normal 7 5 2 2 3 7 3" xfId="22923"/>
    <cellStyle name="Normal 7 5 2 2 3 8" xfId="7887"/>
    <cellStyle name="Normal 7 5 2 2 3 8 2" xfId="25428"/>
    <cellStyle name="Normal 7 5 2 2 3 9" xfId="17913"/>
    <cellStyle name="Normal 7 5 2 2 4" xfId="362"/>
    <cellStyle name="Normal 7 5 2 2 4 10" xfId="15469"/>
    <cellStyle name="Normal 7 5 2 2 4 2" xfId="897"/>
    <cellStyle name="Normal 7 5 2 2 4 2 2" xfId="1412"/>
    <cellStyle name="Normal 7 5 2 2 4 2 2 2" xfId="2657"/>
    <cellStyle name="Normal 7 5 2 2 4 2 2 2 2" xfId="5162"/>
    <cellStyle name="Normal 7 5 2 2 4 2 2 2 2 2" xfId="12698"/>
    <cellStyle name="Normal 7 5 2 2 4 2 2 2 2 2 2" xfId="30235"/>
    <cellStyle name="Normal 7 5 2 2 4 2 2 2 2 3" xfId="22720"/>
    <cellStyle name="Normal 7 5 2 2 4 2 2 2 3" xfId="7667"/>
    <cellStyle name="Normal 7 5 2 2 4 2 2 2 3 2" xfId="15203"/>
    <cellStyle name="Normal 7 5 2 2 4 2 2 2 3 2 2" xfId="32740"/>
    <cellStyle name="Normal 7 5 2 2 4 2 2 2 3 3" xfId="25225"/>
    <cellStyle name="Normal 7 5 2 2 4 2 2 2 4" xfId="10193"/>
    <cellStyle name="Normal 7 5 2 2 4 2 2 2 4 2" xfId="27730"/>
    <cellStyle name="Normal 7 5 2 2 4 2 2 2 5" xfId="20215"/>
    <cellStyle name="Normal 7 5 2 2 4 2 2 2 6" xfId="17710"/>
    <cellStyle name="Normal 7 5 2 2 4 2 2 3" xfId="3917"/>
    <cellStyle name="Normal 7 5 2 2 4 2 2 3 2" xfId="11453"/>
    <cellStyle name="Normal 7 5 2 2 4 2 2 3 2 2" xfId="28990"/>
    <cellStyle name="Normal 7 5 2 2 4 2 2 3 3" xfId="21475"/>
    <cellStyle name="Normal 7 5 2 2 4 2 2 4" xfId="6422"/>
    <cellStyle name="Normal 7 5 2 2 4 2 2 4 2" xfId="13958"/>
    <cellStyle name="Normal 7 5 2 2 4 2 2 4 2 2" xfId="31495"/>
    <cellStyle name="Normal 7 5 2 2 4 2 2 4 3" xfId="23980"/>
    <cellStyle name="Normal 7 5 2 2 4 2 2 5" xfId="8948"/>
    <cellStyle name="Normal 7 5 2 2 4 2 2 5 2" xfId="26485"/>
    <cellStyle name="Normal 7 5 2 2 4 2 2 6" xfId="18970"/>
    <cellStyle name="Normal 7 5 2 2 4 2 2 7" xfId="16465"/>
    <cellStyle name="Normal 7 5 2 2 4 2 3" xfId="2159"/>
    <cellStyle name="Normal 7 5 2 2 4 2 3 2" xfId="4664"/>
    <cellStyle name="Normal 7 5 2 2 4 2 3 2 2" xfId="12200"/>
    <cellStyle name="Normal 7 5 2 2 4 2 3 2 2 2" xfId="29737"/>
    <cellStyle name="Normal 7 5 2 2 4 2 3 2 3" xfId="22222"/>
    <cellStyle name="Normal 7 5 2 2 4 2 3 3" xfId="7169"/>
    <cellStyle name="Normal 7 5 2 2 4 2 3 3 2" xfId="14705"/>
    <cellStyle name="Normal 7 5 2 2 4 2 3 3 2 2" xfId="32242"/>
    <cellStyle name="Normal 7 5 2 2 4 2 3 3 3" xfId="24727"/>
    <cellStyle name="Normal 7 5 2 2 4 2 3 4" xfId="9695"/>
    <cellStyle name="Normal 7 5 2 2 4 2 3 4 2" xfId="27232"/>
    <cellStyle name="Normal 7 5 2 2 4 2 3 5" xfId="19717"/>
    <cellStyle name="Normal 7 5 2 2 4 2 3 6" xfId="17212"/>
    <cellStyle name="Normal 7 5 2 2 4 2 4" xfId="3419"/>
    <cellStyle name="Normal 7 5 2 2 4 2 4 2" xfId="10955"/>
    <cellStyle name="Normal 7 5 2 2 4 2 4 2 2" xfId="28492"/>
    <cellStyle name="Normal 7 5 2 2 4 2 4 3" xfId="20977"/>
    <cellStyle name="Normal 7 5 2 2 4 2 5" xfId="5924"/>
    <cellStyle name="Normal 7 5 2 2 4 2 5 2" xfId="13460"/>
    <cellStyle name="Normal 7 5 2 2 4 2 5 2 2" xfId="30997"/>
    <cellStyle name="Normal 7 5 2 2 4 2 5 3" xfId="23482"/>
    <cellStyle name="Normal 7 5 2 2 4 2 6" xfId="8448"/>
    <cellStyle name="Normal 7 5 2 2 4 2 6 2" xfId="25987"/>
    <cellStyle name="Normal 7 5 2 2 4 2 7" xfId="18472"/>
    <cellStyle name="Normal 7 5 2 2 4 2 8" xfId="15967"/>
    <cellStyle name="Normal 7 5 2 2 4 3" xfId="637"/>
    <cellStyle name="Normal 7 5 2 2 4 3 2" xfId="1910"/>
    <cellStyle name="Normal 7 5 2 2 4 3 2 2" xfId="4415"/>
    <cellStyle name="Normal 7 5 2 2 4 3 2 2 2" xfId="11951"/>
    <cellStyle name="Normal 7 5 2 2 4 3 2 2 2 2" xfId="29488"/>
    <cellStyle name="Normal 7 5 2 2 4 3 2 2 3" xfId="21973"/>
    <cellStyle name="Normal 7 5 2 2 4 3 2 3" xfId="6920"/>
    <cellStyle name="Normal 7 5 2 2 4 3 2 3 2" xfId="14456"/>
    <cellStyle name="Normal 7 5 2 2 4 3 2 3 2 2" xfId="31993"/>
    <cellStyle name="Normal 7 5 2 2 4 3 2 3 3" xfId="24478"/>
    <cellStyle name="Normal 7 5 2 2 4 3 2 4" xfId="9446"/>
    <cellStyle name="Normal 7 5 2 2 4 3 2 4 2" xfId="26983"/>
    <cellStyle name="Normal 7 5 2 2 4 3 2 5" xfId="19468"/>
    <cellStyle name="Normal 7 5 2 2 4 3 2 6" xfId="16963"/>
    <cellStyle name="Normal 7 5 2 2 4 3 3" xfId="3170"/>
    <cellStyle name="Normal 7 5 2 2 4 3 3 2" xfId="10706"/>
    <cellStyle name="Normal 7 5 2 2 4 3 3 2 2" xfId="28243"/>
    <cellStyle name="Normal 7 5 2 2 4 3 3 3" xfId="20728"/>
    <cellStyle name="Normal 7 5 2 2 4 3 4" xfId="5675"/>
    <cellStyle name="Normal 7 5 2 2 4 3 4 2" xfId="13211"/>
    <cellStyle name="Normal 7 5 2 2 4 3 4 2 2" xfId="30748"/>
    <cellStyle name="Normal 7 5 2 2 4 3 4 3" xfId="23233"/>
    <cellStyle name="Normal 7 5 2 2 4 3 5" xfId="8199"/>
    <cellStyle name="Normal 7 5 2 2 4 3 5 2" xfId="25738"/>
    <cellStyle name="Normal 7 5 2 2 4 3 6" xfId="18223"/>
    <cellStyle name="Normal 7 5 2 2 4 3 7" xfId="15718"/>
    <cellStyle name="Normal 7 5 2 2 4 4" xfId="1163"/>
    <cellStyle name="Normal 7 5 2 2 4 4 2" xfId="2408"/>
    <cellStyle name="Normal 7 5 2 2 4 4 2 2" xfId="4913"/>
    <cellStyle name="Normal 7 5 2 2 4 4 2 2 2" xfId="12449"/>
    <cellStyle name="Normal 7 5 2 2 4 4 2 2 2 2" xfId="29986"/>
    <cellStyle name="Normal 7 5 2 2 4 4 2 2 3" xfId="22471"/>
    <cellStyle name="Normal 7 5 2 2 4 4 2 3" xfId="7418"/>
    <cellStyle name="Normal 7 5 2 2 4 4 2 3 2" xfId="14954"/>
    <cellStyle name="Normal 7 5 2 2 4 4 2 3 2 2" xfId="32491"/>
    <cellStyle name="Normal 7 5 2 2 4 4 2 3 3" xfId="24976"/>
    <cellStyle name="Normal 7 5 2 2 4 4 2 4" xfId="9944"/>
    <cellStyle name="Normal 7 5 2 2 4 4 2 4 2" xfId="27481"/>
    <cellStyle name="Normal 7 5 2 2 4 4 2 5" xfId="19966"/>
    <cellStyle name="Normal 7 5 2 2 4 4 2 6" xfId="17461"/>
    <cellStyle name="Normal 7 5 2 2 4 4 3" xfId="3668"/>
    <cellStyle name="Normal 7 5 2 2 4 4 3 2" xfId="11204"/>
    <cellStyle name="Normal 7 5 2 2 4 4 3 2 2" xfId="28741"/>
    <cellStyle name="Normal 7 5 2 2 4 4 3 3" xfId="21226"/>
    <cellStyle name="Normal 7 5 2 2 4 4 4" xfId="6173"/>
    <cellStyle name="Normal 7 5 2 2 4 4 4 2" xfId="13709"/>
    <cellStyle name="Normal 7 5 2 2 4 4 4 2 2" xfId="31246"/>
    <cellStyle name="Normal 7 5 2 2 4 4 4 3" xfId="23731"/>
    <cellStyle name="Normal 7 5 2 2 4 4 5" xfId="8699"/>
    <cellStyle name="Normal 7 5 2 2 4 4 5 2" xfId="26236"/>
    <cellStyle name="Normal 7 5 2 2 4 4 6" xfId="18721"/>
    <cellStyle name="Normal 7 5 2 2 4 4 7" xfId="16216"/>
    <cellStyle name="Normal 7 5 2 2 4 5" xfId="1661"/>
    <cellStyle name="Normal 7 5 2 2 4 5 2" xfId="4166"/>
    <cellStyle name="Normal 7 5 2 2 4 5 2 2" xfId="11702"/>
    <cellStyle name="Normal 7 5 2 2 4 5 2 2 2" xfId="29239"/>
    <cellStyle name="Normal 7 5 2 2 4 5 2 3" xfId="21724"/>
    <cellStyle name="Normal 7 5 2 2 4 5 3" xfId="6671"/>
    <cellStyle name="Normal 7 5 2 2 4 5 3 2" xfId="14207"/>
    <cellStyle name="Normal 7 5 2 2 4 5 3 2 2" xfId="31744"/>
    <cellStyle name="Normal 7 5 2 2 4 5 3 3" xfId="24229"/>
    <cellStyle name="Normal 7 5 2 2 4 5 4" xfId="9197"/>
    <cellStyle name="Normal 7 5 2 2 4 5 4 2" xfId="26734"/>
    <cellStyle name="Normal 7 5 2 2 4 5 5" xfId="19219"/>
    <cellStyle name="Normal 7 5 2 2 4 5 6" xfId="16714"/>
    <cellStyle name="Normal 7 5 2 2 4 6" xfId="2921"/>
    <cellStyle name="Normal 7 5 2 2 4 6 2" xfId="10457"/>
    <cellStyle name="Normal 7 5 2 2 4 6 2 2" xfId="27994"/>
    <cellStyle name="Normal 7 5 2 2 4 6 3" xfId="20479"/>
    <cellStyle name="Normal 7 5 2 2 4 7" xfId="5426"/>
    <cellStyle name="Normal 7 5 2 2 4 7 2" xfId="12962"/>
    <cellStyle name="Normal 7 5 2 2 4 7 2 2" xfId="30499"/>
    <cellStyle name="Normal 7 5 2 2 4 7 3" xfId="22984"/>
    <cellStyle name="Normal 7 5 2 2 4 8" xfId="7948"/>
    <cellStyle name="Normal 7 5 2 2 4 8 2" xfId="25489"/>
    <cellStyle name="Normal 7 5 2 2 4 9" xfId="17974"/>
    <cellStyle name="Normal 7 5 2 2 5" xfId="708"/>
    <cellStyle name="Normal 7 5 2 2 5 2" xfId="1229"/>
    <cellStyle name="Normal 7 5 2 2 5 2 2" xfId="2474"/>
    <cellStyle name="Normal 7 5 2 2 5 2 2 2" xfId="4979"/>
    <cellStyle name="Normal 7 5 2 2 5 2 2 2 2" xfId="12515"/>
    <cellStyle name="Normal 7 5 2 2 5 2 2 2 2 2" xfId="30052"/>
    <cellStyle name="Normal 7 5 2 2 5 2 2 2 3" xfId="22537"/>
    <cellStyle name="Normal 7 5 2 2 5 2 2 3" xfId="7484"/>
    <cellStyle name="Normal 7 5 2 2 5 2 2 3 2" xfId="15020"/>
    <cellStyle name="Normal 7 5 2 2 5 2 2 3 2 2" xfId="32557"/>
    <cellStyle name="Normal 7 5 2 2 5 2 2 3 3" xfId="25042"/>
    <cellStyle name="Normal 7 5 2 2 5 2 2 4" xfId="10010"/>
    <cellStyle name="Normal 7 5 2 2 5 2 2 4 2" xfId="27547"/>
    <cellStyle name="Normal 7 5 2 2 5 2 2 5" xfId="20032"/>
    <cellStyle name="Normal 7 5 2 2 5 2 2 6" xfId="17527"/>
    <cellStyle name="Normal 7 5 2 2 5 2 3" xfId="3734"/>
    <cellStyle name="Normal 7 5 2 2 5 2 3 2" xfId="11270"/>
    <cellStyle name="Normal 7 5 2 2 5 2 3 2 2" xfId="28807"/>
    <cellStyle name="Normal 7 5 2 2 5 2 3 3" xfId="21292"/>
    <cellStyle name="Normal 7 5 2 2 5 2 4" xfId="6239"/>
    <cellStyle name="Normal 7 5 2 2 5 2 4 2" xfId="13775"/>
    <cellStyle name="Normal 7 5 2 2 5 2 4 2 2" xfId="31312"/>
    <cellStyle name="Normal 7 5 2 2 5 2 4 3" xfId="23797"/>
    <cellStyle name="Normal 7 5 2 2 5 2 5" xfId="8765"/>
    <cellStyle name="Normal 7 5 2 2 5 2 5 2" xfId="26302"/>
    <cellStyle name="Normal 7 5 2 2 5 2 6" xfId="18787"/>
    <cellStyle name="Normal 7 5 2 2 5 2 7" xfId="16282"/>
    <cellStyle name="Normal 7 5 2 2 5 3" xfId="1976"/>
    <cellStyle name="Normal 7 5 2 2 5 3 2" xfId="4481"/>
    <cellStyle name="Normal 7 5 2 2 5 3 2 2" xfId="12017"/>
    <cellStyle name="Normal 7 5 2 2 5 3 2 2 2" xfId="29554"/>
    <cellStyle name="Normal 7 5 2 2 5 3 2 3" xfId="22039"/>
    <cellStyle name="Normal 7 5 2 2 5 3 3" xfId="6986"/>
    <cellStyle name="Normal 7 5 2 2 5 3 3 2" xfId="14522"/>
    <cellStyle name="Normal 7 5 2 2 5 3 3 2 2" xfId="32059"/>
    <cellStyle name="Normal 7 5 2 2 5 3 3 3" xfId="24544"/>
    <cellStyle name="Normal 7 5 2 2 5 3 4" xfId="9512"/>
    <cellStyle name="Normal 7 5 2 2 5 3 4 2" xfId="27049"/>
    <cellStyle name="Normal 7 5 2 2 5 3 5" xfId="19534"/>
    <cellStyle name="Normal 7 5 2 2 5 3 6" xfId="17029"/>
    <cellStyle name="Normal 7 5 2 2 5 4" xfId="3236"/>
    <cellStyle name="Normal 7 5 2 2 5 4 2" xfId="10772"/>
    <cellStyle name="Normal 7 5 2 2 5 4 2 2" xfId="28309"/>
    <cellStyle name="Normal 7 5 2 2 5 4 3" xfId="20794"/>
    <cellStyle name="Normal 7 5 2 2 5 5" xfId="5741"/>
    <cellStyle name="Normal 7 5 2 2 5 5 2" xfId="13277"/>
    <cellStyle name="Normal 7 5 2 2 5 5 2 2" xfId="30814"/>
    <cellStyle name="Normal 7 5 2 2 5 5 3" xfId="23299"/>
    <cellStyle name="Normal 7 5 2 2 5 6" xfId="8265"/>
    <cellStyle name="Normal 7 5 2 2 5 6 2" xfId="25804"/>
    <cellStyle name="Normal 7 5 2 2 5 7" xfId="18289"/>
    <cellStyle name="Normal 7 5 2 2 5 8" xfId="15784"/>
    <cellStyle name="Normal 7 5 2 2 6" xfId="435"/>
    <cellStyle name="Normal 7 5 2 2 6 2" xfId="1727"/>
    <cellStyle name="Normal 7 5 2 2 6 2 2" xfId="4232"/>
    <cellStyle name="Normal 7 5 2 2 6 2 2 2" xfId="11768"/>
    <cellStyle name="Normal 7 5 2 2 6 2 2 2 2" xfId="29305"/>
    <cellStyle name="Normal 7 5 2 2 6 2 2 3" xfId="21790"/>
    <cellStyle name="Normal 7 5 2 2 6 2 3" xfId="6737"/>
    <cellStyle name="Normal 7 5 2 2 6 2 3 2" xfId="14273"/>
    <cellStyle name="Normal 7 5 2 2 6 2 3 2 2" xfId="31810"/>
    <cellStyle name="Normal 7 5 2 2 6 2 3 3" xfId="24295"/>
    <cellStyle name="Normal 7 5 2 2 6 2 4" xfId="9263"/>
    <cellStyle name="Normal 7 5 2 2 6 2 4 2" xfId="26800"/>
    <cellStyle name="Normal 7 5 2 2 6 2 5" xfId="19285"/>
    <cellStyle name="Normal 7 5 2 2 6 2 6" xfId="16780"/>
    <cellStyle name="Normal 7 5 2 2 6 3" xfId="2987"/>
    <cellStyle name="Normal 7 5 2 2 6 3 2" xfId="10523"/>
    <cellStyle name="Normal 7 5 2 2 6 3 2 2" xfId="28060"/>
    <cellStyle name="Normal 7 5 2 2 6 3 3" xfId="20545"/>
    <cellStyle name="Normal 7 5 2 2 6 4" xfId="5492"/>
    <cellStyle name="Normal 7 5 2 2 6 4 2" xfId="13028"/>
    <cellStyle name="Normal 7 5 2 2 6 4 2 2" xfId="30565"/>
    <cellStyle name="Normal 7 5 2 2 6 4 3" xfId="23050"/>
    <cellStyle name="Normal 7 5 2 2 6 5" xfId="8014"/>
    <cellStyle name="Normal 7 5 2 2 6 5 2" xfId="25555"/>
    <cellStyle name="Normal 7 5 2 2 6 6" xfId="18040"/>
    <cellStyle name="Normal 7 5 2 2 6 7" xfId="15535"/>
    <cellStyle name="Normal 7 5 2 2 7" xfId="980"/>
    <cellStyle name="Normal 7 5 2 2 7 2" xfId="2225"/>
    <cellStyle name="Normal 7 5 2 2 7 2 2" xfId="4730"/>
    <cellStyle name="Normal 7 5 2 2 7 2 2 2" xfId="12266"/>
    <cellStyle name="Normal 7 5 2 2 7 2 2 2 2" xfId="29803"/>
    <cellStyle name="Normal 7 5 2 2 7 2 2 3" xfId="22288"/>
    <cellStyle name="Normal 7 5 2 2 7 2 3" xfId="7235"/>
    <cellStyle name="Normal 7 5 2 2 7 2 3 2" xfId="14771"/>
    <cellStyle name="Normal 7 5 2 2 7 2 3 2 2" xfId="32308"/>
    <cellStyle name="Normal 7 5 2 2 7 2 3 3" xfId="24793"/>
    <cellStyle name="Normal 7 5 2 2 7 2 4" xfId="9761"/>
    <cellStyle name="Normal 7 5 2 2 7 2 4 2" xfId="27298"/>
    <cellStyle name="Normal 7 5 2 2 7 2 5" xfId="19783"/>
    <cellStyle name="Normal 7 5 2 2 7 2 6" xfId="17278"/>
    <cellStyle name="Normal 7 5 2 2 7 3" xfId="3485"/>
    <cellStyle name="Normal 7 5 2 2 7 3 2" xfId="11021"/>
    <cellStyle name="Normal 7 5 2 2 7 3 2 2" xfId="28558"/>
    <cellStyle name="Normal 7 5 2 2 7 3 3" xfId="21043"/>
    <cellStyle name="Normal 7 5 2 2 7 4" xfId="5990"/>
    <cellStyle name="Normal 7 5 2 2 7 4 2" xfId="13526"/>
    <cellStyle name="Normal 7 5 2 2 7 4 2 2" xfId="31063"/>
    <cellStyle name="Normal 7 5 2 2 7 4 3" xfId="23548"/>
    <cellStyle name="Normal 7 5 2 2 7 5" xfId="8516"/>
    <cellStyle name="Normal 7 5 2 2 7 5 2" xfId="26053"/>
    <cellStyle name="Normal 7 5 2 2 7 6" xfId="18538"/>
    <cellStyle name="Normal 7 5 2 2 7 7" xfId="16033"/>
    <cellStyle name="Normal 7 5 2 2 8" xfId="1478"/>
    <cellStyle name="Normal 7 5 2 2 8 2" xfId="3983"/>
    <cellStyle name="Normal 7 5 2 2 8 2 2" xfId="11519"/>
    <cellStyle name="Normal 7 5 2 2 8 2 2 2" xfId="29056"/>
    <cellStyle name="Normal 7 5 2 2 8 2 3" xfId="21541"/>
    <cellStyle name="Normal 7 5 2 2 8 3" xfId="6488"/>
    <cellStyle name="Normal 7 5 2 2 8 3 2" xfId="14024"/>
    <cellStyle name="Normal 7 5 2 2 8 3 2 2" xfId="31561"/>
    <cellStyle name="Normal 7 5 2 2 8 3 3" xfId="24046"/>
    <cellStyle name="Normal 7 5 2 2 8 4" xfId="9014"/>
    <cellStyle name="Normal 7 5 2 2 8 4 2" xfId="26551"/>
    <cellStyle name="Normal 7 5 2 2 8 5" xfId="19036"/>
    <cellStyle name="Normal 7 5 2 2 8 6" xfId="16531"/>
    <cellStyle name="Normal 7 5 2 2 9" xfId="2738"/>
    <cellStyle name="Normal 7 5 2 2 9 2" xfId="10274"/>
    <cellStyle name="Normal 7 5 2 2 9 2 2" xfId="27811"/>
    <cellStyle name="Normal 7 5 2 2 9 3" xfId="20296"/>
    <cellStyle name="Normal 7 5 2 3" xfId="191"/>
    <cellStyle name="Normal 7 5 2 3 10" xfId="15314"/>
    <cellStyle name="Normal 7 5 2 3 2" xfId="740"/>
    <cellStyle name="Normal 7 5 2 3 2 2" xfId="1259"/>
    <cellStyle name="Normal 7 5 2 3 2 2 2" xfId="2504"/>
    <cellStyle name="Normal 7 5 2 3 2 2 2 2" xfId="5009"/>
    <cellStyle name="Normal 7 5 2 3 2 2 2 2 2" xfId="12545"/>
    <cellStyle name="Normal 7 5 2 3 2 2 2 2 2 2" xfId="30082"/>
    <cellStyle name="Normal 7 5 2 3 2 2 2 2 3" xfId="22567"/>
    <cellStyle name="Normal 7 5 2 3 2 2 2 3" xfId="7514"/>
    <cellStyle name="Normal 7 5 2 3 2 2 2 3 2" xfId="15050"/>
    <cellStyle name="Normal 7 5 2 3 2 2 2 3 2 2" xfId="32587"/>
    <cellStyle name="Normal 7 5 2 3 2 2 2 3 3" xfId="25072"/>
    <cellStyle name="Normal 7 5 2 3 2 2 2 4" xfId="10040"/>
    <cellStyle name="Normal 7 5 2 3 2 2 2 4 2" xfId="27577"/>
    <cellStyle name="Normal 7 5 2 3 2 2 2 5" xfId="20062"/>
    <cellStyle name="Normal 7 5 2 3 2 2 2 6" xfId="17557"/>
    <cellStyle name="Normal 7 5 2 3 2 2 3" xfId="3764"/>
    <cellStyle name="Normal 7 5 2 3 2 2 3 2" xfId="11300"/>
    <cellStyle name="Normal 7 5 2 3 2 2 3 2 2" xfId="28837"/>
    <cellStyle name="Normal 7 5 2 3 2 2 3 3" xfId="21322"/>
    <cellStyle name="Normal 7 5 2 3 2 2 4" xfId="6269"/>
    <cellStyle name="Normal 7 5 2 3 2 2 4 2" xfId="13805"/>
    <cellStyle name="Normal 7 5 2 3 2 2 4 2 2" xfId="31342"/>
    <cellStyle name="Normal 7 5 2 3 2 2 4 3" xfId="23827"/>
    <cellStyle name="Normal 7 5 2 3 2 2 5" xfId="8795"/>
    <cellStyle name="Normal 7 5 2 3 2 2 5 2" xfId="26332"/>
    <cellStyle name="Normal 7 5 2 3 2 2 6" xfId="18817"/>
    <cellStyle name="Normal 7 5 2 3 2 2 7" xfId="16312"/>
    <cellStyle name="Normal 7 5 2 3 2 3" xfId="2006"/>
    <cellStyle name="Normal 7 5 2 3 2 3 2" xfId="4511"/>
    <cellStyle name="Normal 7 5 2 3 2 3 2 2" xfId="12047"/>
    <cellStyle name="Normal 7 5 2 3 2 3 2 2 2" xfId="29584"/>
    <cellStyle name="Normal 7 5 2 3 2 3 2 3" xfId="22069"/>
    <cellStyle name="Normal 7 5 2 3 2 3 3" xfId="7016"/>
    <cellStyle name="Normal 7 5 2 3 2 3 3 2" xfId="14552"/>
    <cellStyle name="Normal 7 5 2 3 2 3 3 2 2" xfId="32089"/>
    <cellStyle name="Normal 7 5 2 3 2 3 3 3" xfId="24574"/>
    <cellStyle name="Normal 7 5 2 3 2 3 4" xfId="9542"/>
    <cellStyle name="Normal 7 5 2 3 2 3 4 2" xfId="27079"/>
    <cellStyle name="Normal 7 5 2 3 2 3 5" xfId="19564"/>
    <cellStyle name="Normal 7 5 2 3 2 3 6" xfId="17059"/>
    <cellStyle name="Normal 7 5 2 3 2 4" xfId="3266"/>
    <cellStyle name="Normal 7 5 2 3 2 4 2" xfId="10802"/>
    <cellStyle name="Normal 7 5 2 3 2 4 2 2" xfId="28339"/>
    <cellStyle name="Normal 7 5 2 3 2 4 3" xfId="20824"/>
    <cellStyle name="Normal 7 5 2 3 2 5" xfId="5771"/>
    <cellStyle name="Normal 7 5 2 3 2 5 2" xfId="13307"/>
    <cellStyle name="Normal 7 5 2 3 2 5 2 2" xfId="30844"/>
    <cellStyle name="Normal 7 5 2 3 2 5 3" xfId="23329"/>
    <cellStyle name="Normal 7 5 2 3 2 6" xfId="8295"/>
    <cellStyle name="Normal 7 5 2 3 2 6 2" xfId="25834"/>
    <cellStyle name="Normal 7 5 2 3 2 7" xfId="18319"/>
    <cellStyle name="Normal 7 5 2 3 2 8" xfId="15814"/>
    <cellStyle name="Normal 7 5 2 3 3" xfId="467"/>
    <cellStyle name="Normal 7 5 2 3 3 2" xfId="1757"/>
    <cellStyle name="Normal 7 5 2 3 3 2 2" xfId="4262"/>
    <cellStyle name="Normal 7 5 2 3 3 2 2 2" xfId="11798"/>
    <cellStyle name="Normal 7 5 2 3 3 2 2 2 2" xfId="29335"/>
    <cellStyle name="Normal 7 5 2 3 3 2 2 3" xfId="21820"/>
    <cellStyle name="Normal 7 5 2 3 3 2 3" xfId="6767"/>
    <cellStyle name="Normal 7 5 2 3 3 2 3 2" xfId="14303"/>
    <cellStyle name="Normal 7 5 2 3 3 2 3 2 2" xfId="31840"/>
    <cellStyle name="Normal 7 5 2 3 3 2 3 3" xfId="24325"/>
    <cellStyle name="Normal 7 5 2 3 3 2 4" xfId="9293"/>
    <cellStyle name="Normal 7 5 2 3 3 2 4 2" xfId="26830"/>
    <cellStyle name="Normal 7 5 2 3 3 2 5" xfId="19315"/>
    <cellStyle name="Normal 7 5 2 3 3 2 6" xfId="16810"/>
    <cellStyle name="Normal 7 5 2 3 3 3" xfId="3017"/>
    <cellStyle name="Normal 7 5 2 3 3 3 2" xfId="10553"/>
    <cellStyle name="Normal 7 5 2 3 3 3 2 2" xfId="28090"/>
    <cellStyle name="Normal 7 5 2 3 3 3 3" xfId="20575"/>
    <cellStyle name="Normal 7 5 2 3 3 4" xfId="5522"/>
    <cellStyle name="Normal 7 5 2 3 3 4 2" xfId="13058"/>
    <cellStyle name="Normal 7 5 2 3 3 4 2 2" xfId="30595"/>
    <cellStyle name="Normal 7 5 2 3 3 4 3" xfId="23080"/>
    <cellStyle name="Normal 7 5 2 3 3 5" xfId="8044"/>
    <cellStyle name="Normal 7 5 2 3 3 5 2" xfId="25585"/>
    <cellStyle name="Normal 7 5 2 3 3 6" xfId="18070"/>
    <cellStyle name="Normal 7 5 2 3 3 7" xfId="15565"/>
    <cellStyle name="Normal 7 5 2 3 4" xfId="1010"/>
    <cellStyle name="Normal 7 5 2 3 4 2" xfId="2255"/>
    <cellStyle name="Normal 7 5 2 3 4 2 2" xfId="4760"/>
    <cellStyle name="Normal 7 5 2 3 4 2 2 2" xfId="12296"/>
    <cellStyle name="Normal 7 5 2 3 4 2 2 2 2" xfId="29833"/>
    <cellStyle name="Normal 7 5 2 3 4 2 2 3" xfId="22318"/>
    <cellStyle name="Normal 7 5 2 3 4 2 3" xfId="7265"/>
    <cellStyle name="Normal 7 5 2 3 4 2 3 2" xfId="14801"/>
    <cellStyle name="Normal 7 5 2 3 4 2 3 2 2" xfId="32338"/>
    <cellStyle name="Normal 7 5 2 3 4 2 3 3" xfId="24823"/>
    <cellStyle name="Normal 7 5 2 3 4 2 4" xfId="9791"/>
    <cellStyle name="Normal 7 5 2 3 4 2 4 2" xfId="27328"/>
    <cellStyle name="Normal 7 5 2 3 4 2 5" xfId="19813"/>
    <cellStyle name="Normal 7 5 2 3 4 2 6" xfId="17308"/>
    <cellStyle name="Normal 7 5 2 3 4 3" xfId="3515"/>
    <cellStyle name="Normal 7 5 2 3 4 3 2" xfId="11051"/>
    <cellStyle name="Normal 7 5 2 3 4 3 2 2" xfId="28588"/>
    <cellStyle name="Normal 7 5 2 3 4 3 3" xfId="21073"/>
    <cellStyle name="Normal 7 5 2 3 4 4" xfId="6020"/>
    <cellStyle name="Normal 7 5 2 3 4 4 2" xfId="13556"/>
    <cellStyle name="Normal 7 5 2 3 4 4 2 2" xfId="31093"/>
    <cellStyle name="Normal 7 5 2 3 4 4 3" xfId="23578"/>
    <cellStyle name="Normal 7 5 2 3 4 5" xfId="8546"/>
    <cellStyle name="Normal 7 5 2 3 4 5 2" xfId="26083"/>
    <cellStyle name="Normal 7 5 2 3 4 6" xfId="18568"/>
    <cellStyle name="Normal 7 5 2 3 4 7" xfId="16063"/>
    <cellStyle name="Normal 7 5 2 3 5" xfId="1508"/>
    <cellStyle name="Normal 7 5 2 3 5 2" xfId="4013"/>
    <cellStyle name="Normal 7 5 2 3 5 2 2" xfId="11549"/>
    <cellStyle name="Normal 7 5 2 3 5 2 2 2" xfId="29086"/>
    <cellStyle name="Normal 7 5 2 3 5 2 3" xfId="21571"/>
    <cellStyle name="Normal 7 5 2 3 5 3" xfId="6518"/>
    <cellStyle name="Normal 7 5 2 3 5 3 2" xfId="14054"/>
    <cellStyle name="Normal 7 5 2 3 5 3 2 2" xfId="31591"/>
    <cellStyle name="Normal 7 5 2 3 5 3 3" xfId="24076"/>
    <cellStyle name="Normal 7 5 2 3 5 4" xfId="9044"/>
    <cellStyle name="Normal 7 5 2 3 5 4 2" xfId="26581"/>
    <cellStyle name="Normal 7 5 2 3 5 5" xfId="19066"/>
    <cellStyle name="Normal 7 5 2 3 5 6" xfId="16561"/>
    <cellStyle name="Normal 7 5 2 3 6" xfId="2768"/>
    <cellStyle name="Normal 7 5 2 3 6 2" xfId="10304"/>
    <cellStyle name="Normal 7 5 2 3 6 2 2" xfId="27841"/>
    <cellStyle name="Normal 7 5 2 3 6 3" xfId="20326"/>
    <cellStyle name="Normal 7 5 2 3 7" xfId="5273"/>
    <cellStyle name="Normal 7 5 2 3 7 2" xfId="12809"/>
    <cellStyle name="Normal 7 5 2 3 7 2 2" xfId="30346"/>
    <cellStyle name="Normal 7 5 2 3 7 3" xfId="22831"/>
    <cellStyle name="Normal 7 5 2 3 8" xfId="7793"/>
    <cellStyle name="Normal 7 5 2 3 8 2" xfId="25336"/>
    <cellStyle name="Normal 7 5 2 3 9" xfId="17821"/>
    <cellStyle name="Normal 7 5 2 4" xfId="267"/>
    <cellStyle name="Normal 7 5 2 4 10" xfId="15377"/>
    <cellStyle name="Normal 7 5 2 4 2" xfId="802"/>
    <cellStyle name="Normal 7 5 2 4 2 2" xfId="1320"/>
    <cellStyle name="Normal 7 5 2 4 2 2 2" xfId="2565"/>
    <cellStyle name="Normal 7 5 2 4 2 2 2 2" xfId="5070"/>
    <cellStyle name="Normal 7 5 2 4 2 2 2 2 2" xfId="12606"/>
    <cellStyle name="Normal 7 5 2 4 2 2 2 2 2 2" xfId="30143"/>
    <cellStyle name="Normal 7 5 2 4 2 2 2 2 3" xfId="22628"/>
    <cellStyle name="Normal 7 5 2 4 2 2 2 3" xfId="7575"/>
    <cellStyle name="Normal 7 5 2 4 2 2 2 3 2" xfId="15111"/>
    <cellStyle name="Normal 7 5 2 4 2 2 2 3 2 2" xfId="32648"/>
    <cellStyle name="Normal 7 5 2 4 2 2 2 3 3" xfId="25133"/>
    <cellStyle name="Normal 7 5 2 4 2 2 2 4" xfId="10101"/>
    <cellStyle name="Normal 7 5 2 4 2 2 2 4 2" xfId="27638"/>
    <cellStyle name="Normal 7 5 2 4 2 2 2 5" xfId="20123"/>
    <cellStyle name="Normal 7 5 2 4 2 2 2 6" xfId="17618"/>
    <cellStyle name="Normal 7 5 2 4 2 2 3" xfId="3825"/>
    <cellStyle name="Normal 7 5 2 4 2 2 3 2" xfId="11361"/>
    <cellStyle name="Normal 7 5 2 4 2 2 3 2 2" xfId="28898"/>
    <cellStyle name="Normal 7 5 2 4 2 2 3 3" xfId="21383"/>
    <cellStyle name="Normal 7 5 2 4 2 2 4" xfId="6330"/>
    <cellStyle name="Normal 7 5 2 4 2 2 4 2" xfId="13866"/>
    <cellStyle name="Normal 7 5 2 4 2 2 4 2 2" xfId="31403"/>
    <cellStyle name="Normal 7 5 2 4 2 2 4 3" xfId="23888"/>
    <cellStyle name="Normal 7 5 2 4 2 2 5" xfId="8856"/>
    <cellStyle name="Normal 7 5 2 4 2 2 5 2" xfId="26393"/>
    <cellStyle name="Normal 7 5 2 4 2 2 6" xfId="18878"/>
    <cellStyle name="Normal 7 5 2 4 2 2 7" xfId="16373"/>
    <cellStyle name="Normal 7 5 2 4 2 3" xfId="2067"/>
    <cellStyle name="Normal 7 5 2 4 2 3 2" xfId="4572"/>
    <cellStyle name="Normal 7 5 2 4 2 3 2 2" xfId="12108"/>
    <cellStyle name="Normal 7 5 2 4 2 3 2 2 2" xfId="29645"/>
    <cellStyle name="Normal 7 5 2 4 2 3 2 3" xfId="22130"/>
    <cellStyle name="Normal 7 5 2 4 2 3 3" xfId="7077"/>
    <cellStyle name="Normal 7 5 2 4 2 3 3 2" xfId="14613"/>
    <cellStyle name="Normal 7 5 2 4 2 3 3 2 2" xfId="32150"/>
    <cellStyle name="Normal 7 5 2 4 2 3 3 3" xfId="24635"/>
    <cellStyle name="Normal 7 5 2 4 2 3 4" xfId="9603"/>
    <cellStyle name="Normal 7 5 2 4 2 3 4 2" xfId="27140"/>
    <cellStyle name="Normal 7 5 2 4 2 3 5" xfId="19625"/>
    <cellStyle name="Normal 7 5 2 4 2 3 6" xfId="17120"/>
    <cellStyle name="Normal 7 5 2 4 2 4" xfId="3327"/>
    <cellStyle name="Normal 7 5 2 4 2 4 2" xfId="10863"/>
    <cellStyle name="Normal 7 5 2 4 2 4 2 2" xfId="28400"/>
    <cellStyle name="Normal 7 5 2 4 2 4 3" xfId="20885"/>
    <cellStyle name="Normal 7 5 2 4 2 5" xfId="5832"/>
    <cellStyle name="Normal 7 5 2 4 2 5 2" xfId="13368"/>
    <cellStyle name="Normal 7 5 2 4 2 5 2 2" xfId="30905"/>
    <cellStyle name="Normal 7 5 2 4 2 5 3" xfId="23390"/>
    <cellStyle name="Normal 7 5 2 4 2 6" xfId="8356"/>
    <cellStyle name="Normal 7 5 2 4 2 6 2" xfId="25895"/>
    <cellStyle name="Normal 7 5 2 4 2 7" xfId="18380"/>
    <cellStyle name="Normal 7 5 2 4 2 8" xfId="15875"/>
    <cellStyle name="Normal 7 5 2 4 3" xfId="542"/>
    <cellStyle name="Normal 7 5 2 4 3 2" xfId="1818"/>
    <cellStyle name="Normal 7 5 2 4 3 2 2" xfId="4323"/>
    <cellStyle name="Normal 7 5 2 4 3 2 2 2" xfId="11859"/>
    <cellStyle name="Normal 7 5 2 4 3 2 2 2 2" xfId="29396"/>
    <cellStyle name="Normal 7 5 2 4 3 2 2 3" xfId="21881"/>
    <cellStyle name="Normal 7 5 2 4 3 2 3" xfId="6828"/>
    <cellStyle name="Normal 7 5 2 4 3 2 3 2" xfId="14364"/>
    <cellStyle name="Normal 7 5 2 4 3 2 3 2 2" xfId="31901"/>
    <cellStyle name="Normal 7 5 2 4 3 2 3 3" xfId="24386"/>
    <cellStyle name="Normal 7 5 2 4 3 2 4" xfId="9354"/>
    <cellStyle name="Normal 7 5 2 4 3 2 4 2" xfId="26891"/>
    <cellStyle name="Normal 7 5 2 4 3 2 5" xfId="19376"/>
    <cellStyle name="Normal 7 5 2 4 3 2 6" xfId="16871"/>
    <cellStyle name="Normal 7 5 2 4 3 3" xfId="3078"/>
    <cellStyle name="Normal 7 5 2 4 3 3 2" xfId="10614"/>
    <cellStyle name="Normal 7 5 2 4 3 3 2 2" xfId="28151"/>
    <cellStyle name="Normal 7 5 2 4 3 3 3" xfId="20636"/>
    <cellStyle name="Normal 7 5 2 4 3 4" xfId="5583"/>
    <cellStyle name="Normal 7 5 2 4 3 4 2" xfId="13119"/>
    <cellStyle name="Normal 7 5 2 4 3 4 2 2" xfId="30656"/>
    <cellStyle name="Normal 7 5 2 4 3 4 3" xfId="23141"/>
    <cellStyle name="Normal 7 5 2 4 3 5" xfId="8107"/>
    <cellStyle name="Normal 7 5 2 4 3 5 2" xfId="25646"/>
    <cellStyle name="Normal 7 5 2 4 3 6" xfId="18131"/>
    <cellStyle name="Normal 7 5 2 4 3 7" xfId="15626"/>
    <cellStyle name="Normal 7 5 2 4 4" xfId="1071"/>
    <cellStyle name="Normal 7 5 2 4 4 2" xfId="2316"/>
    <cellStyle name="Normal 7 5 2 4 4 2 2" xfId="4821"/>
    <cellStyle name="Normal 7 5 2 4 4 2 2 2" xfId="12357"/>
    <cellStyle name="Normal 7 5 2 4 4 2 2 2 2" xfId="29894"/>
    <cellStyle name="Normal 7 5 2 4 4 2 2 3" xfId="22379"/>
    <cellStyle name="Normal 7 5 2 4 4 2 3" xfId="7326"/>
    <cellStyle name="Normal 7 5 2 4 4 2 3 2" xfId="14862"/>
    <cellStyle name="Normal 7 5 2 4 4 2 3 2 2" xfId="32399"/>
    <cellStyle name="Normal 7 5 2 4 4 2 3 3" xfId="24884"/>
    <cellStyle name="Normal 7 5 2 4 4 2 4" xfId="9852"/>
    <cellStyle name="Normal 7 5 2 4 4 2 4 2" xfId="27389"/>
    <cellStyle name="Normal 7 5 2 4 4 2 5" xfId="19874"/>
    <cellStyle name="Normal 7 5 2 4 4 2 6" xfId="17369"/>
    <cellStyle name="Normal 7 5 2 4 4 3" xfId="3576"/>
    <cellStyle name="Normal 7 5 2 4 4 3 2" xfId="11112"/>
    <cellStyle name="Normal 7 5 2 4 4 3 2 2" xfId="28649"/>
    <cellStyle name="Normal 7 5 2 4 4 3 3" xfId="21134"/>
    <cellStyle name="Normal 7 5 2 4 4 4" xfId="6081"/>
    <cellStyle name="Normal 7 5 2 4 4 4 2" xfId="13617"/>
    <cellStyle name="Normal 7 5 2 4 4 4 2 2" xfId="31154"/>
    <cellStyle name="Normal 7 5 2 4 4 4 3" xfId="23639"/>
    <cellStyle name="Normal 7 5 2 4 4 5" xfId="8607"/>
    <cellStyle name="Normal 7 5 2 4 4 5 2" xfId="26144"/>
    <cellStyle name="Normal 7 5 2 4 4 6" xfId="18629"/>
    <cellStyle name="Normal 7 5 2 4 4 7" xfId="16124"/>
    <cellStyle name="Normal 7 5 2 4 5" xfId="1569"/>
    <cellStyle name="Normal 7 5 2 4 5 2" xfId="4074"/>
    <cellStyle name="Normal 7 5 2 4 5 2 2" xfId="11610"/>
    <cellStyle name="Normal 7 5 2 4 5 2 2 2" xfId="29147"/>
    <cellStyle name="Normal 7 5 2 4 5 2 3" xfId="21632"/>
    <cellStyle name="Normal 7 5 2 4 5 3" xfId="6579"/>
    <cellStyle name="Normal 7 5 2 4 5 3 2" xfId="14115"/>
    <cellStyle name="Normal 7 5 2 4 5 3 2 2" xfId="31652"/>
    <cellStyle name="Normal 7 5 2 4 5 3 3" xfId="24137"/>
    <cellStyle name="Normal 7 5 2 4 5 4" xfId="9105"/>
    <cellStyle name="Normal 7 5 2 4 5 4 2" xfId="26642"/>
    <cellStyle name="Normal 7 5 2 4 5 5" xfId="19127"/>
    <cellStyle name="Normal 7 5 2 4 5 6" xfId="16622"/>
    <cellStyle name="Normal 7 5 2 4 6" xfId="2829"/>
    <cellStyle name="Normal 7 5 2 4 6 2" xfId="10365"/>
    <cellStyle name="Normal 7 5 2 4 6 2 2" xfId="27902"/>
    <cellStyle name="Normal 7 5 2 4 6 3" xfId="20387"/>
    <cellStyle name="Normal 7 5 2 4 7" xfId="5334"/>
    <cellStyle name="Normal 7 5 2 4 7 2" xfId="12870"/>
    <cellStyle name="Normal 7 5 2 4 7 2 2" xfId="30407"/>
    <cellStyle name="Normal 7 5 2 4 7 3" xfId="22892"/>
    <cellStyle name="Normal 7 5 2 4 8" xfId="7856"/>
    <cellStyle name="Normal 7 5 2 4 8 2" xfId="25397"/>
    <cellStyle name="Normal 7 5 2 4 9" xfId="17882"/>
    <cellStyle name="Normal 7 5 2 5" xfId="331"/>
    <cellStyle name="Normal 7 5 2 5 10" xfId="15438"/>
    <cellStyle name="Normal 7 5 2 5 2" xfId="866"/>
    <cellStyle name="Normal 7 5 2 5 2 2" xfId="1381"/>
    <cellStyle name="Normal 7 5 2 5 2 2 2" xfId="2626"/>
    <cellStyle name="Normal 7 5 2 5 2 2 2 2" xfId="5131"/>
    <cellStyle name="Normal 7 5 2 5 2 2 2 2 2" xfId="12667"/>
    <cellStyle name="Normal 7 5 2 5 2 2 2 2 2 2" xfId="30204"/>
    <cellStyle name="Normal 7 5 2 5 2 2 2 2 3" xfId="22689"/>
    <cellStyle name="Normal 7 5 2 5 2 2 2 3" xfId="7636"/>
    <cellStyle name="Normal 7 5 2 5 2 2 2 3 2" xfId="15172"/>
    <cellStyle name="Normal 7 5 2 5 2 2 2 3 2 2" xfId="32709"/>
    <cellStyle name="Normal 7 5 2 5 2 2 2 3 3" xfId="25194"/>
    <cellStyle name="Normal 7 5 2 5 2 2 2 4" xfId="10162"/>
    <cellStyle name="Normal 7 5 2 5 2 2 2 4 2" xfId="27699"/>
    <cellStyle name="Normal 7 5 2 5 2 2 2 5" xfId="20184"/>
    <cellStyle name="Normal 7 5 2 5 2 2 2 6" xfId="17679"/>
    <cellStyle name="Normal 7 5 2 5 2 2 3" xfId="3886"/>
    <cellStyle name="Normal 7 5 2 5 2 2 3 2" xfId="11422"/>
    <cellStyle name="Normal 7 5 2 5 2 2 3 2 2" xfId="28959"/>
    <cellStyle name="Normal 7 5 2 5 2 2 3 3" xfId="21444"/>
    <cellStyle name="Normal 7 5 2 5 2 2 4" xfId="6391"/>
    <cellStyle name="Normal 7 5 2 5 2 2 4 2" xfId="13927"/>
    <cellStyle name="Normal 7 5 2 5 2 2 4 2 2" xfId="31464"/>
    <cellStyle name="Normal 7 5 2 5 2 2 4 3" xfId="23949"/>
    <cellStyle name="Normal 7 5 2 5 2 2 5" xfId="8917"/>
    <cellStyle name="Normal 7 5 2 5 2 2 5 2" xfId="26454"/>
    <cellStyle name="Normal 7 5 2 5 2 2 6" xfId="18939"/>
    <cellStyle name="Normal 7 5 2 5 2 2 7" xfId="16434"/>
    <cellStyle name="Normal 7 5 2 5 2 3" xfId="2128"/>
    <cellStyle name="Normal 7 5 2 5 2 3 2" xfId="4633"/>
    <cellStyle name="Normal 7 5 2 5 2 3 2 2" xfId="12169"/>
    <cellStyle name="Normal 7 5 2 5 2 3 2 2 2" xfId="29706"/>
    <cellStyle name="Normal 7 5 2 5 2 3 2 3" xfId="22191"/>
    <cellStyle name="Normal 7 5 2 5 2 3 3" xfId="7138"/>
    <cellStyle name="Normal 7 5 2 5 2 3 3 2" xfId="14674"/>
    <cellStyle name="Normal 7 5 2 5 2 3 3 2 2" xfId="32211"/>
    <cellStyle name="Normal 7 5 2 5 2 3 3 3" xfId="24696"/>
    <cellStyle name="Normal 7 5 2 5 2 3 4" xfId="9664"/>
    <cellStyle name="Normal 7 5 2 5 2 3 4 2" xfId="27201"/>
    <cellStyle name="Normal 7 5 2 5 2 3 5" xfId="19686"/>
    <cellStyle name="Normal 7 5 2 5 2 3 6" xfId="17181"/>
    <cellStyle name="Normal 7 5 2 5 2 4" xfId="3388"/>
    <cellStyle name="Normal 7 5 2 5 2 4 2" xfId="10924"/>
    <cellStyle name="Normal 7 5 2 5 2 4 2 2" xfId="28461"/>
    <cellStyle name="Normal 7 5 2 5 2 4 3" xfId="20946"/>
    <cellStyle name="Normal 7 5 2 5 2 5" xfId="5893"/>
    <cellStyle name="Normal 7 5 2 5 2 5 2" xfId="13429"/>
    <cellStyle name="Normal 7 5 2 5 2 5 2 2" xfId="30966"/>
    <cellStyle name="Normal 7 5 2 5 2 5 3" xfId="23451"/>
    <cellStyle name="Normal 7 5 2 5 2 6" xfId="8417"/>
    <cellStyle name="Normal 7 5 2 5 2 6 2" xfId="25956"/>
    <cellStyle name="Normal 7 5 2 5 2 7" xfId="18441"/>
    <cellStyle name="Normal 7 5 2 5 2 8" xfId="15936"/>
    <cellStyle name="Normal 7 5 2 5 3" xfId="606"/>
    <cellStyle name="Normal 7 5 2 5 3 2" xfId="1879"/>
    <cellStyle name="Normal 7 5 2 5 3 2 2" xfId="4384"/>
    <cellStyle name="Normal 7 5 2 5 3 2 2 2" xfId="11920"/>
    <cellStyle name="Normal 7 5 2 5 3 2 2 2 2" xfId="29457"/>
    <cellStyle name="Normal 7 5 2 5 3 2 2 3" xfId="21942"/>
    <cellStyle name="Normal 7 5 2 5 3 2 3" xfId="6889"/>
    <cellStyle name="Normal 7 5 2 5 3 2 3 2" xfId="14425"/>
    <cellStyle name="Normal 7 5 2 5 3 2 3 2 2" xfId="31962"/>
    <cellStyle name="Normal 7 5 2 5 3 2 3 3" xfId="24447"/>
    <cellStyle name="Normal 7 5 2 5 3 2 4" xfId="9415"/>
    <cellStyle name="Normal 7 5 2 5 3 2 4 2" xfId="26952"/>
    <cellStyle name="Normal 7 5 2 5 3 2 5" xfId="19437"/>
    <cellStyle name="Normal 7 5 2 5 3 2 6" xfId="16932"/>
    <cellStyle name="Normal 7 5 2 5 3 3" xfId="3139"/>
    <cellStyle name="Normal 7 5 2 5 3 3 2" xfId="10675"/>
    <cellStyle name="Normal 7 5 2 5 3 3 2 2" xfId="28212"/>
    <cellStyle name="Normal 7 5 2 5 3 3 3" xfId="20697"/>
    <cellStyle name="Normal 7 5 2 5 3 4" xfId="5644"/>
    <cellStyle name="Normal 7 5 2 5 3 4 2" xfId="13180"/>
    <cellStyle name="Normal 7 5 2 5 3 4 2 2" xfId="30717"/>
    <cellStyle name="Normal 7 5 2 5 3 4 3" xfId="23202"/>
    <cellStyle name="Normal 7 5 2 5 3 5" xfId="8168"/>
    <cellStyle name="Normal 7 5 2 5 3 5 2" xfId="25707"/>
    <cellStyle name="Normal 7 5 2 5 3 6" xfId="18192"/>
    <cellStyle name="Normal 7 5 2 5 3 7" xfId="15687"/>
    <cellStyle name="Normal 7 5 2 5 4" xfId="1132"/>
    <cellStyle name="Normal 7 5 2 5 4 2" xfId="2377"/>
    <cellStyle name="Normal 7 5 2 5 4 2 2" xfId="4882"/>
    <cellStyle name="Normal 7 5 2 5 4 2 2 2" xfId="12418"/>
    <cellStyle name="Normal 7 5 2 5 4 2 2 2 2" xfId="29955"/>
    <cellStyle name="Normal 7 5 2 5 4 2 2 3" xfId="22440"/>
    <cellStyle name="Normal 7 5 2 5 4 2 3" xfId="7387"/>
    <cellStyle name="Normal 7 5 2 5 4 2 3 2" xfId="14923"/>
    <cellStyle name="Normal 7 5 2 5 4 2 3 2 2" xfId="32460"/>
    <cellStyle name="Normal 7 5 2 5 4 2 3 3" xfId="24945"/>
    <cellStyle name="Normal 7 5 2 5 4 2 4" xfId="9913"/>
    <cellStyle name="Normal 7 5 2 5 4 2 4 2" xfId="27450"/>
    <cellStyle name="Normal 7 5 2 5 4 2 5" xfId="19935"/>
    <cellStyle name="Normal 7 5 2 5 4 2 6" xfId="17430"/>
    <cellStyle name="Normal 7 5 2 5 4 3" xfId="3637"/>
    <cellStyle name="Normal 7 5 2 5 4 3 2" xfId="11173"/>
    <cellStyle name="Normal 7 5 2 5 4 3 2 2" xfId="28710"/>
    <cellStyle name="Normal 7 5 2 5 4 3 3" xfId="21195"/>
    <cellStyle name="Normal 7 5 2 5 4 4" xfId="6142"/>
    <cellStyle name="Normal 7 5 2 5 4 4 2" xfId="13678"/>
    <cellStyle name="Normal 7 5 2 5 4 4 2 2" xfId="31215"/>
    <cellStyle name="Normal 7 5 2 5 4 4 3" xfId="23700"/>
    <cellStyle name="Normal 7 5 2 5 4 5" xfId="8668"/>
    <cellStyle name="Normal 7 5 2 5 4 5 2" xfId="26205"/>
    <cellStyle name="Normal 7 5 2 5 4 6" xfId="18690"/>
    <cellStyle name="Normal 7 5 2 5 4 7" xfId="16185"/>
    <cellStyle name="Normal 7 5 2 5 5" xfId="1630"/>
    <cellStyle name="Normal 7 5 2 5 5 2" xfId="4135"/>
    <cellStyle name="Normal 7 5 2 5 5 2 2" xfId="11671"/>
    <cellStyle name="Normal 7 5 2 5 5 2 2 2" xfId="29208"/>
    <cellStyle name="Normal 7 5 2 5 5 2 3" xfId="21693"/>
    <cellStyle name="Normal 7 5 2 5 5 3" xfId="6640"/>
    <cellStyle name="Normal 7 5 2 5 5 3 2" xfId="14176"/>
    <cellStyle name="Normal 7 5 2 5 5 3 2 2" xfId="31713"/>
    <cellStyle name="Normal 7 5 2 5 5 3 3" xfId="24198"/>
    <cellStyle name="Normal 7 5 2 5 5 4" xfId="9166"/>
    <cellStyle name="Normal 7 5 2 5 5 4 2" xfId="26703"/>
    <cellStyle name="Normal 7 5 2 5 5 5" xfId="19188"/>
    <cellStyle name="Normal 7 5 2 5 5 6" xfId="16683"/>
    <cellStyle name="Normal 7 5 2 5 6" xfId="2890"/>
    <cellStyle name="Normal 7 5 2 5 6 2" xfId="10426"/>
    <cellStyle name="Normal 7 5 2 5 6 2 2" xfId="27963"/>
    <cellStyle name="Normal 7 5 2 5 6 3" xfId="20448"/>
    <cellStyle name="Normal 7 5 2 5 7" xfId="5395"/>
    <cellStyle name="Normal 7 5 2 5 7 2" xfId="12931"/>
    <cellStyle name="Normal 7 5 2 5 7 2 2" xfId="30468"/>
    <cellStyle name="Normal 7 5 2 5 7 3" xfId="22953"/>
    <cellStyle name="Normal 7 5 2 5 8" xfId="7917"/>
    <cellStyle name="Normal 7 5 2 5 8 2" xfId="25458"/>
    <cellStyle name="Normal 7 5 2 5 9" xfId="17943"/>
    <cellStyle name="Normal 7 5 2 6" xfId="677"/>
    <cellStyle name="Normal 7 5 2 6 2" xfId="1198"/>
    <cellStyle name="Normal 7 5 2 6 2 2" xfId="2443"/>
    <cellStyle name="Normal 7 5 2 6 2 2 2" xfId="4948"/>
    <cellStyle name="Normal 7 5 2 6 2 2 2 2" xfId="12484"/>
    <cellStyle name="Normal 7 5 2 6 2 2 2 2 2" xfId="30021"/>
    <cellStyle name="Normal 7 5 2 6 2 2 2 3" xfId="22506"/>
    <cellStyle name="Normal 7 5 2 6 2 2 3" xfId="7453"/>
    <cellStyle name="Normal 7 5 2 6 2 2 3 2" xfId="14989"/>
    <cellStyle name="Normal 7 5 2 6 2 2 3 2 2" xfId="32526"/>
    <cellStyle name="Normal 7 5 2 6 2 2 3 3" xfId="25011"/>
    <cellStyle name="Normal 7 5 2 6 2 2 4" xfId="9979"/>
    <cellStyle name="Normal 7 5 2 6 2 2 4 2" xfId="27516"/>
    <cellStyle name="Normal 7 5 2 6 2 2 5" xfId="20001"/>
    <cellStyle name="Normal 7 5 2 6 2 2 6" xfId="17496"/>
    <cellStyle name="Normal 7 5 2 6 2 3" xfId="3703"/>
    <cellStyle name="Normal 7 5 2 6 2 3 2" xfId="11239"/>
    <cellStyle name="Normal 7 5 2 6 2 3 2 2" xfId="28776"/>
    <cellStyle name="Normal 7 5 2 6 2 3 3" xfId="21261"/>
    <cellStyle name="Normal 7 5 2 6 2 4" xfId="6208"/>
    <cellStyle name="Normal 7 5 2 6 2 4 2" xfId="13744"/>
    <cellStyle name="Normal 7 5 2 6 2 4 2 2" xfId="31281"/>
    <cellStyle name="Normal 7 5 2 6 2 4 3" xfId="23766"/>
    <cellStyle name="Normal 7 5 2 6 2 5" xfId="8734"/>
    <cellStyle name="Normal 7 5 2 6 2 5 2" xfId="26271"/>
    <cellStyle name="Normal 7 5 2 6 2 6" xfId="18756"/>
    <cellStyle name="Normal 7 5 2 6 2 7" xfId="16251"/>
    <cellStyle name="Normal 7 5 2 6 3" xfId="1945"/>
    <cellStyle name="Normal 7 5 2 6 3 2" xfId="4450"/>
    <cellStyle name="Normal 7 5 2 6 3 2 2" xfId="11986"/>
    <cellStyle name="Normal 7 5 2 6 3 2 2 2" xfId="29523"/>
    <cellStyle name="Normal 7 5 2 6 3 2 3" xfId="22008"/>
    <cellStyle name="Normal 7 5 2 6 3 3" xfId="6955"/>
    <cellStyle name="Normal 7 5 2 6 3 3 2" xfId="14491"/>
    <cellStyle name="Normal 7 5 2 6 3 3 2 2" xfId="32028"/>
    <cellStyle name="Normal 7 5 2 6 3 3 3" xfId="24513"/>
    <cellStyle name="Normal 7 5 2 6 3 4" xfId="9481"/>
    <cellStyle name="Normal 7 5 2 6 3 4 2" xfId="27018"/>
    <cellStyle name="Normal 7 5 2 6 3 5" xfId="19503"/>
    <cellStyle name="Normal 7 5 2 6 3 6" xfId="16998"/>
    <cellStyle name="Normal 7 5 2 6 4" xfId="3205"/>
    <cellStyle name="Normal 7 5 2 6 4 2" xfId="10741"/>
    <cellStyle name="Normal 7 5 2 6 4 2 2" xfId="28278"/>
    <cellStyle name="Normal 7 5 2 6 4 3" xfId="20763"/>
    <cellStyle name="Normal 7 5 2 6 5" xfId="5710"/>
    <cellStyle name="Normal 7 5 2 6 5 2" xfId="13246"/>
    <cellStyle name="Normal 7 5 2 6 5 2 2" xfId="30783"/>
    <cellStyle name="Normal 7 5 2 6 5 3" xfId="23268"/>
    <cellStyle name="Normal 7 5 2 6 6" xfId="8234"/>
    <cellStyle name="Normal 7 5 2 6 6 2" xfId="25773"/>
    <cellStyle name="Normal 7 5 2 6 7" xfId="18258"/>
    <cellStyle name="Normal 7 5 2 6 8" xfId="15753"/>
    <cellStyle name="Normal 7 5 2 7" xfId="404"/>
    <cellStyle name="Normal 7 5 2 7 2" xfId="1696"/>
    <cellStyle name="Normal 7 5 2 7 2 2" xfId="4201"/>
    <cellStyle name="Normal 7 5 2 7 2 2 2" xfId="11737"/>
    <cellStyle name="Normal 7 5 2 7 2 2 2 2" xfId="29274"/>
    <cellStyle name="Normal 7 5 2 7 2 2 3" xfId="21759"/>
    <cellStyle name="Normal 7 5 2 7 2 3" xfId="6706"/>
    <cellStyle name="Normal 7 5 2 7 2 3 2" xfId="14242"/>
    <cellStyle name="Normal 7 5 2 7 2 3 2 2" xfId="31779"/>
    <cellStyle name="Normal 7 5 2 7 2 3 3" xfId="24264"/>
    <cellStyle name="Normal 7 5 2 7 2 4" xfId="9232"/>
    <cellStyle name="Normal 7 5 2 7 2 4 2" xfId="26769"/>
    <cellStyle name="Normal 7 5 2 7 2 5" xfId="19254"/>
    <cellStyle name="Normal 7 5 2 7 2 6" xfId="16749"/>
    <cellStyle name="Normal 7 5 2 7 3" xfId="2956"/>
    <cellStyle name="Normal 7 5 2 7 3 2" xfId="10492"/>
    <cellStyle name="Normal 7 5 2 7 3 2 2" xfId="28029"/>
    <cellStyle name="Normal 7 5 2 7 3 3" xfId="20514"/>
    <cellStyle name="Normal 7 5 2 7 4" xfId="5461"/>
    <cellStyle name="Normal 7 5 2 7 4 2" xfId="12997"/>
    <cellStyle name="Normal 7 5 2 7 4 2 2" xfId="30534"/>
    <cellStyle name="Normal 7 5 2 7 4 3" xfId="23019"/>
    <cellStyle name="Normal 7 5 2 7 5" xfId="7983"/>
    <cellStyle name="Normal 7 5 2 7 5 2" xfId="25524"/>
    <cellStyle name="Normal 7 5 2 7 6" xfId="18009"/>
    <cellStyle name="Normal 7 5 2 7 7" xfId="15504"/>
    <cellStyle name="Normal 7 5 2 8" xfId="949"/>
    <cellStyle name="Normal 7 5 2 8 2" xfId="2194"/>
    <cellStyle name="Normal 7 5 2 8 2 2" xfId="4699"/>
    <cellStyle name="Normal 7 5 2 8 2 2 2" xfId="12235"/>
    <cellStyle name="Normal 7 5 2 8 2 2 2 2" xfId="29772"/>
    <cellStyle name="Normal 7 5 2 8 2 2 3" xfId="22257"/>
    <cellStyle name="Normal 7 5 2 8 2 3" xfId="7204"/>
    <cellStyle name="Normal 7 5 2 8 2 3 2" xfId="14740"/>
    <cellStyle name="Normal 7 5 2 8 2 3 2 2" xfId="32277"/>
    <cellStyle name="Normal 7 5 2 8 2 3 3" xfId="24762"/>
    <cellStyle name="Normal 7 5 2 8 2 4" xfId="9730"/>
    <cellStyle name="Normal 7 5 2 8 2 4 2" xfId="27267"/>
    <cellStyle name="Normal 7 5 2 8 2 5" xfId="19752"/>
    <cellStyle name="Normal 7 5 2 8 2 6" xfId="17247"/>
    <cellStyle name="Normal 7 5 2 8 3" xfId="3454"/>
    <cellStyle name="Normal 7 5 2 8 3 2" xfId="10990"/>
    <cellStyle name="Normal 7 5 2 8 3 2 2" xfId="28527"/>
    <cellStyle name="Normal 7 5 2 8 3 3" xfId="21012"/>
    <cellStyle name="Normal 7 5 2 8 4" xfId="5959"/>
    <cellStyle name="Normal 7 5 2 8 4 2" xfId="13495"/>
    <cellStyle name="Normal 7 5 2 8 4 2 2" xfId="31032"/>
    <cellStyle name="Normal 7 5 2 8 4 3" xfId="23517"/>
    <cellStyle name="Normal 7 5 2 8 5" xfId="8485"/>
    <cellStyle name="Normal 7 5 2 8 5 2" xfId="26022"/>
    <cellStyle name="Normal 7 5 2 8 6" xfId="18507"/>
    <cellStyle name="Normal 7 5 2 8 7" xfId="16002"/>
    <cellStyle name="Normal 7 5 2 9" xfId="1447"/>
    <cellStyle name="Normal 7 5 2 9 2" xfId="3952"/>
    <cellStyle name="Normal 7 5 2 9 2 2" xfId="11488"/>
    <cellStyle name="Normal 7 5 2 9 2 2 2" xfId="29025"/>
    <cellStyle name="Normal 7 5 2 9 2 3" xfId="21510"/>
    <cellStyle name="Normal 7 5 2 9 3" xfId="6457"/>
    <cellStyle name="Normal 7 5 2 9 3 2" xfId="13993"/>
    <cellStyle name="Normal 7 5 2 9 3 2 2" xfId="31530"/>
    <cellStyle name="Normal 7 5 2 9 3 3" xfId="24015"/>
    <cellStyle name="Normal 7 5 2 9 4" xfId="8983"/>
    <cellStyle name="Normal 7 5 2 9 4 2" xfId="26520"/>
    <cellStyle name="Normal 7 5 2 9 5" xfId="19005"/>
    <cellStyle name="Normal 7 5 2 9 6" xfId="16500"/>
    <cellStyle name="Normal 7 5 3" xfId="143"/>
    <cellStyle name="Normal 7 5 3 10" xfId="5228"/>
    <cellStyle name="Normal 7 5 3 10 2" xfId="12764"/>
    <cellStyle name="Normal 7 5 3 10 2 2" xfId="30301"/>
    <cellStyle name="Normal 7 5 3 10 3" xfId="22786"/>
    <cellStyle name="Normal 7 5 3 11" xfId="7748"/>
    <cellStyle name="Normal 7 5 3 11 2" xfId="25291"/>
    <cellStyle name="Normal 7 5 3 12" xfId="17776"/>
    <cellStyle name="Normal 7 5 3 13" xfId="15269"/>
    <cellStyle name="Normal 7 5 3 2" xfId="207"/>
    <cellStyle name="Normal 7 5 3 2 10" xfId="15330"/>
    <cellStyle name="Normal 7 5 3 2 2" xfId="756"/>
    <cellStyle name="Normal 7 5 3 2 2 2" xfId="1275"/>
    <cellStyle name="Normal 7 5 3 2 2 2 2" xfId="2520"/>
    <cellStyle name="Normal 7 5 3 2 2 2 2 2" xfId="5025"/>
    <cellStyle name="Normal 7 5 3 2 2 2 2 2 2" xfId="12561"/>
    <cellStyle name="Normal 7 5 3 2 2 2 2 2 2 2" xfId="30098"/>
    <cellStyle name="Normal 7 5 3 2 2 2 2 2 3" xfId="22583"/>
    <cellStyle name="Normal 7 5 3 2 2 2 2 3" xfId="7530"/>
    <cellStyle name="Normal 7 5 3 2 2 2 2 3 2" xfId="15066"/>
    <cellStyle name="Normal 7 5 3 2 2 2 2 3 2 2" xfId="32603"/>
    <cellStyle name="Normal 7 5 3 2 2 2 2 3 3" xfId="25088"/>
    <cellStyle name="Normal 7 5 3 2 2 2 2 4" xfId="10056"/>
    <cellStyle name="Normal 7 5 3 2 2 2 2 4 2" xfId="27593"/>
    <cellStyle name="Normal 7 5 3 2 2 2 2 5" xfId="20078"/>
    <cellStyle name="Normal 7 5 3 2 2 2 2 6" xfId="17573"/>
    <cellStyle name="Normal 7 5 3 2 2 2 3" xfId="3780"/>
    <cellStyle name="Normal 7 5 3 2 2 2 3 2" xfId="11316"/>
    <cellStyle name="Normal 7 5 3 2 2 2 3 2 2" xfId="28853"/>
    <cellStyle name="Normal 7 5 3 2 2 2 3 3" xfId="21338"/>
    <cellStyle name="Normal 7 5 3 2 2 2 4" xfId="6285"/>
    <cellStyle name="Normal 7 5 3 2 2 2 4 2" xfId="13821"/>
    <cellStyle name="Normal 7 5 3 2 2 2 4 2 2" xfId="31358"/>
    <cellStyle name="Normal 7 5 3 2 2 2 4 3" xfId="23843"/>
    <cellStyle name="Normal 7 5 3 2 2 2 5" xfId="8811"/>
    <cellStyle name="Normal 7 5 3 2 2 2 5 2" xfId="26348"/>
    <cellStyle name="Normal 7 5 3 2 2 2 6" xfId="18833"/>
    <cellStyle name="Normal 7 5 3 2 2 2 7" xfId="16328"/>
    <cellStyle name="Normal 7 5 3 2 2 3" xfId="2022"/>
    <cellStyle name="Normal 7 5 3 2 2 3 2" xfId="4527"/>
    <cellStyle name="Normal 7 5 3 2 2 3 2 2" xfId="12063"/>
    <cellStyle name="Normal 7 5 3 2 2 3 2 2 2" xfId="29600"/>
    <cellStyle name="Normal 7 5 3 2 2 3 2 3" xfId="22085"/>
    <cellStyle name="Normal 7 5 3 2 2 3 3" xfId="7032"/>
    <cellStyle name="Normal 7 5 3 2 2 3 3 2" xfId="14568"/>
    <cellStyle name="Normal 7 5 3 2 2 3 3 2 2" xfId="32105"/>
    <cellStyle name="Normal 7 5 3 2 2 3 3 3" xfId="24590"/>
    <cellStyle name="Normal 7 5 3 2 2 3 4" xfId="9558"/>
    <cellStyle name="Normal 7 5 3 2 2 3 4 2" xfId="27095"/>
    <cellStyle name="Normal 7 5 3 2 2 3 5" xfId="19580"/>
    <cellStyle name="Normal 7 5 3 2 2 3 6" xfId="17075"/>
    <cellStyle name="Normal 7 5 3 2 2 4" xfId="3282"/>
    <cellStyle name="Normal 7 5 3 2 2 4 2" xfId="10818"/>
    <cellStyle name="Normal 7 5 3 2 2 4 2 2" xfId="28355"/>
    <cellStyle name="Normal 7 5 3 2 2 4 3" xfId="20840"/>
    <cellStyle name="Normal 7 5 3 2 2 5" xfId="5787"/>
    <cellStyle name="Normal 7 5 3 2 2 5 2" xfId="13323"/>
    <cellStyle name="Normal 7 5 3 2 2 5 2 2" xfId="30860"/>
    <cellStyle name="Normal 7 5 3 2 2 5 3" xfId="23345"/>
    <cellStyle name="Normal 7 5 3 2 2 6" xfId="8311"/>
    <cellStyle name="Normal 7 5 3 2 2 6 2" xfId="25850"/>
    <cellStyle name="Normal 7 5 3 2 2 7" xfId="18335"/>
    <cellStyle name="Normal 7 5 3 2 2 8" xfId="15830"/>
    <cellStyle name="Normal 7 5 3 2 3" xfId="483"/>
    <cellStyle name="Normal 7 5 3 2 3 2" xfId="1773"/>
    <cellStyle name="Normal 7 5 3 2 3 2 2" xfId="4278"/>
    <cellStyle name="Normal 7 5 3 2 3 2 2 2" xfId="11814"/>
    <cellStyle name="Normal 7 5 3 2 3 2 2 2 2" xfId="29351"/>
    <cellStyle name="Normal 7 5 3 2 3 2 2 3" xfId="21836"/>
    <cellStyle name="Normal 7 5 3 2 3 2 3" xfId="6783"/>
    <cellStyle name="Normal 7 5 3 2 3 2 3 2" xfId="14319"/>
    <cellStyle name="Normal 7 5 3 2 3 2 3 2 2" xfId="31856"/>
    <cellStyle name="Normal 7 5 3 2 3 2 3 3" xfId="24341"/>
    <cellStyle name="Normal 7 5 3 2 3 2 4" xfId="9309"/>
    <cellStyle name="Normal 7 5 3 2 3 2 4 2" xfId="26846"/>
    <cellStyle name="Normal 7 5 3 2 3 2 5" xfId="19331"/>
    <cellStyle name="Normal 7 5 3 2 3 2 6" xfId="16826"/>
    <cellStyle name="Normal 7 5 3 2 3 3" xfId="3033"/>
    <cellStyle name="Normal 7 5 3 2 3 3 2" xfId="10569"/>
    <cellStyle name="Normal 7 5 3 2 3 3 2 2" xfId="28106"/>
    <cellStyle name="Normal 7 5 3 2 3 3 3" xfId="20591"/>
    <cellStyle name="Normal 7 5 3 2 3 4" xfId="5538"/>
    <cellStyle name="Normal 7 5 3 2 3 4 2" xfId="13074"/>
    <cellStyle name="Normal 7 5 3 2 3 4 2 2" xfId="30611"/>
    <cellStyle name="Normal 7 5 3 2 3 4 3" xfId="23096"/>
    <cellStyle name="Normal 7 5 3 2 3 5" xfId="8060"/>
    <cellStyle name="Normal 7 5 3 2 3 5 2" xfId="25601"/>
    <cellStyle name="Normal 7 5 3 2 3 6" xfId="18086"/>
    <cellStyle name="Normal 7 5 3 2 3 7" xfId="15581"/>
    <cellStyle name="Normal 7 5 3 2 4" xfId="1026"/>
    <cellStyle name="Normal 7 5 3 2 4 2" xfId="2271"/>
    <cellStyle name="Normal 7 5 3 2 4 2 2" xfId="4776"/>
    <cellStyle name="Normal 7 5 3 2 4 2 2 2" xfId="12312"/>
    <cellStyle name="Normal 7 5 3 2 4 2 2 2 2" xfId="29849"/>
    <cellStyle name="Normal 7 5 3 2 4 2 2 3" xfId="22334"/>
    <cellStyle name="Normal 7 5 3 2 4 2 3" xfId="7281"/>
    <cellStyle name="Normal 7 5 3 2 4 2 3 2" xfId="14817"/>
    <cellStyle name="Normal 7 5 3 2 4 2 3 2 2" xfId="32354"/>
    <cellStyle name="Normal 7 5 3 2 4 2 3 3" xfId="24839"/>
    <cellStyle name="Normal 7 5 3 2 4 2 4" xfId="9807"/>
    <cellStyle name="Normal 7 5 3 2 4 2 4 2" xfId="27344"/>
    <cellStyle name="Normal 7 5 3 2 4 2 5" xfId="19829"/>
    <cellStyle name="Normal 7 5 3 2 4 2 6" xfId="17324"/>
    <cellStyle name="Normal 7 5 3 2 4 3" xfId="3531"/>
    <cellStyle name="Normal 7 5 3 2 4 3 2" xfId="11067"/>
    <cellStyle name="Normal 7 5 3 2 4 3 2 2" xfId="28604"/>
    <cellStyle name="Normal 7 5 3 2 4 3 3" xfId="21089"/>
    <cellStyle name="Normal 7 5 3 2 4 4" xfId="6036"/>
    <cellStyle name="Normal 7 5 3 2 4 4 2" xfId="13572"/>
    <cellStyle name="Normal 7 5 3 2 4 4 2 2" xfId="31109"/>
    <cellStyle name="Normal 7 5 3 2 4 4 3" xfId="23594"/>
    <cellStyle name="Normal 7 5 3 2 4 5" xfId="8562"/>
    <cellStyle name="Normal 7 5 3 2 4 5 2" xfId="26099"/>
    <cellStyle name="Normal 7 5 3 2 4 6" xfId="18584"/>
    <cellStyle name="Normal 7 5 3 2 4 7" xfId="16079"/>
    <cellStyle name="Normal 7 5 3 2 5" xfId="1524"/>
    <cellStyle name="Normal 7 5 3 2 5 2" xfId="4029"/>
    <cellStyle name="Normal 7 5 3 2 5 2 2" xfId="11565"/>
    <cellStyle name="Normal 7 5 3 2 5 2 2 2" xfId="29102"/>
    <cellStyle name="Normal 7 5 3 2 5 2 3" xfId="21587"/>
    <cellStyle name="Normal 7 5 3 2 5 3" xfId="6534"/>
    <cellStyle name="Normal 7 5 3 2 5 3 2" xfId="14070"/>
    <cellStyle name="Normal 7 5 3 2 5 3 2 2" xfId="31607"/>
    <cellStyle name="Normal 7 5 3 2 5 3 3" xfId="24092"/>
    <cellStyle name="Normal 7 5 3 2 5 4" xfId="9060"/>
    <cellStyle name="Normal 7 5 3 2 5 4 2" xfId="26597"/>
    <cellStyle name="Normal 7 5 3 2 5 5" xfId="19082"/>
    <cellStyle name="Normal 7 5 3 2 5 6" xfId="16577"/>
    <cellStyle name="Normal 7 5 3 2 6" xfId="2784"/>
    <cellStyle name="Normal 7 5 3 2 6 2" xfId="10320"/>
    <cellStyle name="Normal 7 5 3 2 6 2 2" xfId="27857"/>
    <cellStyle name="Normal 7 5 3 2 6 3" xfId="20342"/>
    <cellStyle name="Normal 7 5 3 2 7" xfId="5289"/>
    <cellStyle name="Normal 7 5 3 2 7 2" xfId="12825"/>
    <cellStyle name="Normal 7 5 3 2 7 2 2" xfId="30362"/>
    <cellStyle name="Normal 7 5 3 2 7 3" xfId="22847"/>
    <cellStyle name="Normal 7 5 3 2 8" xfId="7809"/>
    <cellStyle name="Normal 7 5 3 2 8 2" xfId="25352"/>
    <cellStyle name="Normal 7 5 3 2 9" xfId="17837"/>
    <cellStyle name="Normal 7 5 3 3" xfId="283"/>
    <cellStyle name="Normal 7 5 3 3 10" xfId="15393"/>
    <cellStyle name="Normal 7 5 3 3 2" xfId="818"/>
    <cellStyle name="Normal 7 5 3 3 2 2" xfId="1336"/>
    <cellStyle name="Normal 7 5 3 3 2 2 2" xfId="2581"/>
    <cellStyle name="Normal 7 5 3 3 2 2 2 2" xfId="5086"/>
    <cellStyle name="Normal 7 5 3 3 2 2 2 2 2" xfId="12622"/>
    <cellStyle name="Normal 7 5 3 3 2 2 2 2 2 2" xfId="30159"/>
    <cellStyle name="Normal 7 5 3 3 2 2 2 2 3" xfId="22644"/>
    <cellStyle name="Normal 7 5 3 3 2 2 2 3" xfId="7591"/>
    <cellStyle name="Normal 7 5 3 3 2 2 2 3 2" xfId="15127"/>
    <cellStyle name="Normal 7 5 3 3 2 2 2 3 2 2" xfId="32664"/>
    <cellStyle name="Normal 7 5 3 3 2 2 2 3 3" xfId="25149"/>
    <cellStyle name="Normal 7 5 3 3 2 2 2 4" xfId="10117"/>
    <cellStyle name="Normal 7 5 3 3 2 2 2 4 2" xfId="27654"/>
    <cellStyle name="Normal 7 5 3 3 2 2 2 5" xfId="20139"/>
    <cellStyle name="Normal 7 5 3 3 2 2 2 6" xfId="17634"/>
    <cellStyle name="Normal 7 5 3 3 2 2 3" xfId="3841"/>
    <cellStyle name="Normal 7 5 3 3 2 2 3 2" xfId="11377"/>
    <cellStyle name="Normal 7 5 3 3 2 2 3 2 2" xfId="28914"/>
    <cellStyle name="Normal 7 5 3 3 2 2 3 3" xfId="21399"/>
    <cellStyle name="Normal 7 5 3 3 2 2 4" xfId="6346"/>
    <cellStyle name="Normal 7 5 3 3 2 2 4 2" xfId="13882"/>
    <cellStyle name="Normal 7 5 3 3 2 2 4 2 2" xfId="31419"/>
    <cellStyle name="Normal 7 5 3 3 2 2 4 3" xfId="23904"/>
    <cellStyle name="Normal 7 5 3 3 2 2 5" xfId="8872"/>
    <cellStyle name="Normal 7 5 3 3 2 2 5 2" xfId="26409"/>
    <cellStyle name="Normal 7 5 3 3 2 2 6" xfId="18894"/>
    <cellStyle name="Normal 7 5 3 3 2 2 7" xfId="16389"/>
    <cellStyle name="Normal 7 5 3 3 2 3" xfId="2083"/>
    <cellStyle name="Normal 7 5 3 3 2 3 2" xfId="4588"/>
    <cellStyle name="Normal 7 5 3 3 2 3 2 2" xfId="12124"/>
    <cellStyle name="Normal 7 5 3 3 2 3 2 2 2" xfId="29661"/>
    <cellStyle name="Normal 7 5 3 3 2 3 2 3" xfId="22146"/>
    <cellStyle name="Normal 7 5 3 3 2 3 3" xfId="7093"/>
    <cellStyle name="Normal 7 5 3 3 2 3 3 2" xfId="14629"/>
    <cellStyle name="Normal 7 5 3 3 2 3 3 2 2" xfId="32166"/>
    <cellStyle name="Normal 7 5 3 3 2 3 3 3" xfId="24651"/>
    <cellStyle name="Normal 7 5 3 3 2 3 4" xfId="9619"/>
    <cellStyle name="Normal 7 5 3 3 2 3 4 2" xfId="27156"/>
    <cellStyle name="Normal 7 5 3 3 2 3 5" xfId="19641"/>
    <cellStyle name="Normal 7 5 3 3 2 3 6" xfId="17136"/>
    <cellStyle name="Normal 7 5 3 3 2 4" xfId="3343"/>
    <cellStyle name="Normal 7 5 3 3 2 4 2" xfId="10879"/>
    <cellStyle name="Normal 7 5 3 3 2 4 2 2" xfId="28416"/>
    <cellStyle name="Normal 7 5 3 3 2 4 3" xfId="20901"/>
    <cellStyle name="Normal 7 5 3 3 2 5" xfId="5848"/>
    <cellStyle name="Normal 7 5 3 3 2 5 2" xfId="13384"/>
    <cellStyle name="Normal 7 5 3 3 2 5 2 2" xfId="30921"/>
    <cellStyle name="Normal 7 5 3 3 2 5 3" xfId="23406"/>
    <cellStyle name="Normal 7 5 3 3 2 6" xfId="8372"/>
    <cellStyle name="Normal 7 5 3 3 2 6 2" xfId="25911"/>
    <cellStyle name="Normal 7 5 3 3 2 7" xfId="18396"/>
    <cellStyle name="Normal 7 5 3 3 2 8" xfId="15891"/>
    <cellStyle name="Normal 7 5 3 3 3" xfId="558"/>
    <cellStyle name="Normal 7 5 3 3 3 2" xfId="1834"/>
    <cellStyle name="Normal 7 5 3 3 3 2 2" xfId="4339"/>
    <cellStyle name="Normal 7 5 3 3 3 2 2 2" xfId="11875"/>
    <cellStyle name="Normal 7 5 3 3 3 2 2 2 2" xfId="29412"/>
    <cellStyle name="Normal 7 5 3 3 3 2 2 3" xfId="21897"/>
    <cellStyle name="Normal 7 5 3 3 3 2 3" xfId="6844"/>
    <cellStyle name="Normal 7 5 3 3 3 2 3 2" xfId="14380"/>
    <cellStyle name="Normal 7 5 3 3 3 2 3 2 2" xfId="31917"/>
    <cellStyle name="Normal 7 5 3 3 3 2 3 3" xfId="24402"/>
    <cellStyle name="Normal 7 5 3 3 3 2 4" xfId="9370"/>
    <cellStyle name="Normal 7 5 3 3 3 2 4 2" xfId="26907"/>
    <cellStyle name="Normal 7 5 3 3 3 2 5" xfId="19392"/>
    <cellStyle name="Normal 7 5 3 3 3 2 6" xfId="16887"/>
    <cellStyle name="Normal 7 5 3 3 3 3" xfId="3094"/>
    <cellStyle name="Normal 7 5 3 3 3 3 2" xfId="10630"/>
    <cellStyle name="Normal 7 5 3 3 3 3 2 2" xfId="28167"/>
    <cellStyle name="Normal 7 5 3 3 3 3 3" xfId="20652"/>
    <cellStyle name="Normal 7 5 3 3 3 4" xfId="5599"/>
    <cellStyle name="Normal 7 5 3 3 3 4 2" xfId="13135"/>
    <cellStyle name="Normal 7 5 3 3 3 4 2 2" xfId="30672"/>
    <cellStyle name="Normal 7 5 3 3 3 4 3" xfId="23157"/>
    <cellStyle name="Normal 7 5 3 3 3 5" xfId="8123"/>
    <cellStyle name="Normal 7 5 3 3 3 5 2" xfId="25662"/>
    <cellStyle name="Normal 7 5 3 3 3 6" xfId="18147"/>
    <cellStyle name="Normal 7 5 3 3 3 7" xfId="15642"/>
    <cellStyle name="Normal 7 5 3 3 4" xfId="1087"/>
    <cellStyle name="Normal 7 5 3 3 4 2" xfId="2332"/>
    <cellStyle name="Normal 7 5 3 3 4 2 2" xfId="4837"/>
    <cellStyle name="Normal 7 5 3 3 4 2 2 2" xfId="12373"/>
    <cellStyle name="Normal 7 5 3 3 4 2 2 2 2" xfId="29910"/>
    <cellStyle name="Normal 7 5 3 3 4 2 2 3" xfId="22395"/>
    <cellStyle name="Normal 7 5 3 3 4 2 3" xfId="7342"/>
    <cellStyle name="Normal 7 5 3 3 4 2 3 2" xfId="14878"/>
    <cellStyle name="Normal 7 5 3 3 4 2 3 2 2" xfId="32415"/>
    <cellStyle name="Normal 7 5 3 3 4 2 3 3" xfId="24900"/>
    <cellStyle name="Normal 7 5 3 3 4 2 4" xfId="9868"/>
    <cellStyle name="Normal 7 5 3 3 4 2 4 2" xfId="27405"/>
    <cellStyle name="Normal 7 5 3 3 4 2 5" xfId="19890"/>
    <cellStyle name="Normal 7 5 3 3 4 2 6" xfId="17385"/>
    <cellStyle name="Normal 7 5 3 3 4 3" xfId="3592"/>
    <cellStyle name="Normal 7 5 3 3 4 3 2" xfId="11128"/>
    <cellStyle name="Normal 7 5 3 3 4 3 2 2" xfId="28665"/>
    <cellStyle name="Normal 7 5 3 3 4 3 3" xfId="21150"/>
    <cellStyle name="Normal 7 5 3 3 4 4" xfId="6097"/>
    <cellStyle name="Normal 7 5 3 3 4 4 2" xfId="13633"/>
    <cellStyle name="Normal 7 5 3 3 4 4 2 2" xfId="31170"/>
    <cellStyle name="Normal 7 5 3 3 4 4 3" xfId="23655"/>
    <cellStyle name="Normal 7 5 3 3 4 5" xfId="8623"/>
    <cellStyle name="Normal 7 5 3 3 4 5 2" xfId="26160"/>
    <cellStyle name="Normal 7 5 3 3 4 6" xfId="18645"/>
    <cellStyle name="Normal 7 5 3 3 4 7" xfId="16140"/>
    <cellStyle name="Normal 7 5 3 3 5" xfId="1585"/>
    <cellStyle name="Normal 7 5 3 3 5 2" xfId="4090"/>
    <cellStyle name="Normal 7 5 3 3 5 2 2" xfId="11626"/>
    <cellStyle name="Normal 7 5 3 3 5 2 2 2" xfId="29163"/>
    <cellStyle name="Normal 7 5 3 3 5 2 3" xfId="21648"/>
    <cellStyle name="Normal 7 5 3 3 5 3" xfId="6595"/>
    <cellStyle name="Normal 7 5 3 3 5 3 2" xfId="14131"/>
    <cellStyle name="Normal 7 5 3 3 5 3 2 2" xfId="31668"/>
    <cellStyle name="Normal 7 5 3 3 5 3 3" xfId="24153"/>
    <cellStyle name="Normal 7 5 3 3 5 4" xfId="9121"/>
    <cellStyle name="Normal 7 5 3 3 5 4 2" xfId="26658"/>
    <cellStyle name="Normal 7 5 3 3 5 5" xfId="19143"/>
    <cellStyle name="Normal 7 5 3 3 5 6" xfId="16638"/>
    <cellStyle name="Normal 7 5 3 3 6" xfId="2845"/>
    <cellStyle name="Normal 7 5 3 3 6 2" xfId="10381"/>
    <cellStyle name="Normal 7 5 3 3 6 2 2" xfId="27918"/>
    <cellStyle name="Normal 7 5 3 3 6 3" xfId="20403"/>
    <cellStyle name="Normal 7 5 3 3 7" xfId="5350"/>
    <cellStyle name="Normal 7 5 3 3 7 2" xfId="12886"/>
    <cellStyle name="Normal 7 5 3 3 7 2 2" xfId="30423"/>
    <cellStyle name="Normal 7 5 3 3 7 3" xfId="22908"/>
    <cellStyle name="Normal 7 5 3 3 8" xfId="7872"/>
    <cellStyle name="Normal 7 5 3 3 8 2" xfId="25413"/>
    <cellStyle name="Normal 7 5 3 3 9" xfId="17898"/>
    <cellStyle name="Normal 7 5 3 4" xfId="347"/>
    <cellStyle name="Normal 7 5 3 4 10" xfId="15454"/>
    <cellStyle name="Normal 7 5 3 4 2" xfId="882"/>
    <cellStyle name="Normal 7 5 3 4 2 2" xfId="1397"/>
    <cellStyle name="Normal 7 5 3 4 2 2 2" xfId="2642"/>
    <cellStyle name="Normal 7 5 3 4 2 2 2 2" xfId="5147"/>
    <cellStyle name="Normal 7 5 3 4 2 2 2 2 2" xfId="12683"/>
    <cellStyle name="Normal 7 5 3 4 2 2 2 2 2 2" xfId="30220"/>
    <cellStyle name="Normal 7 5 3 4 2 2 2 2 3" xfId="22705"/>
    <cellStyle name="Normal 7 5 3 4 2 2 2 3" xfId="7652"/>
    <cellStyle name="Normal 7 5 3 4 2 2 2 3 2" xfId="15188"/>
    <cellStyle name="Normal 7 5 3 4 2 2 2 3 2 2" xfId="32725"/>
    <cellStyle name="Normal 7 5 3 4 2 2 2 3 3" xfId="25210"/>
    <cellStyle name="Normal 7 5 3 4 2 2 2 4" xfId="10178"/>
    <cellStyle name="Normal 7 5 3 4 2 2 2 4 2" xfId="27715"/>
    <cellStyle name="Normal 7 5 3 4 2 2 2 5" xfId="20200"/>
    <cellStyle name="Normal 7 5 3 4 2 2 2 6" xfId="17695"/>
    <cellStyle name="Normal 7 5 3 4 2 2 3" xfId="3902"/>
    <cellStyle name="Normal 7 5 3 4 2 2 3 2" xfId="11438"/>
    <cellStyle name="Normal 7 5 3 4 2 2 3 2 2" xfId="28975"/>
    <cellStyle name="Normal 7 5 3 4 2 2 3 3" xfId="21460"/>
    <cellStyle name="Normal 7 5 3 4 2 2 4" xfId="6407"/>
    <cellStyle name="Normal 7 5 3 4 2 2 4 2" xfId="13943"/>
    <cellStyle name="Normal 7 5 3 4 2 2 4 2 2" xfId="31480"/>
    <cellStyle name="Normal 7 5 3 4 2 2 4 3" xfId="23965"/>
    <cellStyle name="Normal 7 5 3 4 2 2 5" xfId="8933"/>
    <cellStyle name="Normal 7 5 3 4 2 2 5 2" xfId="26470"/>
    <cellStyle name="Normal 7 5 3 4 2 2 6" xfId="18955"/>
    <cellStyle name="Normal 7 5 3 4 2 2 7" xfId="16450"/>
    <cellStyle name="Normal 7 5 3 4 2 3" xfId="2144"/>
    <cellStyle name="Normal 7 5 3 4 2 3 2" xfId="4649"/>
    <cellStyle name="Normal 7 5 3 4 2 3 2 2" xfId="12185"/>
    <cellStyle name="Normal 7 5 3 4 2 3 2 2 2" xfId="29722"/>
    <cellStyle name="Normal 7 5 3 4 2 3 2 3" xfId="22207"/>
    <cellStyle name="Normal 7 5 3 4 2 3 3" xfId="7154"/>
    <cellStyle name="Normal 7 5 3 4 2 3 3 2" xfId="14690"/>
    <cellStyle name="Normal 7 5 3 4 2 3 3 2 2" xfId="32227"/>
    <cellStyle name="Normal 7 5 3 4 2 3 3 3" xfId="24712"/>
    <cellStyle name="Normal 7 5 3 4 2 3 4" xfId="9680"/>
    <cellStyle name="Normal 7 5 3 4 2 3 4 2" xfId="27217"/>
    <cellStyle name="Normal 7 5 3 4 2 3 5" xfId="19702"/>
    <cellStyle name="Normal 7 5 3 4 2 3 6" xfId="17197"/>
    <cellStyle name="Normal 7 5 3 4 2 4" xfId="3404"/>
    <cellStyle name="Normal 7 5 3 4 2 4 2" xfId="10940"/>
    <cellStyle name="Normal 7 5 3 4 2 4 2 2" xfId="28477"/>
    <cellStyle name="Normal 7 5 3 4 2 4 3" xfId="20962"/>
    <cellStyle name="Normal 7 5 3 4 2 5" xfId="5909"/>
    <cellStyle name="Normal 7 5 3 4 2 5 2" xfId="13445"/>
    <cellStyle name="Normal 7 5 3 4 2 5 2 2" xfId="30982"/>
    <cellStyle name="Normal 7 5 3 4 2 5 3" xfId="23467"/>
    <cellStyle name="Normal 7 5 3 4 2 6" xfId="8433"/>
    <cellStyle name="Normal 7 5 3 4 2 6 2" xfId="25972"/>
    <cellStyle name="Normal 7 5 3 4 2 7" xfId="18457"/>
    <cellStyle name="Normal 7 5 3 4 2 8" xfId="15952"/>
    <cellStyle name="Normal 7 5 3 4 3" xfId="622"/>
    <cellStyle name="Normal 7 5 3 4 3 2" xfId="1895"/>
    <cellStyle name="Normal 7 5 3 4 3 2 2" xfId="4400"/>
    <cellStyle name="Normal 7 5 3 4 3 2 2 2" xfId="11936"/>
    <cellStyle name="Normal 7 5 3 4 3 2 2 2 2" xfId="29473"/>
    <cellStyle name="Normal 7 5 3 4 3 2 2 3" xfId="21958"/>
    <cellStyle name="Normal 7 5 3 4 3 2 3" xfId="6905"/>
    <cellStyle name="Normal 7 5 3 4 3 2 3 2" xfId="14441"/>
    <cellStyle name="Normal 7 5 3 4 3 2 3 2 2" xfId="31978"/>
    <cellStyle name="Normal 7 5 3 4 3 2 3 3" xfId="24463"/>
    <cellStyle name="Normal 7 5 3 4 3 2 4" xfId="9431"/>
    <cellStyle name="Normal 7 5 3 4 3 2 4 2" xfId="26968"/>
    <cellStyle name="Normal 7 5 3 4 3 2 5" xfId="19453"/>
    <cellStyle name="Normal 7 5 3 4 3 2 6" xfId="16948"/>
    <cellStyle name="Normal 7 5 3 4 3 3" xfId="3155"/>
    <cellStyle name="Normal 7 5 3 4 3 3 2" xfId="10691"/>
    <cellStyle name="Normal 7 5 3 4 3 3 2 2" xfId="28228"/>
    <cellStyle name="Normal 7 5 3 4 3 3 3" xfId="20713"/>
    <cellStyle name="Normal 7 5 3 4 3 4" xfId="5660"/>
    <cellStyle name="Normal 7 5 3 4 3 4 2" xfId="13196"/>
    <cellStyle name="Normal 7 5 3 4 3 4 2 2" xfId="30733"/>
    <cellStyle name="Normal 7 5 3 4 3 4 3" xfId="23218"/>
    <cellStyle name="Normal 7 5 3 4 3 5" xfId="8184"/>
    <cellStyle name="Normal 7 5 3 4 3 5 2" xfId="25723"/>
    <cellStyle name="Normal 7 5 3 4 3 6" xfId="18208"/>
    <cellStyle name="Normal 7 5 3 4 3 7" xfId="15703"/>
    <cellStyle name="Normal 7 5 3 4 4" xfId="1148"/>
    <cellStyle name="Normal 7 5 3 4 4 2" xfId="2393"/>
    <cellStyle name="Normal 7 5 3 4 4 2 2" xfId="4898"/>
    <cellStyle name="Normal 7 5 3 4 4 2 2 2" xfId="12434"/>
    <cellStyle name="Normal 7 5 3 4 4 2 2 2 2" xfId="29971"/>
    <cellStyle name="Normal 7 5 3 4 4 2 2 3" xfId="22456"/>
    <cellStyle name="Normal 7 5 3 4 4 2 3" xfId="7403"/>
    <cellStyle name="Normal 7 5 3 4 4 2 3 2" xfId="14939"/>
    <cellStyle name="Normal 7 5 3 4 4 2 3 2 2" xfId="32476"/>
    <cellStyle name="Normal 7 5 3 4 4 2 3 3" xfId="24961"/>
    <cellStyle name="Normal 7 5 3 4 4 2 4" xfId="9929"/>
    <cellStyle name="Normal 7 5 3 4 4 2 4 2" xfId="27466"/>
    <cellStyle name="Normal 7 5 3 4 4 2 5" xfId="19951"/>
    <cellStyle name="Normal 7 5 3 4 4 2 6" xfId="17446"/>
    <cellStyle name="Normal 7 5 3 4 4 3" xfId="3653"/>
    <cellStyle name="Normal 7 5 3 4 4 3 2" xfId="11189"/>
    <cellStyle name="Normal 7 5 3 4 4 3 2 2" xfId="28726"/>
    <cellStyle name="Normal 7 5 3 4 4 3 3" xfId="21211"/>
    <cellStyle name="Normal 7 5 3 4 4 4" xfId="6158"/>
    <cellStyle name="Normal 7 5 3 4 4 4 2" xfId="13694"/>
    <cellStyle name="Normal 7 5 3 4 4 4 2 2" xfId="31231"/>
    <cellStyle name="Normal 7 5 3 4 4 4 3" xfId="23716"/>
    <cellStyle name="Normal 7 5 3 4 4 5" xfId="8684"/>
    <cellStyle name="Normal 7 5 3 4 4 5 2" xfId="26221"/>
    <cellStyle name="Normal 7 5 3 4 4 6" xfId="18706"/>
    <cellStyle name="Normal 7 5 3 4 4 7" xfId="16201"/>
    <cellStyle name="Normal 7 5 3 4 5" xfId="1646"/>
    <cellStyle name="Normal 7 5 3 4 5 2" xfId="4151"/>
    <cellStyle name="Normal 7 5 3 4 5 2 2" xfId="11687"/>
    <cellStyle name="Normal 7 5 3 4 5 2 2 2" xfId="29224"/>
    <cellStyle name="Normal 7 5 3 4 5 2 3" xfId="21709"/>
    <cellStyle name="Normal 7 5 3 4 5 3" xfId="6656"/>
    <cellStyle name="Normal 7 5 3 4 5 3 2" xfId="14192"/>
    <cellStyle name="Normal 7 5 3 4 5 3 2 2" xfId="31729"/>
    <cellStyle name="Normal 7 5 3 4 5 3 3" xfId="24214"/>
    <cellStyle name="Normal 7 5 3 4 5 4" xfId="9182"/>
    <cellStyle name="Normal 7 5 3 4 5 4 2" xfId="26719"/>
    <cellStyle name="Normal 7 5 3 4 5 5" xfId="19204"/>
    <cellStyle name="Normal 7 5 3 4 5 6" xfId="16699"/>
    <cellStyle name="Normal 7 5 3 4 6" xfId="2906"/>
    <cellStyle name="Normal 7 5 3 4 6 2" xfId="10442"/>
    <cellStyle name="Normal 7 5 3 4 6 2 2" xfId="27979"/>
    <cellStyle name="Normal 7 5 3 4 6 3" xfId="20464"/>
    <cellStyle name="Normal 7 5 3 4 7" xfId="5411"/>
    <cellStyle name="Normal 7 5 3 4 7 2" xfId="12947"/>
    <cellStyle name="Normal 7 5 3 4 7 2 2" xfId="30484"/>
    <cellStyle name="Normal 7 5 3 4 7 3" xfId="22969"/>
    <cellStyle name="Normal 7 5 3 4 8" xfId="7933"/>
    <cellStyle name="Normal 7 5 3 4 8 2" xfId="25474"/>
    <cellStyle name="Normal 7 5 3 4 9" xfId="17959"/>
    <cellStyle name="Normal 7 5 3 5" xfId="693"/>
    <cellStyle name="Normal 7 5 3 5 2" xfId="1214"/>
    <cellStyle name="Normal 7 5 3 5 2 2" xfId="2459"/>
    <cellStyle name="Normal 7 5 3 5 2 2 2" xfId="4964"/>
    <cellStyle name="Normal 7 5 3 5 2 2 2 2" xfId="12500"/>
    <cellStyle name="Normal 7 5 3 5 2 2 2 2 2" xfId="30037"/>
    <cellStyle name="Normal 7 5 3 5 2 2 2 3" xfId="22522"/>
    <cellStyle name="Normal 7 5 3 5 2 2 3" xfId="7469"/>
    <cellStyle name="Normal 7 5 3 5 2 2 3 2" xfId="15005"/>
    <cellStyle name="Normal 7 5 3 5 2 2 3 2 2" xfId="32542"/>
    <cellStyle name="Normal 7 5 3 5 2 2 3 3" xfId="25027"/>
    <cellStyle name="Normal 7 5 3 5 2 2 4" xfId="9995"/>
    <cellStyle name="Normal 7 5 3 5 2 2 4 2" xfId="27532"/>
    <cellStyle name="Normal 7 5 3 5 2 2 5" xfId="20017"/>
    <cellStyle name="Normal 7 5 3 5 2 2 6" xfId="17512"/>
    <cellStyle name="Normal 7 5 3 5 2 3" xfId="3719"/>
    <cellStyle name="Normal 7 5 3 5 2 3 2" xfId="11255"/>
    <cellStyle name="Normal 7 5 3 5 2 3 2 2" xfId="28792"/>
    <cellStyle name="Normal 7 5 3 5 2 3 3" xfId="21277"/>
    <cellStyle name="Normal 7 5 3 5 2 4" xfId="6224"/>
    <cellStyle name="Normal 7 5 3 5 2 4 2" xfId="13760"/>
    <cellStyle name="Normal 7 5 3 5 2 4 2 2" xfId="31297"/>
    <cellStyle name="Normal 7 5 3 5 2 4 3" xfId="23782"/>
    <cellStyle name="Normal 7 5 3 5 2 5" xfId="8750"/>
    <cellStyle name="Normal 7 5 3 5 2 5 2" xfId="26287"/>
    <cellStyle name="Normal 7 5 3 5 2 6" xfId="18772"/>
    <cellStyle name="Normal 7 5 3 5 2 7" xfId="16267"/>
    <cellStyle name="Normal 7 5 3 5 3" xfId="1961"/>
    <cellStyle name="Normal 7 5 3 5 3 2" xfId="4466"/>
    <cellStyle name="Normal 7 5 3 5 3 2 2" xfId="12002"/>
    <cellStyle name="Normal 7 5 3 5 3 2 2 2" xfId="29539"/>
    <cellStyle name="Normal 7 5 3 5 3 2 3" xfId="22024"/>
    <cellStyle name="Normal 7 5 3 5 3 3" xfId="6971"/>
    <cellStyle name="Normal 7 5 3 5 3 3 2" xfId="14507"/>
    <cellStyle name="Normal 7 5 3 5 3 3 2 2" xfId="32044"/>
    <cellStyle name="Normal 7 5 3 5 3 3 3" xfId="24529"/>
    <cellStyle name="Normal 7 5 3 5 3 4" xfId="9497"/>
    <cellStyle name="Normal 7 5 3 5 3 4 2" xfId="27034"/>
    <cellStyle name="Normal 7 5 3 5 3 5" xfId="19519"/>
    <cellStyle name="Normal 7 5 3 5 3 6" xfId="17014"/>
    <cellStyle name="Normal 7 5 3 5 4" xfId="3221"/>
    <cellStyle name="Normal 7 5 3 5 4 2" xfId="10757"/>
    <cellStyle name="Normal 7 5 3 5 4 2 2" xfId="28294"/>
    <cellStyle name="Normal 7 5 3 5 4 3" xfId="20779"/>
    <cellStyle name="Normal 7 5 3 5 5" xfId="5726"/>
    <cellStyle name="Normal 7 5 3 5 5 2" xfId="13262"/>
    <cellStyle name="Normal 7 5 3 5 5 2 2" xfId="30799"/>
    <cellStyle name="Normal 7 5 3 5 5 3" xfId="23284"/>
    <cellStyle name="Normal 7 5 3 5 6" xfId="8250"/>
    <cellStyle name="Normal 7 5 3 5 6 2" xfId="25789"/>
    <cellStyle name="Normal 7 5 3 5 7" xfId="18274"/>
    <cellStyle name="Normal 7 5 3 5 8" xfId="15769"/>
    <cellStyle name="Normal 7 5 3 6" xfId="420"/>
    <cellStyle name="Normal 7 5 3 6 2" xfId="1712"/>
    <cellStyle name="Normal 7 5 3 6 2 2" xfId="4217"/>
    <cellStyle name="Normal 7 5 3 6 2 2 2" xfId="11753"/>
    <cellStyle name="Normal 7 5 3 6 2 2 2 2" xfId="29290"/>
    <cellStyle name="Normal 7 5 3 6 2 2 3" xfId="21775"/>
    <cellStyle name="Normal 7 5 3 6 2 3" xfId="6722"/>
    <cellStyle name="Normal 7 5 3 6 2 3 2" xfId="14258"/>
    <cellStyle name="Normal 7 5 3 6 2 3 2 2" xfId="31795"/>
    <cellStyle name="Normal 7 5 3 6 2 3 3" xfId="24280"/>
    <cellStyle name="Normal 7 5 3 6 2 4" xfId="9248"/>
    <cellStyle name="Normal 7 5 3 6 2 4 2" xfId="26785"/>
    <cellStyle name="Normal 7 5 3 6 2 5" xfId="19270"/>
    <cellStyle name="Normal 7 5 3 6 2 6" xfId="16765"/>
    <cellStyle name="Normal 7 5 3 6 3" xfId="2972"/>
    <cellStyle name="Normal 7 5 3 6 3 2" xfId="10508"/>
    <cellStyle name="Normal 7 5 3 6 3 2 2" xfId="28045"/>
    <cellStyle name="Normal 7 5 3 6 3 3" xfId="20530"/>
    <cellStyle name="Normal 7 5 3 6 4" xfId="5477"/>
    <cellStyle name="Normal 7 5 3 6 4 2" xfId="13013"/>
    <cellStyle name="Normal 7 5 3 6 4 2 2" xfId="30550"/>
    <cellStyle name="Normal 7 5 3 6 4 3" xfId="23035"/>
    <cellStyle name="Normal 7 5 3 6 5" xfId="7999"/>
    <cellStyle name="Normal 7 5 3 6 5 2" xfId="25540"/>
    <cellStyle name="Normal 7 5 3 6 6" xfId="18025"/>
    <cellStyle name="Normal 7 5 3 6 7" xfId="15520"/>
    <cellStyle name="Normal 7 5 3 7" xfId="965"/>
    <cellStyle name="Normal 7 5 3 7 2" xfId="2210"/>
    <cellStyle name="Normal 7 5 3 7 2 2" xfId="4715"/>
    <cellStyle name="Normal 7 5 3 7 2 2 2" xfId="12251"/>
    <cellStyle name="Normal 7 5 3 7 2 2 2 2" xfId="29788"/>
    <cellStyle name="Normal 7 5 3 7 2 2 3" xfId="22273"/>
    <cellStyle name="Normal 7 5 3 7 2 3" xfId="7220"/>
    <cellStyle name="Normal 7 5 3 7 2 3 2" xfId="14756"/>
    <cellStyle name="Normal 7 5 3 7 2 3 2 2" xfId="32293"/>
    <cellStyle name="Normal 7 5 3 7 2 3 3" xfId="24778"/>
    <cellStyle name="Normal 7 5 3 7 2 4" xfId="9746"/>
    <cellStyle name="Normal 7 5 3 7 2 4 2" xfId="27283"/>
    <cellStyle name="Normal 7 5 3 7 2 5" xfId="19768"/>
    <cellStyle name="Normal 7 5 3 7 2 6" xfId="17263"/>
    <cellStyle name="Normal 7 5 3 7 3" xfId="3470"/>
    <cellStyle name="Normal 7 5 3 7 3 2" xfId="11006"/>
    <cellStyle name="Normal 7 5 3 7 3 2 2" xfId="28543"/>
    <cellStyle name="Normal 7 5 3 7 3 3" xfId="21028"/>
    <cellStyle name="Normal 7 5 3 7 4" xfId="5975"/>
    <cellStyle name="Normal 7 5 3 7 4 2" xfId="13511"/>
    <cellStyle name="Normal 7 5 3 7 4 2 2" xfId="31048"/>
    <cellStyle name="Normal 7 5 3 7 4 3" xfId="23533"/>
    <cellStyle name="Normal 7 5 3 7 5" xfId="8501"/>
    <cellStyle name="Normal 7 5 3 7 5 2" xfId="26038"/>
    <cellStyle name="Normal 7 5 3 7 6" xfId="18523"/>
    <cellStyle name="Normal 7 5 3 7 7" xfId="16018"/>
    <cellStyle name="Normal 7 5 3 8" xfId="1463"/>
    <cellStyle name="Normal 7 5 3 8 2" xfId="3968"/>
    <cellStyle name="Normal 7 5 3 8 2 2" xfId="11504"/>
    <cellStyle name="Normal 7 5 3 8 2 2 2" xfId="29041"/>
    <cellStyle name="Normal 7 5 3 8 2 3" xfId="21526"/>
    <cellStyle name="Normal 7 5 3 8 3" xfId="6473"/>
    <cellStyle name="Normal 7 5 3 8 3 2" xfId="14009"/>
    <cellStyle name="Normal 7 5 3 8 3 2 2" xfId="31546"/>
    <cellStyle name="Normal 7 5 3 8 3 3" xfId="24031"/>
    <cellStyle name="Normal 7 5 3 8 4" xfId="8999"/>
    <cellStyle name="Normal 7 5 3 8 4 2" xfId="26536"/>
    <cellStyle name="Normal 7 5 3 8 5" xfId="19021"/>
    <cellStyle name="Normal 7 5 3 8 6" xfId="16516"/>
    <cellStyle name="Normal 7 5 3 9" xfId="2723"/>
    <cellStyle name="Normal 7 5 3 9 2" xfId="10259"/>
    <cellStyle name="Normal 7 5 3 9 2 2" xfId="27796"/>
    <cellStyle name="Normal 7 5 3 9 3" xfId="20281"/>
    <cellStyle name="Normal 7 5 4" xfId="176"/>
    <cellStyle name="Normal 7 5 4 10" xfId="15299"/>
    <cellStyle name="Normal 7 5 4 2" xfId="725"/>
    <cellStyle name="Normal 7 5 4 2 2" xfId="1244"/>
    <cellStyle name="Normal 7 5 4 2 2 2" xfId="2489"/>
    <cellStyle name="Normal 7 5 4 2 2 2 2" xfId="4994"/>
    <cellStyle name="Normal 7 5 4 2 2 2 2 2" xfId="12530"/>
    <cellStyle name="Normal 7 5 4 2 2 2 2 2 2" xfId="30067"/>
    <cellStyle name="Normal 7 5 4 2 2 2 2 3" xfId="22552"/>
    <cellStyle name="Normal 7 5 4 2 2 2 3" xfId="7499"/>
    <cellStyle name="Normal 7 5 4 2 2 2 3 2" xfId="15035"/>
    <cellStyle name="Normal 7 5 4 2 2 2 3 2 2" xfId="32572"/>
    <cellStyle name="Normal 7 5 4 2 2 2 3 3" xfId="25057"/>
    <cellStyle name="Normal 7 5 4 2 2 2 4" xfId="10025"/>
    <cellStyle name="Normal 7 5 4 2 2 2 4 2" xfId="27562"/>
    <cellStyle name="Normal 7 5 4 2 2 2 5" xfId="20047"/>
    <cellStyle name="Normal 7 5 4 2 2 2 6" xfId="17542"/>
    <cellStyle name="Normal 7 5 4 2 2 3" xfId="3749"/>
    <cellStyle name="Normal 7 5 4 2 2 3 2" xfId="11285"/>
    <cellStyle name="Normal 7 5 4 2 2 3 2 2" xfId="28822"/>
    <cellStyle name="Normal 7 5 4 2 2 3 3" xfId="21307"/>
    <cellStyle name="Normal 7 5 4 2 2 4" xfId="6254"/>
    <cellStyle name="Normal 7 5 4 2 2 4 2" xfId="13790"/>
    <cellStyle name="Normal 7 5 4 2 2 4 2 2" xfId="31327"/>
    <cellStyle name="Normal 7 5 4 2 2 4 3" xfId="23812"/>
    <cellStyle name="Normal 7 5 4 2 2 5" xfId="8780"/>
    <cellStyle name="Normal 7 5 4 2 2 5 2" xfId="26317"/>
    <cellStyle name="Normal 7 5 4 2 2 6" xfId="18802"/>
    <cellStyle name="Normal 7 5 4 2 2 7" xfId="16297"/>
    <cellStyle name="Normal 7 5 4 2 3" xfId="1991"/>
    <cellStyle name="Normal 7 5 4 2 3 2" xfId="4496"/>
    <cellStyle name="Normal 7 5 4 2 3 2 2" xfId="12032"/>
    <cellStyle name="Normal 7 5 4 2 3 2 2 2" xfId="29569"/>
    <cellStyle name="Normal 7 5 4 2 3 2 3" xfId="22054"/>
    <cellStyle name="Normal 7 5 4 2 3 3" xfId="7001"/>
    <cellStyle name="Normal 7 5 4 2 3 3 2" xfId="14537"/>
    <cellStyle name="Normal 7 5 4 2 3 3 2 2" xfId="32074"/>
    <cellStyle name="Normal 7 5 4 2 3 3 3" xfId="24559"/>
    <cellStyle name="Normal 7 5 4 2 3 4" xfId="9527"/>
    <cellStyle name="Normal 7 5 4 2 3 4 2" xfId="27064"/>
    <cellStyle name="Normal 7 5 4 2 3 5" xfId="19549"/>
    <cellStyle name="Normal 7 5 4 2 3 6" xfId="17044"/>
    <cellStyle name="Normal 7 5 4 2 4" xfId="3251"/>
    <cellStyle name="Normal 7 5 4 2 4 2" xfId="10787"/>
    <cellStyle name="Normal 7 5 4 2 4 2 2" xfId="28324"/>
    <cellStyle name="Normal 7 5 4 2 4 3" xfId="20809"/>
    <cellStyle name="Normal 7 5 4 2 5" xfId="5756"/>
    <cellStyle name="Normal 7 5 4 2 5 2" xfId="13292"/>
    <cellStyle name="Normal 7 5 4 2 5 2 2" xfId="30829"/>
    <cellStyle name="Normal 7 5 4 2 5 3" xfId="23314"/>
    <cellStyle name="Normal 7 5 4 2 6" xfId="8280"/>
    <cellStyle name="Normal 7 5 4 2 6 2" xfId="25819"/>
    <cellStyle name="Normal 7 5 4 2 7" xfId="18304"/>
    <cellStyle name="Normal 7 5 4 2 8" xfId="15799"/>
    <cellStyle name="Normal 7 5 4 3" xfId="452"/>
    <cellStyle name="Normal 7 5 4 3 2" xfId="1742"/>
    <cellStyle name="Normal 7 5 4 3 2 2" xfId="4247"/>
    <cellStyle name="Normal 7 5 4 3 2 2 2" xfId="11783"/>
    <cellStyle name="Normal 7 5 4 3 2 2 2 2" xfId="29320"/>
    <cellStyle name="Normal 7 5 4 3 2 2 3" xfId="21805"/>
    <cellStyle name="Normal 7 5 4 3 2 3" xfId="6752"/>
    <cellStyle name="Normal 7 5 4 3 2 3 2" xfId="14288"/>
    <cellStyle name="Normal 7 5 4 3 2 3 2 2" xfId="31825"/>
    <cellStyle name="Normal 7 5 4 3 2 3 3" xfId="24310"/>
    <cellStyle name="Normal 7 5 4 3 2 4" xfId="9278"/>
    <cellStyle name="Normal 7 5 4 3 2 4 2" xfId="26815"/>
    <cellStyle name="Normal 7 5 4 3 2 5" xfId="19300"/>
    <cellStyle name="Normal 7 5 4 3 2 6" xfId="16795"/>
    <cellStyle name="Normal 7 5 4 3 3" xfId="3002"/>
    <cellStyle name="Normal 7 5 4 3 3 2" xfId="10538"/>
    <cellStyle name="Normal 7 5 4 3 3 2 2" xfId="28075"/>
    <cellStyle name="Normal 7 5 4 3 3 3" xfId="20560"/>
    <cellStyle name="Normal 7 5 4 3 4" xfId="5507"/>
    <cellStyle name="Normal 7 5 4 3 4 2" xfId="13043"/>
    <cellStyle name="Normal 7 5 4 3 4 2 2" xfId="30580"/>
    <cellStyle name="Normal 7 5 4 3 4 3" xfId="23065"/>
    <cellStyle name="Normal 7 5 4 3 5" xfId="8029"/>
    <cellStyle name="Normal 7 5 4 3 5 2" xfId="25570"/>
    <cellStyle name="Normal 7 5 4 3 6" xfId="18055"/>
    <cellStyle name="Normal 7 5 4 3 7" xfId="15550"/>
    <cellStyle name="Normal 7 5 4 4" xfId="995"/>
    <cellStyle name="Normal 7 5 4 4 2" xfId="2240"/>
    <cellStyle name="Normal 7 5 4 4 2 2" xfId="4745"/>
    <cellStyle name="Normal 7 5 4 4 2 2 2" xfId="12281"/>
    <cellStyle name="Normal 7 5 4 4 2 2 2 2" xfId="29818"/>
    <cellStyle name="Normal 7 5 4 4 2 2 3" xfId="22303"/>
    <cellStyle name="Normal 7 5 4 4 2 3" xfId="7250"/>
    <cellStyle name="Normal 7 5 4 4 2 3 2" xfId="14786"/>
    <cellStyle name="Normal 7 5 4 4 2 3 2 2" xfId="32323"/>
    <cellStyle name="Normal 7 5 4 4 2 3 3" xfId="24808"/>
    <cellStyle name="Normal 7 5 4 4 2 4" xfId="9776"/>
    <cellStyle name="Normal 7 5 4 4 2 4 2" xfId="27313"/>
    <cellStyle name="Normal 7 5 4 4 2 5" xfId="19798"/>
    <cellStyle name="Normal 7 5 4 4 2 6" xfId="17293"/>
    <cellStyle name="Normal 7 5 4 4 3" xfId="3500"/>
    <cellStyle name="Normal 7 5 4 4 3 2" xfId="11036"/>
    <cellStyle name="Normal 7 5 4 4 3 2 2" xfId="28573"/>
    <cellStyle name="Normal 7 5 4 4 3 3" xfId="21058"/>
    <cellStyle name="Normal 7 5 4 4 4" xfId="6005"/>
    <cellStyle name="Normal 7 5 4 4 4 2" xfId="13541"/>
    <cellStyle name="Normal 7 5 4 4 4 2 2" xfId="31078"/>
    <cellStyle name="Normal 7 5 4 4 4 3" xfId="23563"/>
    <cellStyle name="Normal 7 5 4 4 5" xfId="8531"/>
    <cellStyle name="Normal 7 5 4 4 5 2" xfId="26068"/>
    <cellStyle name="Normal 7 5 4 4 6" xfId="18553"/>
    <cellStyle name="Normal 7 5 4 4 7" xfId="16048"/>
    <cellStyle name="Normal 7 5 4 5" xfId="1493"/>
    <cellStyle name="Normal 7 5 4 5 2" xfId="3998"/>
    <cellStyle name="Normal 7 5 4 5 2 2" xfId="11534"/>
    <cellStyle name="Normal 7 5 4 5 2 2 2" xfId="29071"/>
    <cellStyle name="Normal 7 5 4 5 2 3" xfId="21556"/>
    <cellStyle name="Normal 7 5 4 5 3" xfId="6503"/>
    <cellStyle name="Normal 7 5 4 5 3 2" xfId="14039"/>
    <cellStyle name="Normal 7 5 4 5 3 2 2" xfId="31576"/>
    <cellStyle name="Normal 7 5 4 5 3 3" xfId="24061"/>
    <cellStyle name="Normal 7 5 4 5 4" xfId="9029"/>
    <cellStyle name="Normal 7 5 4 5 4 2" xfId="26566"/>
    <cellStyle name="Normal 7 5 4 5 5" xfId="19051"/>
    <cellStyle name="Normal 7 5 4 5 6" xfId="16546"/>
    <cellStyle name="Normal 7 5 4 6" xfId="2753"/>
    <cellStyle name="Normal 7 5 4 6 2" xfId="10289"/>
    <cellStyle name="Normal 7 5 4 6 2 2" xfId="27826"/>
    <cellStyle name="Normal 7 5 4 6 3" xfId="20311"/>
    <cellStyle name="Normal 7 5 4 7" xfId="5258"/>
    <cellStyle name="Normal 7 5 4 7 2" xfId="12794"/>
    <cellStyle name="Normal 7 5 4 7 2 2" xfId="30331"/>
    <cellStyle name="Normal 7 5 4 7 3" xfId="22816"/>
    <cellStyle name="Normal 7 5 4 8" xfId="7778"/>
    <cellStyle name="Normal 7 5 4 8 2" xfId="25321"/>
    <cellStyle name="Normal 7 5 4 9" xfId="17806"/>
    <cellStyle name="Normal 7 5 5" xfId="252"/>
    <cellStyle name="Normal 7 5 5 10" xfId="15362"/>
    <cellStyle name="Normal 7 5 5 2" xfId="787"/>
    <cellStyle name="Normal 7 5 5 2 2" xfId="1305"/>
    <cellStyle name="Normal 7 5 5 2 2 2" xfId="2550"/>
    <cellStyle name="Normal 7 5 5 2 2 2 2" xfId="5055"/>
    <cellStyle name="Normal 7 5 5 2 2 2 2 2" xfId="12591"/>
    <cellStyle name="Normal 7 5 5 2 2 2 2 2 2" xfId="30128"/>
    <cellStyle name="Normal 7 5 5 2 2 2 2 3" xfId="22613"/>
    <cellStyle name="Normal 7 5 5 2 2 2 3" xfId="7560"/>
    <cellStyle name="Normal 7 5 5 2 2 2 3 2" xfId="15096"/>
    <cellStyle name="Normal 7 5 5 2 2 2 3 2 2" xfId="32633"/>
    <cellStyle name="Normal 7 5 5 2 2 2 3 3" xfId="25118"/>
    <cellStyle name="Normal 7 5 5 2 2 2 4" xfId="10086"/>
    <cellStyle name="Normal 7 5 5 2 2 2 4 2" xfId="27623"/>
    <cellStyle name="Normal 7 5 5 2 2 2 5" xfId="20108"/>
    <cellStyle name="Normal 7 5 5 2 2 2 6" xfId="17603"/>
    <cellStyle name="Normal 7 5 5 2 2 3" xfId="3810"/>
    <cellStyle name="Normal 7 5 5 2 2 3 2" xfId="11346"/>
    <cellStyle name="Normal 7 5 5 2 2 3 2 2" xfId="28883"/>
    <cellStyle name="Normal 7 5 5 2 2 3 3" xfId="21368"/>
    <cellStyle name="Normal 7 5 5 2 2 4" xfId="6315"/>
    <cellStyle name="Normal 7 5 5 2 2 4 2" xfId="13851"/>
    <cellStyle name="Normal 7 5 5 2 2 4 2 2" xfId="31388"/>
    <cellStyle name="Normal 7 5 5 2 2 4 3" xfId="23873"/>
    <cellStyle name="Normal 7 5 5 2 2 5" xfId="8841"/>
    <cellStyle name="Normal 7 5 5 2 2 5 2" xfId="26378"/>
    <cellStyle name="Normal 7 5 5 2 2 6" xfId="18863"/>
    <cellStyle name="Normal 7 5 5 2 2 7" xfId="16358"/>
    <cellStyle name="Normal 7 5 5 2 3" xfId="2052"/>
    <cellStyle name="Normal 7 5 5 2 3 2" xfId="4557"/>
    <cellStyle name="Normal 7 5 5 2 3 2 2" xfId="12093"/>
    <cellStyle name="Normal 7 5 5 2 3 2 2 2" xfId="29630"/>
    <cellStyle name="Normal 7 5 5 2 3 2 3" xfId="22115"/>
    <cellStyle name="Normal 7 5 5 2 3 3" xfId="7062"/>
    <cellStyle name="Normal 7 5 5 2 3 3 2" xfId="14598"/>
    <cellStyle name="Normal 7 5 5 2 3 3 2 2" xfId="32135"/>
    <cellStyle name="Normal 7 5 5 2 3 3 3" xfId="24620"/>
    <cellStyle name="Normal 7 5 5 2 3 4" xfId="9588"/>
    <cellStyle name="Normal 7 5 5 2 3 4 2" xfId="27125"/>
    <cellStyle name="Normal 7 5 5 2 3 5" xfId="19610"/>
    <cellStyle name="Normal 7 5 5 2 3 6" xfId="17105"/>
    <cellStyle name="Normal 7 5 5 2 4" xfId="3312"/>
    <cellStyle name="Normal 7 5 5 2 4 2" xfId="10848"/>
    <cellStyle name="Normal 7 5 5 2 4 2 2" xfId="28385"/>
    <cellStyle name="Normal 7 5 5 2 4 3" xfId="20870"/>
    <cellStyle name="Normal 7 5 5 2 5" xfId="5817"/>
    <cellStyle name="Normal 7 5 5 2 5 2" xfId="13353"/>
    <cellStyle name="Normal 7 5 5 2 5 2 2" xfId="30890"/>
    <cellStyle name="Normal 7 5 5 2 5 3" xfId="23375"/>
    <cellStyle name="Normal 7 5 5 2 6" xfId="8341"/>
    <cellStyle name="Normal 7 5 5 2 6 2" xfId="25880"/>
    <cellStyle name="Normal 7 5 5 2 7" xfId="18365"/>
    <cellStyle name="Normal 7 5 5 2 8" xfId="15860"/>
    <cellStyle name="Normal 7 5 5 3" xfId="527"/>
    <cellStyle name="Normal 7 5 5 3 2" xfId="1803"/>
    <cellStyle name="Normal 7 5 5 3 2 2" xfId="4308"/>
    <cellStyle name="Normal 7 5 5 3 2 2 2" xfId="11844"/>
    <cellStyle name="Normal 7 5 5 3 2 2 2 2" xfId="29381"/>
    <cellStyle name="Normal 7 5 5 3 2 2 3" xfId="21866"/>
    <cellStyle name="Normal 7 5 5 3 2 3" xfId="6813"/>
    <cellStyle name="Normal 7 5 5 3 2 3 2" xfId="14349"/>
    <cellStyle name="Normal 7 5 5 3 2 3 2 2" xfId="31886"/>
    <cellStyle name="Normal 7 5 5 3 2 3 3" xfId="24371"/>
    <cellStyle name="Normal 7 5 5 3 2 4" xfId="9339"/>
    <cellStyle name="Normal 7 5 5 3 2 4 2" xfId="26876"/>
    <cellStyle name="Normal 7 5 5 3 2 5" xfId="19361"/>
    <cellStyle name="Normal 7 5 5 3 2 6" xfId="16856"/>
    <cellStyle name="Normal 7 5 5 3 3" xfId="3063"/>
    <cellStyle name="Normal 7 5 5 3 3 2" xfId="10599"/>
    <cellStyle name="Normal 7 5 5 3 3 2 2" xfId="28136"/>
    <cellStyle name="Normal 7 5 5 3 3 3" xfId="20621"/>
    <cellStyle name="Normal 7 5 5 3 4" xfId="5568"/>
    <cellStyle name="Normal 7 5 5 3 4 2" xfId="13104"/>
    <cellStyle name="Normal 7 5 5 3 4 2 2" xfId="30641"/>
    <cellStyle name="Normal 7 5 5 3 4 3" xfId="23126"/>
    <cellStyle name="Normal 7 5 5 3 5" xfId="8092"/>
    <cellStyle name="Normal 7 5 5 3 5 2" xfId="25631"/>
    <cellStyle name="Normal 7 5 5 3 6" xfId="18116"/>
    <cellStyle name="Normal 7 5 5 3 7" xfId="15611"/>
    <cellStyle name="Normal 7 5 5 4" xfId="1056"/>
    <cellStyle name="Normal 7 5 5 4 2" xfId="2301"/>
    <cellStyle name="Normal 7 5 5 4 2 2" xfId="4806"/>
    <cellStyle name="Normal 7 5 5 4 2 2 2" xfId="12342"/>
    <cellStyle name="Normal 7 5 5 4 2 2 2 2" xfId="29879"/>
    <cellStyle name="Normal 7 5 5 4 2 2 3" xfId="22364"/>
    <cellStyle name="Normal 7 5 5 4 2 3" xfId="7311"/>
    <cellStyle name="Normal 7 5 5 4 2 3 2" xfId="14847"/>
    <cellStyle name="Normal 7 5 5 4 2 3 2 2" xfId="32384"/>
    <cellStyle name="Normal 7 5 5 4 2 3 3" xfId="24869"/>
    <cellStyle name="Normal 7 5 5 4 2 4" xfId="9837"/>
    <cellStyle name="Normal 7 5 5 4 2 4 2" xfId="27374"/>
    <cellStyle name="Normal 7 5 5 4 2 5" xfId="19859"/>
    <cellStyle name="Normal 7 5 5 4 2 6" xfId="17354"/>
    <cellStyle name="Normal 7 5 5 4 3" xfId="3561"/>
    <cellStyle name="Normal 7 5 5 4 3 2" xfId="11097"/>
    <cellStyle name="Normal 7 5 5 4 3 2 2" xfId="28634"/>
    <cellStyle name="Normal 7 5 5 4 3 3" xfId="21119"/>
    <cellStyle name="Normal 7 5 5 4 4" xfId="6066"/>
    <cellStyle name="Normal 7 5 5 4 4 2" xfId="13602"/>
    <cellStyle name="Normal 7 5 5 4 4 2 2" xfId="31139"/>
    <cellStyle name="Normal 7 5 5 4 4 3" xfId="23624"/>
    <cellStyle name="Normal 7 5 5 4 5" xfId="8592"/>
    <cellStyle name="Normal 7 5 5 4 5 2" xfId="26129"/>
    <cellStyle name="Normal 7 5 5 4 6" xfId="18614"/>
    <cellStyle name="Normal 7 5 5 4 7" xfId="16109"/>
    <cellStyle name="Normal 7 5 5 5" xfId="1554"/>
    <cellStyle name="Normal 7 5 5 5 2" xfId="4059"/>
    <cellStyle name="Normal 7 5 5 5 2 2" xfId="11595"/>
    <cellStyle name="Normal 7 5 5 5 2 2 2" xfId="29132"/>
    <cellStyle name="Normal 7 5 5 5 2 3" xfId="21617"/>
    <cellStyle name="Normal 7 5 5 5 3" xfId="6564"/>
    <cellStyle name="Normal 7 5 5 5 3 2" xfId="14100"/>
    <cellStyle name="Normal 7 5 5 5 3 2 2" xfId="31637"/>
    <cellStyle name="Normal 7 5 5 5 3 3" xfId="24122"/>
    <cellStyle name="Normal 7 5 5 5 4" xfId="9090"/>
    <cellStyle name="Normal 7 5 5 5 4 2" xfId="26627"/>
    <cellStyle name="Normal 7 5 5 5 5" xfId="19112"/>
    <cellStyle name="Normal 7 5 5 5 6" xfId="16607"/>
    <cellStyle name="Normal 7 5 5 6" xfId="2814"/>
    <cellStyle name="Normal 7 5 5 6 2" xfId="10350"/>
    <cellStyle name="Normal 7 5 5 6 2 2" xfId="27887"/>
    <cellStyle name="Normal 7 5 5 6 3" xfId="20372"/>
    <cellStyle name="Normal 7 5 5 7" xfId="5319"/>
    <cellStyle name="Normal 7 5 5 7 2" xfId="12855"/>
    <cellStyle name="Normal 7 5 5 7 2 2" xfId="30392"/>
    <cellStyle name="Normal 7 5 5 7 3" xfId="22877"/>
    <cellStyle name="Normal 7 5 5 8" xfId="7841"/>
    <cellStyle name="Normal 7 5 5 8 2" xfId="25382"/>
    <cellStyle name="Normal 7 5 5 9" xfId="17867"/>
    <cellStyle name="Normal 7 5 6" xfId="316"/>
    <cellStyle name="Normal 7 5 6 10" xfId="15423"/>
    <cellStyle name="Normal 7 5 6 2" xfId="851"/>
    <cellStyle name="Normal 7 5 6 2 2" xfId="1366"/>
    <cellStyle name="Normal 7 5 6 2 2 2" xfId="2611"/>
    <cellStyle name="Normal 7 5 6 2 2 2 2" xfId="5116"/>
    <cellStyle name="Normal 7 5 6 2 2 2 2 2" xfId="12652"/>
    <cellStyle name="Normal 7 5 6 2 2 2 2 2 2" xfId="30189"/>
    <cellStyle name="Normal 7 5 6 2 2 2 2 3" xfId="22674"/>
    <cellStyle name="Normal 7 5 6 2 2 2 3" xfId="7621"/>
    <cellStyle name="Normal 7 5 6 2 2 2 3 2" xfId="15157"/>
    <cellStyle name="Normal 7 5 6 2 2 2 3 2 2" xfId="32694"/>
    <cellStyle name="Normal 7 5 6 2 2 2 3 3" xfId="25179"/>
    <cellStyle name="Normal 7 5 6 2 2 2 4" xfId="10147"/>
    <cellStyle name="Normal 7 5 6 2 2 2 4 2" xfId="27684"/>
    <cellStyle name="Normal 7 5 6 2 2 2 5" xfId="20169"/>
    <cellStyle name="Normal 7 5 6 2 2 2 6" xfId="17664"/>
    <cellStyle name="Normal 7 5 6 2 2 3" xfId="3871"/>
    <cellStyle name="Normal 7 5 6 2 2 3 2" xfId="11407"/>
    <cellStyle name="Normal 7 5 6 2 2 3 2 2" xfId="28944"/>
    <cellStyle name="Normal 7 5 6 2 2 3 3" xfId="21429"/>
    <cellStyle name="Normal 7 5 6 2 2 4" xfId="6376"/>
    <cellStyle name="Normal 7 5 6 2 2 4 2" xfId="13912"/>
    <cellStyle name="Normal 7 5 6 2 2 4 2 2" xfId="31449"/>
    <cellStyle name="Normal 7 5 6 2 2 4 3" xfId="23934"/>
    <cellStyle name="Normal 7 5 6 2 2 5" xfId="8902"/>
    <cellStyle name="Normal 7 5 6 2 2 5 2" xfId="26439"/>
    <cellStyle name="Normal 7 5 6 2 2 6" xfId="18924"/>
    <cellStyle name="Normal 7 5 6 2 2 7" xfId="16419"/>
    <cellStyle name="Normal 7 5 6 2 3" xfId="2113"/>
    <cellStyle name="Normal 7 5 6 2 3 2" xfId="4618"/>
    <cellStyle name="Normal 7 5 6 2 3 2 2" xfId="12154"/>
    <cellStyle name="Normal 7 5 6 2 3 2 2 2" xfId="29691"/>
    <cellStyle name="Normal 7 5 6 2 3 2 3" xfId="22176"/>
    <cellStyle name="Normal 7 5 6 2 3 3" xfId="7123"/>
    <cellStyle name="Normal 7 5 6 2 3 3 2" xfId="14659"/>
    <cellStyle name="Normal 7 5 6 2 3 3 2 2" xfId="32196"/>
    <cellStyle name="Normal 7 5 6 2 3 3 3" xfId="24681"/>
    <cellStyle name="Normal 7 5 6 2 3 4" xfId="9649"/>
    <cellStyle name="Normal 7 5 6 2 3 4 2" xfId="27186"/>
    <cellStyle name="Normal 7 5 6 2 3 5" xfId="19671"/>
    <cellStyle name="Normal 7 5 6 2 3 6" xfId="17166"/>
    <cellStyle name="Normal 7 5 6 2 4" xfId="3373"/>
    <cellStyle name="Normal 7 5 6 2 4 2" xfId="10909"/>
    <cellStyle name="Normal 7 5 6 2 4 2 2" xfId="28446"/>
    <cellStyle name="Normal 7 5 6 2 4 3" xfId="20931"/>
    <cellStyle name="Normal 7 5 6 2 5" xfId="5878"/>
    <cellStyle name="Normal 7 5 6 2 5 2" xfId="13414"/>
    <cellStyle name="Normal 7 5 6 2 5 2 2" xfId="30951"/>
    <cellStyle name="Normal 7 5 6 2 5 3" xfId="23436"/>
    <cellStyle name="Normal 7 5 6 2 6" xfId="8402"/>
    <cellStyle name="Normal 7 5 6 2 6 2" xfId="25941"/>
    <cellStyle name="Normal 7 5 6 2 7" xfId="18426"/>
    <cellStyle name="Normal 7 5 6 2 8" xfId="15921"/>
    <cellStyle name="Normal 7 5 6 3" xfId="591"/>
    <cellStyle name="Normal 7 5 6 3 2" xfId="1864"/>
    <cellStyle name="Normal 7 5 6 3 2 2" xfId="4369"/>
    <cellStyle name="Normal 7 5 6 3 2 2 2" xfId="11905"/>
    <cellStyle name="Normal 7 5 6 3 2 2 2 2" xfId="29442"/>
    <cellStyle name="Normal 7 5 6 3 2 2 3" xfId="21927"/>
    <cellStyle name="Normal 7 5 6 3 2 3" xfId="6874"/>
    <cellStyle name="Normal 7 5 6 3 2 3 2" xfId="14410"/>
    <cellStyle name="Normal 7 5 6 3 2 3 2 2" xfId="31947"/>
    <cellStyle name="Normal 7 5 6 3 2 3 3" xfId="24432"/>
    <cellStyle name="Normal 7 5 6 3 2 4" xfId="9400"/>
    <cellStyle name="Normal 7 5 6 3 2 4 2" xfId="26937"/>
    <cellStyle name="Normal 7 5 6 3 2 5" xfId="19422"/>
    <cellStyle name="Normal 7 5 6 3 2 6" xfId="16917"/>
    <cellStyle name="Normal 7 5 6 3 3" xfId="3124"/>
    <cellStyle name="Normal 7 5 6 3 3 2" xfId="10660"/>
    <cellStyle name="Normal 7 5 6 3 3 2 2" xfId="28197"/>
    <cellStyle name="Normal 7 5 6 3 3 3" xfId="20682"/>
    <cellStyle name="Normal 7 5 6 3 4" xfId="5629"/>
    <cellStyle name="Normal 7 5 6 3 4 2" xfId="13165"/>
    <cellStyle name="Normal 7 5 6 3 4 2 2" xfId="30702"/>
    <cellStyle name="Normal 7 5 6 3 4 3" xfId="23187"/>
    <cellStyle name="Normal 7 5 6 3 5" xfId="8153"/>
    <cellStyle name="Normal 7 5 6 3 5 2" xfId="25692"/>
    <cellStyle name="Normal 7 5 6 3 6" xfId="18177"/>
    <cellStyle name="Normal 7 5 6 3 7" xfId="15672"/>
    <cellStyle name="Normal 7 5 6 4" xfId="1117"/>
    <cellStyle name="Normal 7 5 6 4 2" xfId="2362"/>
    <cellStyle name="Normal 7 5 6 4 2 2" xfId="4867"/>
    <cellStyle name="Normal 7 5 6 4 2 2 2" xfId="12403"/>
    <cellStyle name="Normal 7 5 6 4 2 2 2 2" xfId="29940"/>
    <cellStyle name="Normal 7 5 6 4 2 2 3" xfId="22425"/>
    <cellStyle name="Normal 7 5 6 4 2 3" xfId="7372"/>
    <cellStyle name="Normal 7 5 6 4 2 3 2" xfId="14908"/>
    <cellStyle name="Normal 7 5 6 4 2 3 2 2" xfId="32445"/>
    <cellStyle name="Normal 7 5 6 4 2 3 3" xfId="24930"/>
    <cellStyle name="Normal 7 5 6 4 2 4" xfId="9898"/>
    <cellStyle name="Normal 7 5 6 4 2 4 2" xfId="27435"/>
    <cellStyle name="Normal 7 5 6 4 2 5" xfId="19920"/>
    <cellStyle name="Normal 7 5 6 4 2 6" xfId="17415"/>
    <cellStyle name="Normal 7 5 6 4 3" xfId="3622"/>
    <cellStyle name="Normal 7 5 6 4 3 2" xfId="11158"/>
    <cellStyle name="Normal 7 5 6 4 3 2 2" xfId="28695"/>
    <cellStyle name="Normal 7 5 6 4 3 3" xfId="21180"/>
    <cellStyle name="Normal 7 5 6 4 4" xfId="6127"/>
    <cellStyle name="Normal 7 5 6 4 4 2" xfId="13663"/>
    <cellStyle name="Normal 7 5 6 4 4 2 2" xfId="31200"/>
    <cellStyle name="Normal 7 5 6 4 4 3" xfId="23685"/>
    <cellStyle name="Normal 7 5 6 4 5" xfId="8653"/>
    <cellStyle name="Normal 7 5 6 4 5 2" xfId="26190"/>
    <cellStyle name="Normal 7 5 6 4 6" xfId="18675"/>
    <cellStyle name="Normal 7 5 6 4 7" xfId="16170"/>
    <cellStyle name="Normal 7 5 6 5" xfId="1615"/>
    <cellStyle name="Normal 7 5 6 5 2" xfId="4120"/>
    <cellStyle name="Normal 7 5 6 5 2 2" xfId="11656"/>
    <cellStyle name="Normal 7 5 6 5 2 2 2" xfId="29193"/>
    <cellStyle name="Normal 7 5 6 5 2 3" xfId="21678"/>
    <cellStyle name="Normal 7 5 6 5 3" xfId="6625"/>
    <cellStyle name="Normal 7 5 6 5 3 2" xfId="14161"/>
    <cellStyle name="Normal 7 5 6 5 3 2 2" xfId="31698"/>
    <cellStyle name="Normal 7 5 6 5 3 3" xfId="24183"/>
    <cellStyle name="Normal 7 5 6 5 4" xfId="9151"/>
    <cellStyle name="Normal 7 5 6 5 4 2" xfId="26688"/>
    <cellStyle name="Normal 7 5 6 5 5" xfId="19173"/>
    <cellStyle name="Normal 7 5 6 5 6" xfId="16668"/>
    <cellStyle name="Normal 7 5 6 6" xfId="2875"/>
    <cellStyle name="Normal 7 5 6 6 2" xfId="10411"/>
    <cellStyle name="Normal 7 5 6 6 2 2" xfId="27948"/>
    <cellStyle name="Normal 7 5 6 6 3" xfId="20433"/>
    <cellStyle name="Normal 7 5 6 7" xfId="5380"/>
    <cellStyle name="Normal 7 5 6 7 2" xfId="12916"/>
    <cellStyle name="Normal 7 5 6 7 2 2" xfId="30453"/>
    <cellStyle name="Normal 7 5 6 7 3" xfId="22938"/>
    <cellStyle name="Normal 7 5 6 8" xfId="7902"/>
    <cellStyle name="Normal 7 5 6 8 2" xfId="25443"/>
    <cellStyle name="Normal 7 5 6 9" xfId="17928"/>
    <cellStyle name="Normal 7 5 7" xfId="662"/>
    <cellStyle name="Normal 7 5 7 2" xfId="1183"/>
    <cellStyle name="Normal 7 5 7 2 2" xfId="2428"/>
    <cellStyle name="Normal 7 5 7 2 2 2" xfId="4933"/>
    <cellStyle name="Normal 7 5 7 2 2 2 2" xfId="12469"/>
    <cellStyle name="Normal 7 5 7 2 2 2 2 2" xfId="30006"/>
    <cellStyle name="Normal 7 5 7 2 2 2 3" xfId="22491"/>
    <cellStyle name="Normal 7 5 7 2 2 3" xfId="7438"/>
    <cellStyle name="Normal 7 5 7 2 2 3 2" xfId="14974"/>
    <cellStyle name="Normal 7 5 7 2 2 3 2 2" xfId="32511"/>
    <cellStyle name="Normal 7 5 7 2 2 3 3" xfId="24996"/>
    <cellStyle name="Normal 7 5 7 2 2 4" xfId="9964"/>
    <cellStyle name="Normal 7 5 7 2 2 4 2" xfId="27501"/>
    <cellStyle name="Normal 7 5 7 2 2 5" xfId="19986"/>
    <cellStyle name="Normal 7 5 7 2 2 6" xfId="17481"/>
    <cellStyle name="Normal 7 5 7 2 3" xfId="3688"/>
    <cellStyle name="Normal 7 5 7 2 3 2" xfId="11224"/>
    <cellStyle name="Normal 7 5 7 2 3 2 2" xfId="28761"/>
    <cellStyle name="Normal 7 5 7 2 3 3" xfId="21246"/>
    <cellStyle name="Normal 7 5 7 2 4" xfId="6193"/>
    <cellStyle name="Normal 7 5 7 2 4 2" xfId="13729"/>
    <cellStyle name="Normal 7 5 7 2 4 2 2" xfId="31266"/>
    <cellStyle name="Normal 7 5 7 2 4 3" xfId="23751"/>
    <cellStyle name="Normal 7 5 7 2 5" xfId="8719"/>
    <cellStyle name="Normal 7 5 7 2 5 2" xfId="26256"/>
    <cellStyle name="Normal 7 5 7 2 6" xfId="18741"/>
    <cellStyle name="Normal 7 5 7 2 7" xfId="16236"/>
    <cellStyle name="Normal 7 5 7 3" xfId="1930"/>
    <cellStyle name="Normal 7 5 7 3 2" xfId="4435"/>
    <cellStyle name="Normal 7 5 7 3 2 2" xfId="11971"/>
    <cellStyle name="Normal 7 5 7 3 2 2 2" xfId="29508"/>
    <cellStyle name="Normal 7 5 7 3 2 3" xfId="21993"/>
    <cellStyle name="Normal 7 5 7 3 3" xfId="6940"/>
    <cellStyle name="Normal 7 5 7 3 3 2" xfId="14476"/>
    <cellStyle name="Normal 7 5 7 3 3 2 2" xfId="32013"/>
    <cellStyle name="Normal 7 5 7 3 3 3" xfId="24498"/>
    <cellStyle name="Normal 7 5 7 3 4" xfId="9466"/>
    <cellStyle name="Normal 7 5 7 3 4 2" xfId="27003"/>
    <cellStyle name="Normal 7 5 7 3 5" xfId="19488"/>
    <cellStyle name="Normal 7 5 7 3 6" xfId="16983"/>
    <cellStyle name="Normal 7 5 7 4" xfId="3190"/>
    <cellStyle name="Normal 7 5 7 4 2" xfId="10726"/>
    <cellStyle name="Normal 7 5 7 4 2 2" xfId="28263"/>
    <cellStyle name="Normal 7 5 7 4 3" xfId="20748"/>
    <cellStyle name="Normal 7 5 7 5" xfId="5695"/>
    <cellStyle name="Normal 7 5 7 5 2" xfId="13231"/>
    <cellStyle name="Normal 7 5 7 5 2 2" xfId="30768"/>
    <cellStyle name="Normal 7 5 7 5 3" xfId="23253"/>
    <cellStyle name="Normal 7 5 7 6" xfId="8219"/>
    <cellStyle name="Normal 7 5 7 6 2" xfId="25758"/>
    <cellStyle name="Normal 7 5 7 7" xfId="18243"/>
    <cellStyle name="Normal 7 5 7 8" xfId="15738"/>
    <cellStyle name="Normal 7 5 8" xfId="389"/>
    <cellStyle name="Normal 7 5 8 2" xfId="1681"/>
    <cellStyle name="Normal 7 5 8 2 2" xfId="4186"/>
    <cellStyle name="Normal 7 5 8 2 2 2" xfId="11722"/>
    <cellStyle name="Normal 7 5 8 2 2 2 2" xfId="29259"/>
    <cellStyle name="Normal 7 5 8 2 2 3" xfId="21744"/>
    <cellStyle name="Normal 7 5 8 2 3" xfId="6691"/>
    <cellStyle name="Normal 7 5 8 2 3 2" xfId="14227"/>
    <cellStyle name="Normal 7 5 8 2 3 2 2" xfId="31764"/>
    <cellStyle name="Normal 7 5 8 2 3 3" xfId="24249"/>
    <cellStyle name="Normal 7 5 8 2 4" xfId="9217"/>
    <cellStyle name="Normal 7 5 8 2 4 2" xfId="26754"/>
    <cellStyle name="Normal 7 5 8 2 5" xfId="19239"/>
    <cellStyle name="Normal 7 5 8 2 6" xfId="16734"/>
    <cellStyle name="Normal 7 5 8 3" xfId="2941"/>
    <cellStyle name="Normal 7 5 8 3 2" xfId="10477"/>
    <cellStyle name="Normal 7 5 8 3 2 2" xfId="28014"/>
    <cellStyle name="Normal 7 5 8 3 3" xfId="20499"/>
    <cellStyle name="Normal 7 5 8 4" xfId="5446"/>
    <cellStyle name="Normal 7 5 8 4 2" xfId="12982"/>
    <cellStyle name="Normal 7 5 8 4 2 2" xfId="30519"/>
    <cellStyle name="Normal 7 5 8 4 3" xfId="23004"/>
    <cellStyle name="Normal 7 5 8 5" xfId="7968"/>
    <cellStyle name="Normal 7 5 8 5 2" xfId="25509"/>
    <cellStyle name="Normal 7 5 8 6" xfId="17994"/>
    <cellStyle name="Normal 7 5 8 7" xfId="15489"/>
    <cellStyle name="Normal 7 5 9" xfId="934"/>
    <cellStyle name="Normal 7 5 9 2" xfId="2179"/>
    <cellStyle name="Normal 7 5 9 2 2" xfId="4684"/>
    <cellStyle name="Normal 7 5 9 2 2 2" xfId="12220"/>
    <cellStyle name="Normal 7 5 9 2 2 2 2" xfId="29757"/>
    <cellStyle name="Normal 7 5 9 2 2 3" xfId="22242"/>
    <cellStyle name="Normal 7 5 9 2 3" xfId="7189"/>
    <cellStyle name="Normal 7 5 9 2 3 2" xfId="14725"/>
    <cellStyle name="Normal 7 5 9 2 3 2 2" xfId="32262"/>
    <cellStyle name="Normal 7 5 9 2 3 3" xfId="24747"/>
    <cellStyle name="Normal 7 5 9 2 4" xfId="9715"/>
    <cellStyle name="Normal 7 5 9 2 4 2" xfId="27252"/>
    <cellStyle name="Normal 7 5 9 2 5" xfId="19737"/>
    <cellStyle name="Normal 7 5 9 2 6" xfId="17232"/>
    <cellStyle name="Normal 7 5 9 3" xfId="3439"/>
    <cellStyle name="Normal 7 5 9 3 2" xfId="10975"/>
    <cellStyle name="Normal 7 5 9 3 2 2" xfId="28512"/>
    <cellStyle name="Normal 7 5 9 3 3" xfId="20997"/>
    <cellStyle name="Normal 7 5 9 4" xfId="5944"/>
    <cellStyle name="Normal 7 5 9 4 2" xfId="13480"/>
    <cellStyle name="Normal 7 5 9 4 2 2" xfId="31017"/>
    <cellStyle name="Normal 7 5 9 4 3" xfId="23502"/>
    <cellStyle name="Normal 7 5 9 5" xfId="8470"/>
    <cellStyle name="Normal 7 5 9 5 2" xfId="26007"/>
    <cellStyle name="Normal 7 5 9 6" xfId="18492"/>
    <cellStyle name="Normal 7 5 9 7" xfId="15987"/>
    <cellStyle name="Normal 7 6" xfId="111"/>
    <cellStyle name="Normal 7 6 10" xfId="1434"/>
    <cellStyle name="Normal 7 6 10 2" xfId="3939"/>
    <cellStyle name="Normal 7 6 10 2 2" xfId="11475"/>
    <cellStyle name="Normal 7 6 10 2 2 2" xfId="29012"/>
    <cellStyle name="Normal 7 6 10 2 3" xfId="21497"/>
    <cellStyle name="Normal 7 6 10 3" xfId="6444"/>
    <cellStyle name="Normal 7 6 10 3 2" xfId="13980"/>
    <cellStyle name="Normal 7 6 10 3 2 2" xfId="31517"/>
    <cellStyle name="Normal 7 6 10 3 3" xfId="24002"/>
    <cellStyle name="Normal 7 6 10 4" xfId="8970"/>
    <cellStyle name="Normal 7 6 10 4 2" xfId="26507"/>
    <cellStyle name="Normal 7 6 10 5" xfId="18992"/>
    <cellStyle name="Normal 7 6 10 6" xfId="16487"/>
    <cellStyle name="Normal 7 6 11" xfId="2679"/>
    <cellStyle name="Normal 7 6 11 2" xfId="5184"/>
    <cellStyle name="Normal 7 6 11 2 2" xfId="12720"/>
    <cellStyle name="Normal 7 6 11 2 2 2" xfId="30257"/>
    <cellStyle name="Normal 7 6 11 2 3" xfId="22742"/>
    <cellStyle name="Normal 7 6 11 3" xfId="7689"/>
    <cellStyle name="Normal 7 6 11 3 2" xfId="15225"/>
    <cellStyle name="Normal 7 6 11 3 2 2" xfId="32762"/>
    <cellStyle name="Normal 7 6 11 3 3" xfId="25247"/>
    <cellStyle name="Normal 7 6 11 4" xfId="10215"/>
    <cellStyle name="Normal 7 6 11 4 2" xfId="27752"/>
    <cellStyle name="Normal 7 6 11 5" xfId="20237"/>
    <cellStyle name="Normal 7 6 11 6" xfId="17732"/>
    <cellStyle name="Normal 7 6 12" xfId="2694"/>
    <cellStyle name="Normal 7 6 12 2" xfId="10230"/>
    <cellStyle name="Normal 7 6 12 2 2" xfId="27767"/>
    <cellStyle name="Normal 7 6 12 3" xfId="20252"/>
    <cellStyle name="Normal 7 6 13" xfId="5199"/>
    <cellStyle name="Normal 7 6 13 2" xfId="12735"/>
    <cellStyle name="Normal 7 6 13 2 2" xfId="30272"/>
    <cellStyle name="Normal 7 6 13 3" xfId="22757"/>
    <cellStyle name="Normal 7 6 14" xfId="7719"/>
    <cellStyle name="Normal 7 6 14 2" xfId="25262"/>
    <cellStyle name="Normal 7 6 15" xfId="17747"/>
    <cellStyle name="Normal 7 6 16" xfId="15240"/>
    <cellStyle name="Normal 7 6 2" xfId="126"/>
    <cellStyle name="Normal 7 6 2 10" xfId="2709"/>
    <cellStyle name="Normal 7 6 2 10 2" xfId="10245"/>
    <cellStyle name="Normal 7 6 2 10 2 2" xfId="27782"/>
    <cellStyle name="Normal 7 6 2 10 3" xfId="20267"/>
    <cellStyle name="Normal 7 6 2 11" xfId="5214"/>
    <cellStyle name="Normal 7 6 2 11 2" xfId="12750"/>
    <cellStyle name="Normal 7 6 2 11 2 2" xfId="30287"/>
    <cellStyle name="Normal 7 6 2 11 3" xfId="22772"/>
    <cellStyle name="Normal 7 6 2 12" xfId="7734"/>
    <cellStyle name="Normal 7 6 2 12 2" xfId="25277"/>
    <cellStyle name="Normal 7 6 2 13" xfId="17762"/>
    <cellStyle name="Normal 7 6 2 14" xfId="15255"/>
    <cellStyle name="Normal 7 6 2 2" xfId="160"/>
    <cellStyle name="Normal 7 6 2 2 10" xfId="5245"/>
    <cellStyle name="Normal 7 6 2 2 10 2" xfId="12781"/>
    <cellStyle name="Normal 7 6 2 2 10 2 2" xfId="30318"/>
    <cellStyle name="Normal 7 6 2 2 10 3" xfId="22803"/>
    <cellStyle name="Normal 7 6 2 2 11" xfId="7765"/>
    <cellStyle name="Normal 7 6 2 2 11 2" xfId="25308"/>
    <cellStyle name="Normal 7 6 2 2 12" xfId="17793"/>
    <cellStyle name="Normal 7 6 2 2 13" xfId="15286"/>
    <cellStyle name="Normal 7 6 2 2 2" xfId="224"/>
    <cellStyle name="Normal 7 6 2 2 2 10" xfId="15347"/>
    <cellStyle name="Normal 7 6 2 2 2 2" xfId="773"/>
    <cellStyle name="Normal 7 6 2 2 2 2 2" xfId="1292"/>
    <cellStyle name="Normal 7 6 2 2 2 2 2 2" xfId="2537"/>
    <cellStyle name="Normal 7 6 2 2 2 2 2 2 2" xfId="5042"/>
    <cellStyle name="Normal 7 6 2 2 2 2 2 2 2 2" xfId="12578"/>
    <cellStyle name="Normal 7 6 2 2 2 2 2 2 2 2 2" xfId="30115"/>
    <cellStyle name="Normal 7 6 2 2 2 2 2 2 2 3" xfId="22600"/>
    <cellStyle name="Normal 7 6 2 2 2 2 2 2 3" xfId="7547"/>
    <cellStyle name="Normal 7 6 2 2 2 2 2 2 3 2" xfId="15083"/>
    <cellStyle name="Normal 7 6 2 2 2 2 2 2 3 2 2" xfId="32620"/>
    <cellStyle name="Normal 7 6 2 2 2 2 2 2 3 3" xfId="25105"/>
    <cellStyle name="Normal 7 6 2 2 2 2 2 2 4" xfId="10073"/>
    <cellStyle name="Normal 7 6 2 2 2 2 2 2 4 2" xfId="27610"/>
    <cellStyle name="Normal 7 6 2 2 2 2 2 2 5" xfId="20095"/>
    <cellStyle name="Normal 7 6 2 2 2 2 2 2 6" xfId="17590"/>
    <cellStyle name="Normal 7 6 2 2 2 2 2 3" xfId="3797"/>
    <cellStyle name="Normal 7 6 2 2 2 2 2 3 2" xfId="11333"/>
    <cellStyle name="Normal 7 6 2 2 2 2 2 3 2 2" xfId="28870"/>
    <cellStyle name="Normal 7 6 2 2 2 2 2 3 3" xfId="21355"/>
    <cellStyle name="Normal 7 6 2 2 2 2 2 4" xfId="6302"/>
    <cellStyle name="Normal 7 6 2 2 2 2 2 4 2" xfId="13838"/>
    <cellStyle name="Normal 7 6 2 2 2 2 2 4 2 2" xfId="31375"/>
    <cellStyle name="Normal 7 6 2 2 2 2 2 4 3" xfId="23860"/>
    <cellStyle name="Normal 7 6 2 2 2 2 2 5" xfId="8828"/>
    <cellStyle name="Normal 7 6 2 2 2 2 2 5 2" xfId="26365"/>
    <cellStyle name="Normal 7 6 2 2 2 2 2 6" xfId="18850"/>
    <cellStyle name="Normal 7 6 2 2 2 2 2 7" xfId="16345"/>
    <cellStyle name="Normal 7 6 2 2 2 2 3" xfId="2039"/>
    <cellStyle name="Normal 7 6 2 2 2 2 3 2" xfId="4544"/>
    <cellStyle name="Normal 7 6 2 2 2 2 3 2 2" xfId="12080"/>
    <cellStyle name="Normal 7 6 2 2 2 2 3 2 2 2" xfId="29617"/>
    <cellStyle name="Normal 7 6 2 2 2 2 3 2 3" xfId="22102"/>
    <cellStyle name="Normal 7 6 2 2 2 2 3 3" xfId="7049"/>
    <cellStyle name="Normal 7 6 2 2 2 2 3 3 2" xfId="14585"/>
    <cellStyle name="Normal 7 6 2 2 2 2 3 3 2 2" xfId="32122"/>
    <cellStyle name="Normal 7 6 2 2 2 2 3 3 3" xfId="24607"/>
    <cellStyle name="Normal 7 6 2 2 2 2 3 4" xfId="9575"/>
    <cellStyle name="Normal 7 6 2 2 2 2 3 4 2" xfId="27112"/>
    <cellStyle name="Normal 7 6 2 2 2 2 3 5" xfId="19597"/>
    <cellStyle name="Normal 7 6 2 2 2 2 3 6" xfId="17092"/>
    <cellStyle name="Normal 7 6 2 2 2 2 4" xfId="3299"/>
    <cellStyle name="Normal 7 6 2 2 2 2 4 2" xfId="10835"/>
    <cellStyle name="Normal 7 6 2 2 2 2 4 2 2" xfId="28372"/>
    <cellStyle name="Normal 7 6 2 2 2 2 4 3" xfId="20857"/>
    <cellStyle name="Normal 7 6 2 2 2 2 5" xfId="5804"/>
    <cellStyle name="Normal 7 6 2 2 2 2 5 2" xfId="13340"/>
    <cellStyle name="Normal 7 6 2 2 2 2 5 2 2" xfId="30877"/>
    <cellStyle name="Normal 7 6 2 2 2 2 5 3" xfId="23362"/>
    <cellStyle name="Normal 7 6 2 2 2 2 6" xfId="8328"/>
    <cellStyle name="Normal 7 6 2 2 2 2 6 2" xfId="25867"/>
    <cellStyle name="Normal 7 6 2 2 2 2 7" xfId="18352"/>
    <cellStyle name="Normal 7 6 2 2 2 2 8" xfId="15847"/>
    <cellStyle name="Normal 7 6 2 2 2 3" xfId="500"/>
    <cellStyle name="Normal 7 6 2 2 2 3 2" xfId="1790"/>
    <cellStyle name="Normal 7 6 2 2 2 3 2 2" xfId="4295"/>
    <cellStyle name="Normal 7 6 2 2 2 3 2 2 2" xfId="11831"/>
    <cellStyle name="Normal 7 6 2 2 2 3 2 2 2 2" xfId="29368"/>
    <cellStyle name="Normal 7 6 2 2 2 3 2 2 3" xfId="21853"/>
    <cellStyle name="Normal 7 6 2 2 2 3 2 3" xfId="6800"/>
    <cellStyle name="Normal 7 6 2 2 2 3 2 3 2" xfId="14336"/>
    <cellStyle name="Normal 7 6 2 2 2 3 2 3 2 2" xfId="31873"/>
    <cellStyle name="Normal 7 6 2 2 2 3 2 3 3" xfId="24358"/>
    <cellStyle name="Normal 7 6 2 2 2 3 2 4" xfId="9326"/>
    <cellStyle name="Normal 7 6 2 2 2 3 2 4 2" xfId="26863"/>
    <cellStyle name="Normal 7 6 2 2 2 3 2 5" xfId="19348"/>
    <cellStyle name="Normal 7 6 2 2 2 3 2 6" xfId="16843"/>
    <cellStyle name="Normal 7 6 2 2 2 3 3" xfId="3050"/>
    <cellStyle name="Normal 7 6 2 2 2 3 3 2" xfId="10586"/>
    <cellStyle name="Normal 7 6 2 2 2 3 3 2 2" xfId="28123"/>
    <cellStyle name="Normal 7 6 2 2 2 3 3 3" xfId="20608"/>
    <cellStyle name="Normal 7 6 2 2 2 3 4" xfId="5555"/>
    <cellStyle name="Normal 7 6 2 2 2 3 4 2" xfId="13091"/>
    <cellStyle name="Normal 7 6 2 2 2 3 4 2 2" xfId="30628"/>
    <cellStyle name="Normal 7 6 2 2 2 3 4 3" xfId="23113"/>
    <cellStyle name="Normal 7 6 2 2 2 3 5" xfId="8077"/>
    <cellStyle name="Normal 7 6 2 2 2 3 5 2" xfId="25618"/>
    <cellStyle name="Normal 7 6 2 2 2 3 6" xfId="18103"/>
    <cellStyle name="Normal 7 6 2 2 2 3 7" xfId="15598"/>
    <cellStyle name="Normal 7 6 2 2 2 4" xfId="1043"/>
    <cellStyle name="Normal 7 6 2 2 2 4 2" xfId="2288"/>
    <cellStyle name="Normal 7 6 2 2 2 4 2 2" xfId="4793"/>
    <cellStyle name="Normal 7 6 2 2 2 4 2 2 2" xfId="12329"/>
    <cellStyle name="Normal 7 6 2 2 2 4 2 2 2 2" xfId="29866"/>
    <cellStyle name="Normal 7 6 2 2 2 4 2 2 3" xfId="22351"/>
    <cellStyle name="Normal 7 6 2 2 2 4 2 3" xfId="7298"/>
    <cellStyle name="Normal 7 6 2 2 2 4 2 3 2" xfId="14834"/>
    <cellStyle name="Normal 7 6 2 2 2 4 2 3 2 2" xfId="32371"/>
    <cellStyle name="Normal 7 6 2 2 2 4 2 3 3" xfId="24856"/>
    <cellStyle name="Normal 7 6 2 2 2 4 2 4" xfId="9824"/>
    <cellStyle name="Normal 7 6 2 2 2 4 2 4 2" xfId="27361"/>
    <cellStyle name="Normal 7 6 2 2 2 4 2 5" xfId="19846"/>
    <cellStyle name="Normal 7 6 2 2 2 4 2 6" xfId="17341"/>
    <cellStyle name="Normal 7 6 2 2 2 4 3" xfId="3548"/>
    <cellStyle name="Normal 7 6 2 2 2 4 3 2" xfId="11084"/>
    <cellStyle name="Normal 7 6 2 2 2 4 3 2 2" xfId="28621"/>
    <cellStyle name="Normal 7 6 2 2 2 4 3 3" xfId="21106"/>
    <cellStyle name="Normal 7 6 2 2 2 4 4" xfId="6053"/>
    <cellStyle name="Normal 7 6 2 2 2 4 4 2" xfId="13589"/>
    <cellStyle name="Normal 7 6 2 2 2 4 4 2 2" xfId="31126"/>
    <cellStyle name="Normal 7 6 2 2 2 4 4 3" xfId="23611"/>
    <cellStyle name="Normal 7 6 2 2 2 4 5" xfId="8579"/>
    <cellStyle name="Normal 7 6 2 2 2 4 5 2" xfId="26116"/>
    <cellStyle name="Normal 7 6 2 2 2 4 6" xfId="18601"/>
    <cellStyle name="Normal 7 6 2 2 2 4 7" xfId="16096"/>
    <cellStyle name="Normal 7 6 2 2 2 5" xfId="1541"/>
    <cellStyle name="Normal 7 6 2 2 2 5 2" xfId="4046"/>
    <cellStyle name="Normal 7 6 2 2 2 5 2 2" xfId="11582"/>
    <cellStyle name="Normal 7 6 2 2 2 5 2 2 2" xfId="29119"/>
    <cellStyle name="Normal 7 6 2 2 2 5 2 3" xfId="21604"/>
    <cellStyle name="Normal 7 6 2 2 2 5 3" xfId="6551"/>
    <cellStyle name="Normal 7 6 2 2 2 5 3 2" xfId="14087"/>
    <cellStyle name="Normal 7 6 2 2 2 5 3 2 2" xfId="31624"/>
    <cellStyle name="Normal 7 6 2 2 2 5 3 3" xfId="24109"/>
    <cellStyle name="Normal 7 6 2 2 2 5 4" xfId="9077"/>
    <cellStyle name="Normal 7 6 2 2 2 5 4 2" xfId="26614"/>
    <cellStyle name="Normal 7 6 2 2 2 5 5" xfId="19099"/>
    <cellStyle name="Normal 7 6 2 2 2 5 6" xfId="16594"/>
    <cellStyle name="Normal 7 6 2 2 2 6" xfId="2801"/>
    <cellStyle name="Normal 7 6 2 2 2 6 2" xfId="10337"/>
    <cellStyle name="Normal 7 6 2 2 2 6 2 2" xfId="27874"/>
    <cellStyle name="Normal 7 6 2 2 2 6 3" xfId="20359"/>
    <cellStyle name="Normal 7 6 2 2 2 7" xfId="5306"/>
    <cellStyle name="Normal 7 6 2 2 2 7 2" xfId="12842"/>
    <cellStyle name="Normal 7 6 2 2 2 7 2 2" xfId="30379"/>
    <cellStyle name="Normal 7 6 2 2 2 7 3" xfId="22864"/>
    <cellStyle name="Normal 7 6 2 2 2 8" xfId="7826"/>
    <cellStyle name="Normal 7 6 2 2 2 8 2" xfId="25369"/>
    <cellStyle name="Normal 7 6 2 2 2 9" xfId="17854"/>
    <cellStyle name="Normal 7 6 2 2 3" xfId="300"/>
    <cellStyle name="Normal 7 6 2 2 3 10" xfId="15410"/>
    <cellStyle name="Normal 7 6 2 2 3 2" xfId="835"/>
    <cellStyle name="Normal 7 6 2 2 3 2 2" xfId="1353"/>
    <cellStyle name="Normal 7 6 2 2 3 2 2 2" xfId="2598"/>
    <cellStyle name="Normal 7 6 2 2 3 2 2 2 2" xfId="5103"/>
    <cellStyle name="Normal 7 6 2 2 3 2 2 2 2 2" xfId="12639"/>
    <cellStyle name="Normal 7 6 2 2 3 2 2 2 2 2 2" xfId="30176"/>
    <cellStyle name="Normal 7 6 2 2 3 2 2 2 2 3" xfId="22661"/>
    <cellStyle name="Normal 7 6 2 2 3 2 2 2 3" xfId="7608"/>
    <cellStyle name="Normal 7 6 2 2 3 2 2 2 3 2" xfId="15144"/>
    <cellStyle name="Normal 7 6 2 2 3 2 2 2 3 2 2" xfId="32681"/>
    <cellStyle name="Normal 7 6 2 2 3 2 2 2 3 3" xfId="25166"/>
    <cellStyle name="Normal 7 6 2 2 3 2 2 2 4" xfId="10134"/>
    <cellStyle name="Normal 7 6 2 2 3 2 2 2 4 2" xfId="27671"/>
    <cellStyle name="Normal 7 6 2 2 3 2 2 2 5" xfId="20156"/>
    <cellStyle name="Normal 7 6 2 2 3 2 2 2 6" xfId="17651"/>
    <cellStyle name="Normal 7 6 2 2 3 2 2 3" xfId="3858"/>
    <cellStyle name="Normal 7 6 2 2 3 2 2 3 2" xfId="11394"/>
    <cellStyle name="Normal 7 6 2 2 3 2 2 3 2 2" xfId="28931"/>
    <cellStyle name="Normal 7 6 2 2 3 2 2 3 3" xfId="21416"/>
    <cellStyle name="Normal 7 6 2 2 3 2 2 4" xfId="6363"/>
    <cellStyle name="Normal 7 6 2 2 3 2 2 4 2" xfId="13899"/>
    <cellStyle name="Normal 7 6 2 2 3 2 2 4 2 2" xfId="31436"/>
    <cellStyle name="Normal 7 6 2 2 3 2 2 4 3" xfId="23921"/>
    <cellStyle name="Normal 7 6 2 2 3 2 2 5" xfId="8889"/>
    <cellStyle name="Normal 7 6 2 2 3 2 2 5 2" xfId="26426"/>
    <cellStyle name="Normal 7 6 2 2 3 2 2 6" xfId="18911"/>
    <cellStyle name="Normal 7 6 2 2 3 2 2 7" xfId="16406"/>
    <cellStyle name="Normal 7 6 2 2 3 2 3" xfId="2100"/>
    <cellStyle name="Normal 7 6 2 2 3 2 3 2" xfId="4605"/>
    <cellStyle name="Normal 7 6 2 2 3 2 3 2 2" xfId="12141"/>
    <cellStyle name="Normal 7 6 2 2 3 2 3 2 2 2" xfId="29678"/>
    <cellStyle name="Normal 7 6 2 2 3 2 3 2 3" xfId="22163"/>
    <cellStyle name="Normal 7 6 2 2 3 2 3 3" xfId="7110"/>
    <cellStyle name="Normal 7 6 2 2 3 2 3 3 2" xfId="14646"/>
    <cellStyle name="Normal 7 6 2 2 3 2 3 3 2 2" xfId="32183"/>
    <cellStyle name="Normal 7 6 2 2 3 2 3 3 3" xfId="24668"/>
    <cellStyle name="Normal 7 6 2 2 3 2 3 4" xfId="9636"/>
    <cellStyle name="Normal 7 6 2 2 3 2 3 4 2" xfId="27173"/>
    <cellStyle name="Normal 7 6 2 2 3 2 3 5" xfId="19658"/>
    <cellStyle name="Normal 7 6 2 2 3 2 3 6" xfId="17153"/>
    <cellStyle name="Normal 7 6 2 2 3 2 4" xfId="3360"/>
    <cellStyle name="Normal 7 6 2 2 3 2 4 2" xfId="10896"/>
    <cellStyle name="Normal 7 6 2 2 3 2 4 2 2" xfId="28433"/>
    <cellStyle name="Normal 7 6 2 2 3 2 4 3" xfId="20918"/>
    <cellStyle name="Normal 7 6 2 2 3 2 5" xfId="5865"/>
    <cellStyle name="Normal 7 6 2 2 3 2 5 2" xfId="13401"/>
    <cellStyle name="Normal 7 6 2 2 3 2 5 2 2" xfId="30938"/>
    <cellStyle name="Normal 7 6 2 2 3 2 5 3" xfId="23423"/>
    <cellStyle name="Normal 7 6 2 2 3 2 6" xfId="8389"/>
    <cellStyle name="Normal 7 6 2 2 3 2 6 2" xfId="25928"/>
    <cellStyle name="Normal 7 6 2 2 3 2 7" xfId="18413"/>
    <cellStyle name="Normal 7 6 2 2 3 2 8" xfId="15908"/>
    <cellStyle name="Normal 7 6 2 2 3 3" xfId="575"/>
    <cellStyle name="Normal 7 6 2 2 3 3 2" xfId="1851"/>
    <cellStyle name="Normal 7 6 2 2 3 3 2 2" xfId="4356"/>
    <cellStyle name="Normal 7 6 2 2 3 3 2 2 2" xfId="11892"/>
    <cellStyle name="Normal 7 6 2 2 3 3 2 2 2 2" xfId="29429"/>
    <cellStyle name="Normal 7 6 2 2 3 3 2 2 3" xfId="21914"/>
    <cellStyle name="Normal 7 6 2 2 3 3 2 3" xfId="6861"/>
    <cellStyle name="Normal 7 6 2 2 3 3 2 3 2" xfId="14397"/>
    <cellStyle name="Normal 7 6 2 2 3 3 2 3 2 2" xfId="31934"/>
    <cellStyle name="Normal 7 6 2 2 3 3 2 3 3" xfId="24419"/>
    <cellStyle name="Normal 7 6 2 2 3 3 2 4" xfId="9387"/>
    <cellStyle name="Normal 7 6 2 2 3 3 2 4 2" xfId="26924"/>
    <cellStyle name="Normal 7 6 2 2 3 3 2 5" xfId="19409"/>
    <cellStyle name="Normal 7 6 2 2 3 3 2 6" xfId="16904"/>
    <cellStyle name="Normal 7 6 2 2 3 3 3" xfId="3111"/>
    <cellStyle name="Normal 7 6 2 2 3 3 3 2" xfId="10647"/>
    <cellStyle name="Normal 7 6 2 2 3 3 3 2 2" xfId="28184"/>
    <cellStyle name="Normal 7 6 2 2 3 3 3 3" xfId="20669"/>
    <cellStyle name="Normal 7 6 2 2 3 3 4" xfId="5616"/>
    <cellStyle name="Normal 7 6 2 2 3 3 4 2" xfId="13152"/>
    <cellStyle name="Normal 7 6 2 2 3 3 4 2 2" xfId="30689"/>
    <cellStyle name="Normal 7 6 2 2 3 3 4 3" xfId="23174"/>
    <cellStyle name="Normal 7 6 2 2 3 3 5" xfId="8140"/>
    <cellStyle name="Normal 7 6 2 2 3 3 5 2" xfId="25679"/>
    <cellStyle name="Normal 7 6 2 2 3 3 6" xfId="18164"/>
    <cellStyle name="Normal 7 6 2 2 3 3 7" xfId="15659"/>
    <cellStyle name="Normal 7 6 2 2 3 4" xfId="1104"/>
    <cellStyle name="Normal 7 6 2 2 3 4 2" xfId="2349"/>
    <cellStyle name="Normal 7 6 2 2 3 4 2 2" xfId="4854"/>
    <cellStyle name="Normal 7 6 2 2 3 4 2 2 2" xfId="12390"/>
    <cellStyle name="Normal 7 6 2 2 3 4 2 2 2 2" xfId="29927"/>
    <cellStyle name="Normal 7 6 2 2 3 4 2 2 3" xfId="22412"/>
    <cellStyle name="Normal 7 6 2 2 3 4 2 3" xfId="7359"/>
    <cellStyle name="Normal 7 6 2 2 3 4 2 3 2" xfId="14895"/>
    <cellStyle name="Normal 7 6 2 2 3 4 2 3 2 2" xfId="32432"/>
    <cellStyle name="Normal 7 6 2 2 3 4 2 3 3" xfId="24917"/>
    <cellStyle name="Normal 7 6 2 2 3 4 2 4" xfId="9885"/>
    <cellStyle name="Normal 7 6 2 2 3 4 2 4 2" xfId="27422"/>
    <cellStyle name="Normal 7 6 2 2 3 4 2 5" xfId="19907"/>
    <cellStyle name="Normal 7 6 2 2 3 4 2 6" xfId="17402"/>
    <cellStyle name="Normal 7 6 2 2 3 4 3" xfId="3609"/>
    <cellStyle name="Normal 7 6 2 2 3 4 3 2" xfId="11145"/>
    <cellStyle name="Normal 7 6 2 2 3 4 3 2 2" xfId="28682"/>
    <cellStyle name="Normal 7 6 2 2 3 4 3 3" xfId="21167"/>
    <cellStyle name="Normal 7 6 2 2 3 4 4" xfId="6114"/>
    <cellStyle name="Normal 7 6 2 2 3 4 4 2" xfId="13650"/>
    <cellStyle name="Normal 7 6 2 2 3 4 4 2 2" xfId="31187"/>
    <cellStyle name="Normal 7 6 2 2 3 4 4 3" xfId="23672"/>
    <cellStyle name="Normal 7 6 2 2 3 4 5" xfId="8640"/>
    <cellStyle name="Normal 7 6 2 2 3 4 5 2" xfId="26177"/>
    <cellStyle name="Normal 7 6 2 2 3 4 6" xfId="18662"/>
    <cellStyle name="Normal 7 6 2 2 3 4 7" xfId="16157"/>
    <cellStyle name="Normal 7 6 2 2 3 5" xfId="1602"/>
    <cellStyle name="Normal 7 6 2 2 3 5 2" xfId="4107"/>
    <cellStyle name="Normal 7 6 2 2 3 5 2 2" xfId="11643"/>
    <cellStyle name="Normal 7 6 2 2 3 5 2 2 2" xfId="29180"/>
    <cellStyle name="Normal 7 6 2 2 3 5 2 3" xfId="21665"/>
    <cellStyle name="Normal 7 6 2 2 3 5 3" xfId="6612"/>
    <cellStyle name="Normal 7 6 2 2 3 5 3 2" xfId="14148"/>
    <cellStyle name="Normal 7 6 2 2 3 5 3 2 2" xfId="31685"/>
    <cellStyle name="Normal 7 6 2 2 3 5 3 3" xfId="24170"/>
    <cellStyle name="Normal 7 6 2 2 3 5 4" xfId="9138"/>
    <cellStyle name="Normal 7 6 2 2 3 5 4 2" xfId="26675"/>
    <cellStyle name="Normal 7 6 2 2 3 5 5" xfId="19160"/>
    <cellStyle name="Normal 7 6 2 2 3 5 6" xfId="16655"/>
    <cellStyle name="Normal 7 6 2 2 3 6" xfId="2862"/>
    <cellStyle name="Normal 7 6 2 2 3 6 2" xfId="10398"/>
    <cellStyle name="Normal 7 6 2 2 3 6 2 2" xfId="27935"/>
    <cellStyle name="Normal 7 6 2 2 3 6 3" xfId="20420"/>
    <cellStyle name="Normal 7 6 2 2 3 7" xfId="5367"/>
    <cellStyle name="Normal 7 6 2 2 3 7 2" xfId="12903"/>
    <cellStyle name="Normal 7 6 2 2 3 7 2 2" xfId="30440"/>
    <cellStyle name="Normal 7 6 2 2 3 7 3" xfId="22925"/>
    <cellStyle name="Normal 7 6 2 2 3 8" xfId="7889"/>
    <cellStyle name="Normal 7 6 2 2 3 8 2" xfId="25430"/>
    <cellStyle name="Normal 7 6 2 2 3 9" xfId="17915"/>
    <cellStyle name="Normal 7 6 2 2 4" xfId="364"/>
    <cellStyle name="Normal 7 6 2 2 4 10" xfId="15471"/>
    <cellStyle name="Normal 7 6 2 2 4 2" xfId="899"/>
    <cellStyle name="Normal 7 6 2 2 4 2 2" xfId="1414"/>
    <cellStyle name="Normal 7 6 2 2 4 2 2 2" xfId="2659"/>
    <cellStyle name="Normal 7 6 2 2 4 2 2 2 2" xfId="5164"/>
    <cellStyle name="Normal 7 6 2 2 4 2 2 2 2 2" xfId="12700"/>
    <cellStyle name="Normal 7 6 2 2 4 2 2 2 2 2 2" xfId="30237"/>
    <cellStyle name="Normal 7 6 2 2 4 2 2 2 2 3" xfId="22722"/>
    <cellStyle name="Normal 7 6 2 2 4 2 2 2 3" xfId="7669"/>
    <cellStyle name="Normal 7 6 2 2 4 2 2 2 3 2" xfId="15205"/>
    <cellStyle name="Normal 7 6 2 2 4 2 2 2 3 2 2" xfId="32742"/>
    <cellStyle name="Normal 7 6 2 2 4 2 2 2 3 3" xfId="25227"/>
    <cellStyle name="Normal 7 6 2 2 4 2 2 2 4" xfId="10195"/>
    <cellStyle name="Normal 7 6 2 2 4 2 2 2 4 2" xfId="27732"/>
    <cellStyle name="Normal 7 6 2 2 4 2 2 2 5" xfId="20217"/>
    <cellStyle name="Normal 7 6 2 2 4 2 2 2 6" xfId="17712"/>
    <cellStyle name="Normal 7 6 2 2 4 2 2 3" xfId="3919"/>
    <cellStyle name="Normal 7 6 2 2 4 2 2 3 2" xfId="11455"/>
    <cellStyle name="Normal 7 6 2 2 4 2 2 3 2 2" xfId="28992"/>
    <cellStyle name="Normal 7 6 2 2 4 2 2 3 3" xfId="21477"/>
    <cellStyle name="Normal 7 6 2 2 4 2 2 4" xfId="6424"/>
    <cellStyle name="Normal 7 6 2 2 4 2 2 4 2" xfId="13960"/>
    <cellStyle name="Normal 7 6 2 2 4 2 2 4 2 2" xfId="31497"/>
    <cellStyle name="Normal 7 6 2 2 4 2 2 4 3" xfId="23982"/>
    <cellStyle name="Normal 7 6 2 2 4 2 2 5" xfId="8950"/>
    <cellStyle name="Normal 7 6 2 2 4 2 2 5 2" xfId="26487"/>
    <cellStyle name="Normal 7 6 2 2 4 2 2 6" xfId="18972"/>
    <cellStyle name="Normal 7 6 2 2 4 2 2 7" xfId="16467"/>
    <cellStyle name="Normal 7 6 2 2 4 2 3" xfId="2161"/>
    <cellStyle name="Normal 7 6 2 2 4 2 3 2" xfId="4666"/>
    <cellStyle name="Normal 7 6 2 2 4 2 3 2 2" xfId="12202"/>
    <cellStyle name="Normal 7 6 2 2 4 2 3 2 2 2" xfId="29739"/>
    <cellStyle name="Normal 7 6 2 2 4 2 3 2 3" xfId="22224"/>
    <cellStyle name="Normal 7 6 2 2 4 2 3 3" xfId="7171"/>
    <cellStyle name="Normal 7 6 2 2 4 2 3 3 2" xfId="14707"/>
    <cellStyle name="Normal 7 6 2 2 4 2 3 3 2 2" xfId="32244"/>
    <cellStyle name="Normal 7 6 2 2 4 2 3 3 3" xfId="24729"/>
    <cellStyle name="Normal 7 6 2 2 4 2 3 4" xfId="9697"/>
    <cellStyle name="Normal 7 6 2 2 4 2 3 4 2" xfId="27234"/>
    <cellStyle name="Normal 7 6 2 2 4 2 3 5" xfId="19719"/>
    <cellStyle name="Normal 7 6 2 2 4 2 3 6" xfId="17214"/>
    <cellStyle name="Normal 7 6 2 2 4 2 4" xfId="3421"/>
    <cellStyle name="Normal 7 6 2 2 4 2 4 2" xfId="10957"/>
    <cellStyle name="Normal 7 6 2 2 4 2 4 2 2" xfId="28494"/>
    <cellStyle name="Normal 7 6 2 2 4 2 4 3" xfId="20979"/>
    <cellStyle name="Normal 7 6 2 2 4 2 5" xfId="5926"/>
    <cellStyle name="Normal 7 6 2 2 4 2 5 2" xfId="13462"/>
    <cellStyle name="Normal 7 6 2 2 4 2 5 2 2" xfId="30999"/>
    <cellStyle name="Normal 7 6 2 2 4 2 5 3" xfId="23484"/>
    <cellStyle name="Normal 7 6 2 2 4 2 6" xfId="8450"/>
    <cellStyle name="Normal 7 6 2 2 4 2 6 2" xfId="25989"/>
    <cellStyle name="Normal 7 6 2 2 4 2 7" xfId="18474"/>
    <cellStyle name="Normal 7 6 2 2 4 2 8" xfId="15969"/>
    <cellStyle name="Normal 7 6 2 2 4 3" xfId="639"/>
    <cellStyle name="Normal 7 6 2 2 4 3 2" xfId="1912"/>
    <cellStyle name="Normal 7 6 2 2 4 3 2 2" xfId="4417"/>
    <cellStyle name="Normal 7 6 2 2 4 3 2 2 2" xfId="11953"/>
    <cellStyle name="Normal 7 6 2 2 4 3 2 2 2 2" xfId="29490"/>
    <cellStyle name="Normal 7 6 2 2 4 3 2 2 3" xfId="21975"/>
    <cellStyle name="Normal 7 6 2 2 4 3 2 3" xfId="6922"/>
    <cellStyle name="Normal 7 6 2 2 4 3 2 3 2" xfId="14458"/>
    <cellStyle name="Normal 7 6 2 2 4 3 2 3 2 2" xfId="31995"/>
    <cellStyle name="Normal 7 6 2 2 4 3 2 3 3" xfId="24480"/>
    <cellStyle name="Normal 7 6 2 2 4 3 2 4" xfId="9448"/>
    <cellStyle name="Normal 7 6 2 2 4 3 2 4 2" xfId="26985"/>
    <cellStyle name="Normal 7 6 2 2 4 3 2 5" xfId="19470"/>
    <cellStyle name="Normal 7 6 2 2 4 3 2 6" xfId="16965"/>
    <cellStyle name="Normal 7 6 2 2 4 3 3" xfId="3172"/>
    <cellStyle name="Normal 7 6 2 2 4 3 3 2" xfId="10708"/>
    <cellStyle name="Normal 7 6 2 2 4 3 3 2 2" xfId="28245"/>
    <cellStyle name="Normal 7 6 2 2 4 3 3 3" xfId="20730"/>
    <cellStyle name="Normal 7 6 2 2 4 3 4" xfId="5677"/>
    <cellStyle name="Normal 7 6 2 2 4 3 4 2" xfId="13213"/>
    <cellStyle name="Normal 7 6 2 2 4 3 4 2 2" xfId="30750"/>
    <cellStyle name="Normal 7 6 2 2 4 3 4 3" xfId="23235"/>
    <cellStyle name="Normal 7 6 2 2 4 3 5" xfId="8201"/>
    <cellStyle name="Normal 7 6 2 2 4 3 5 2" xfId="25740"/>
    <cellStyle name="Normal 7 6 2 2 4 3 6" xfId="18225"/>
    <cellStyle name="Normal 7 6 2 2 4 3 7" xfId="15720"/>
    <cellStyle name="Normal 7 6 2 2 4 4" xfId="1165"/>
    <cellStyle name="Normal 7 6 2 2 4 4 2" xfId="2410"/>
    <cellStyle name="Normal 7 6 2 2 4 4 2 2" xfId="4915"/>
    <cellStyle name="Normal 7 6 2 2 4 4 2 2 2" xfId="12451"/>
    <cellStyle name="Normal 7 6 2 2 4 4 2 2 2 2" xfId="29988"/>
    <cellStyle name="Normal 7 6 2 2 4 4 2 2 3" xfId="22473"/>
    <cellStyle name="Normal 7 6 2 2 4 4 2 3" xfId="7420"/>
    <cellStyle name="Normal 7 6 2 2 4 4 2 3 2" xfId="14956"/>
    <cellStyle name="Normal 7 6 2 2 4 4 2 3 2 2" xfId="32493"/>
    <cellStyle name="Normal 7 6 2 2 4 4 2 3 3" xfId="24978"/>
    <cellStyle name="Normal 7 6 2 2 4 4 2 4" xfId="9946"/>
    <cellStyle name="Normal 7 6 2 2 4 4 2 4 2" xfId="27483"/>
    <cellStyle name="Normal 7 6 2 2 4 4 2 5" xfId="19968"/>
    <cellStyle name="Normal 7 6 2 2 4 4 2 6" xfId="17463"/>
    <cellStyle name="Normal 7 6 2 2 4 4 3" xfId="3670"/>
    <cellStyle name="Normal 7 6 2 2 4 4 3 2" xfId="11206"/>
    <cellStyle name="Normal 7 6 2 2 4 4 3 2 2" xfId="28743"/>
    <cellStyle name="Normal 7 6 2 2 4 4 3 3" xfId="21228"/>
    <cellStyle name="Normal 7 6 2 2 4 4 4" xfId="6175"/>
    <cellStyle name="Normal 7 6 2 2 4 4 4 2" xfId="13711"/>
    <cellStyle name="Normal 7 6 2 2 4 4 4 2 2" xfId="31248"/>
    <cellStyle name="Normal 7 6 2 2 4 4 4 3" xfId="23733"/>
    <cellStyle name="Normal 7 6 2 2 4 4 5" xfId="8701"/>
    <cellStyle name="Normal 7 6 2 2 4 4 5 2" xfId="26238"/>
    <cellStyle name="Normal 7 6 2 2 4 4 6" xfId="18723"/>
    <cellStyle name="Normal 7 6 2 2 4 4 7" xfId="16218"/>
    <cellStyle name="Normal 7 6 2 2 4 5" xfId="1663"/>
    <cellStyle name="Normal 7 6 2 2 4 5 2" xfId="4168"/>
    <cellStyle name="Normal 7 6 2 2 4 5 2 2" xfId="11704"/>
    <cellStyle name="Normal 7 6 2 2 4 5 2 2 2" xfId="29241"/>
    <cellStyle name="Normal 7 6 2 2 4 5 2 3" xfId="21726"/>
    <cellStyle name="Normal 7 6 2 2 4 5 3" xfId="6673"/>
    <cellStyle name="Normal 7 6 2 2 4 5 3 2" xfId="14209"/>
    <cellStyle name="Normal 7 6 2 2 4 5 3 2 2" xfId="31746"/>
    <cellStyle name="Normal 7 6 2 2 4 5 3 3" xfId="24231"/>
    <cellStyle name="Normal 7 6 2 2 4 5 4" xfId="9199"/>
    <cellStyle name="Normal 7 6 2 2 4 5 4 2" xfId="26736"/>
    <cellStyle name="Normal 7 6 2 2 4 5 5" xfId="19221"/>
    <cellStyle name="Normal 7 6 2 2 4 5 6" xfId="16716"/>
    <cellStyle name="Normal 7 6 2 2 4 6" xfId="2923"/>
    <cellStyle name="Normal 7 6 2 2 4 6 2" xfId="10459"/>
    <cellStyle name="Normal 7 6 2 2 4 6 2 2" xfId="27996"/>
    <cellStyle name="Normal 7 6 2 2 4 6 3" xfId="20481"/>
    <cellStyle name="Normal 7 6 2 2 4 7" xfId="5428"/>
    <cellStyle name="Normal 7 6 2 2 4 7 2" xfId="12964"/>
    <cellStyle name="Normal 7 6 2 2 4 7 2 2" xfId="30501"/>
    <cellStyle name="Normal 7 6 2 2 4 7 3" xfId="22986"/>
    <cellStyle name="Normal 7 6 2 2 4 8" xfId="7950"/>
    <cellStyle name="Normal 7 6 2 2 4 8 2" xfId="25491"/>
    <cellStyle name="Normal 7 6 2 2 4 9" xfId="17976"/>
    <cellStyle name="Normal 7 6 2 2 5" xfId="710"/>
    <cellStyle name="Normal 7 6 2 2 5 2" xfId="1231"/>
    <cellStyle name="Normal 7 6 2 2 5 2 2" xfId="2476"/>
    <cellStyle name="Normal 7 6 2 2 5 2 2 2" xfId="4981"/>
    <cellStyle name="Normal 7 6 2 2 5 2 2 2 2" xfId="12517"/>
    <cellStyle name="Normal 7 6 2 2 5 2 2 2 2 2" xfId="30054"/>
    <cellStyle name="Normal 7 6 2 2 5 2 2 2 3" xfId="22539"/>
    <cellStyle name="Normal 7 6 2 2 5 2 2 3" xfId="7486"/>
    <cellStyle name="Normal 7 6 2 2 5 2 2 3 2" xfId="15022"/>
    <cellStyle name="Normal 7 6 2 2 5 2 2 3 2 2" xfId="32559"/>
    <cellStyle name="Normal 7 6 2 2 5 2 2 3 3" xfId="25044"/>
    <cellStyle name="Normal 7 6 2 2 5 2 2 4" xfId="10012"/>
    <cellStyle name="Normal 7 6 2 2 5 2 2 4 2" xfId="27549"/>
    <cellStyle name="Normal 7 6 2 2 5 2 2 5" xfId="20034"/>
    <cellStyle name="Normal 7 6 2 2 5 2 2 6" xfId="17529"/>
    <cellStyle name="Normal 7 6 2 2 5 2 3" xfId="3736"/>
    <cellStyle name="Normal 7 6 2 2 5 2 3 2" xfId="11272"/>
    <cellStyle name="Normal 7 6 2 2 5 2 3 2 2" xfId="28809"/>
    <cellStyle name="Normal 7 6 2 2 5 2 3 3" xfId="21294"/>
    <cellStyle name="Normal 7 6 2 2 5 2 4" xfId="6241"/>
    <cellStyle name="Normal 7 6 2 2 5 2 4 2" xfId="13777"/>
    <cellStyle name="Normal 7 6 2 2 5 2 4 2 2" xfId="31314"/>
    <cellStyle name="Normal 7 6 2 2 5 2 4 3" xfId="23799"/>
    <cellStyle name="Normal 7 6 2 2 5 2 5" xfId="8767"/>
    <cellStyle name="Normal 7 6 2 2 5 2 5 2" xfId="26304"/>
    <cellStyle name="Normal 7 6 2 2 5 2 6" xfId="18789"/>
    <cellStyle name="Normal 7 6 2 2 5 2 7" xfId="16284"/>
    <cellStyle name="Normal 7 6 2 2 5 3" xfId="1978"/>
    <cellStyle name="Normal 7 6 2 2 5 3 2" xfId="4483"/>
    <cellStyle name="Normal 7 6 2 2 5 3 2 2" xfId="12019"/>
    <cellStyle name="Normal 7 6 2 2 5 3 2 2 2" xfId="29556"/>
    <cellStyle name="Normal 7 6 2 2 5 3 2 3" xfId="22041"/>
    <cellStyle name="Normal 7 6 2 2 5 3 3" xfId="6988"/>
    <cellStyle name="Normal 7 6 2 2 5 3 3 2" xfId="14524"/>
    <cellStyle name="Normal 7 6 2 2 5 3 3 2 2" xfId="32061"/>
    <cellStyle name="Normal 7 6 2 2 5 3 3 3" xfId="24546"/>
    <cellStyle name="Normal 7 6 2 2 5 3 4" xfId="9514"/>
    <cellStyle name="Normal 7 6 2 2 5 3 4 2" xfId="27051"/>
    <cellStyle name="Normal 7 6 2 2 5 3 5" xfId="19536"/>
    <cellStyle name="Normal 7 6 2 2 5 3 6" xfId="17031"/>
    <cellStyle name="Normal 7 6 2 2 5 4" xfId="3238"/>
    <cellStyle name="Normal 7 6 2 2 5 4 2" xfId="10774"/>
    <cellStyle name="Normal 7 6 2 2 5 4 2 2" xfId="28311"/>
    <cellStyle name="Normal 7 6 2 2 5 4 3" xfId="20796"/>
    <cellStyle name="Normal 7 6 2 2 5 5" xfId="5743"/>
    <cellStyle name="Normal 7 6 2 2 5 5 2" xfId="13279"/>
    <cellStyle name="Normal 7 6 2 2 5 5 2 2" xfId="30816"/>
    <cellStyle name="Normal 7 6 2 2 5 5 3" xfId="23301"/>
    <cellStyle name="Normal 7 6 2 2 5 6" xfId="8267"/>
    <cellStyle name="Normal 7 6 2 2 5 6 2" xfId="25806"/>
    <cellStyle name="Normal 7 6 2 2 5 7" xfId="18291"/>
    <cellStyle name="Normal 7 6 2 2 5 8" xfId="15786"/>
    <cellStyle name="Normal 7 6 2 2 6" xfId="437"/>
    <cellStyle name="Normal 7 6 2 2 6 2" xfId="1729"/>
    <cellStyle name="Normal 7 6 2 2 6 2 2" xfId="4234"/>
    <cellStyle name="Normal 7 6 2 2 6 2 2 2" xfId="11770"/>
    <cellStyle name="Normal 7 6 2 2 6 2 2 2 2" xfId="29307"/>
    <cellStyle name="Normal 7 6 2 2 6 2 2 3" xfId="21792"/>
    <cellStyle name="Normal 7 6 2 2 6 2 3" xfId="6739"/>
    <cellStyle name="Normal 7 6 2 2 6 2 3 2" xfId="14275"/>
    <cellStyle name="Normal 7 6 2 2 6 2 3 2 2" xfId="31812"/>
    <cellStyle name="Normal 7 6 2 2 6 2 3 3" xfId="24297"/>
    <cellStyle name="Normal 7 6 2 2 6 2 4" xfId="9265"/>
    <cellStyle name="Normal 7 6 2 2 6 2 4 2" xfId="26802"/>
    <cellStyle name="Normal 7 6 2 2 6 2 5" xfId="19287"/>
    <cellStyle name="Normal 7 6 2 2 6 2 6" xfId="16782"/>
    <cellStyle name="Normal 7 6 2 2 6 3" xfId="2989"/>
    <cellStyle name="Normal 7 6 2 2 6 3 2" xfId="10525"/>
    <cellStyle name="Normal 7 6 2 2 6 3 2 2" xfId="28062"/>
    <cellStyle name="Normal 7 6 2 2 6 3 3" xfId="20547"/>
    <cellStyle name="Normal 7 6 2 2 6 4" xfId="5494"/>
    <cellStyle name="Normal 7 6 2 2 6 4 2" xfId="13030"/>
    <cellStyle name="Normal 7 6 2 2 6 4 2 2" xfId="30567"/>
    <cellStyle name="Normal 7 6 2 2 6 4 3" xfId="23052"/>
    <cellStyle name="Normal 7 6 2 2 6 5" xfId="8016"/>
    <cellStyle name="Normal 7 6 2 2 6 5 2" xfId="25557"/>
    <cellStyle name="Normal 7 6 2 2 6 6" xfId="18042"/>
    <cellStyle name="Normal 7 6 2 2 6 7" xfId="15537"/>
    <cellStyle name="Normal 7 6 2 2 7" xfId="982"/>
    <cellStyle name="Normal 7 6 2 2 7 2" xfId="2227"/>
    <cellStyle name="Normal 7 6 2 2 7 2 2" xfId="4732"/>
    <cellStyle name="Normal 7 6 2 2 7 2 2 2" xfId="12268"/>
    <cellStyle name="Normal 7 6 2 2 7 2 2 2 2" xfId="29805"/>
    <cellStyle name="Normal 7 6 2 2 7 2 2 3" xfId="22290"/>
    <cellStyle name="Normal 7 6 2 2 7 2 3" xfId="7237"/>
    <cellStyle name="Normal 7 6 2 2 7 2 3 2" xfId="14773"/>
    <cellStyle name="Normal 7 6 2 2 7 2 3 2 2" xfId="32310"/>
    <cellStyle name="Normal 7 6 2 2 7 2 3 3" xfId="24795"/>
    <cellStyle name="Normal 7 6 2 2 7 2 4" xfId="9763"/>
    <cellStyle name="Normal 7 6 2 2 7 2 4 2" xfId="27300"/>
    <cellStyle name="Normal 7 6 2 2 7 2 5" xfId="19785"/>
    <cellStyle name="Normal 7 6 2 2 7 2 6" xfId="17280"/>
    <cellStyle name="Normal 7 6 2 2 7 3" xfId="3487"/>
    <cellStyle name="Normal 7 6 2 2 7 3 2" xfId="11023"/>
    <cellStyle name="Normal 7 6 2 2 7 3 2 2" xfId="28560"/>
    <cellStyle name="Normal 7 6 2 2 7 3 3" xfId="21045"/>
    <cellStyle name="Normal 7 6 2 2 7 4" xfId="5992"/>
    <cellStyle name="Normal 7 6 2 2 7 4 2" xfId="13528"/>
    <cellStyle name="Normal 7 6 2 2 7 4 2 2" xfId="31065"/>
    <cellStyle name="Normal 7 6 2 2 7 4 3" xfId="23550"/>
    <cellStyle name="Normal 7 6 2 2 7 5" xfId="8518"/>
    <cellStyle name="Normal 7 6 2 2 7 5 2" xfId="26055"/>
    <cellStyle name="Normal 7 6 2 2 7 6" xfId="18540"/>
    <cellStyle name="Normal 7 6 2 2 7 7" xfId="16035"/>
    <cellStyle name="Normal 7 6 2 2 8" xfId="1480"/>
    <cellStyle name="Normal 7 6 2 2 8 2" xfId="3985"/>
    <cellStyle name="Normal 7 6 2 2 8 2 2" xfId="11521"/>
    <cellStyle name="Normal 7 6 2 2 8 2 2 2" xfId="29058"/>
    <cellStyle name="Normal 7 6 2 2 8 2 3" xfId="21543"/>
    <cellStyle name="Normal 7 6 2 2 8 3" xfId="6490"/>
    <cellStyle name="Normal 7 6 2 2 8 3 2" xfId="14026"/>
    <cellStyle name="Normal 7 6 2 2 8 3 2 2" xfId="31563"/>
    <cellStyle name="Normal 7 6 2 2 8 3 3" xfId="24048"/>
    <cellStyle name="Normal 7 6 2 2 8 4" xfId="9016"/>
    <cellStyle name="Normal 7 6 2 2 8 4 2" xfId="26553"/>
    <cellStyle name="Normal 7 6 2 2 8 5" xfId="19038"/>
    <cellStyle name="Normal 7 6 2 2 8 6" xfId="16533"/>
    <cellStyle name="Normal 7 6 2 2 9" xfId="2740"/>
    <cellStyle name="Normal 7 6 2 2 9 2" xfId="10276"/>
    <cellStyle name="Normal 7 6 2 2 9 2 2" xfId="27813"/>
    <cellStyle name="Normal 7 6 2 2 9 3" xfId="20298"/>
    <cellStyle name="Normal 7 6 2 3" xfId="193"/>
    <cellStyle name="Normal 7 6 2 3 10" xfId="15316"/>
    <cellStyle name="Normal 7 6 2 3 2" xfId="742"/>
    <cellStyle name="Normal 7 6 2 3 2 2" xfId="1261"/>
    <cellStyle name="Normal 7 6 2 3 2 2 2" xfId="2506"/>
    <cellStyle name="Normal 7 6 2 3 2 2 2 2" xfId="5011"/>
    <cellStyle name="Normal 7 6 2 3 2 2 2 2 2" xfId="12547"/>
    <cellStyle name="Normal 7 6 2 3 2 2 2 2 2 2" xfId="30084"/>
    <cellStyle name="Normal 7 6 2 3 2 2 2 2 3" xfId="22569"/>
    <cellStyle name="Normal 7 6 2 3 2 2 2 3" xfId="7516"/>
    <cellStyle name="Normal 7 6 2 3 2 2 2 3 2" xfId="15052"/>
    <cellStyle name="Normal 7 6 2 3 2 2 2 3 2 2" xfId="32589"/>
    <cellStyle name="Normal 7 6 2 3 2 2 2 3 3" xfId="25074"/>
    <cellStyle name="Normal 7 6 2 3 2 2 2 4" xfId="10042"/>
    <cellStyle name="Normal 7 6 2 3 2 2 2 4 2" xfId="27579"/>
    <cellStyle name="Normal 7 6 2 3 2 2 2 5" xfId="20064"/>
    <cellStyle name="Normal 7 6 2 3 2 2 2 6" xfId="17559"/>
    <cellStyle name="Normal 7 6 2 3 2 2 3" xfId="3766"/>
    <cellStyle name="Normal 7 6 2 3 2 2 3 2" xfId="11302"/>
    <cellStyle name="Normal 7 6 2 3 2 2 3 2 2" xfId="28839"/>
    <cellStyle name="Normal 7 6 2 3 2 2 3 3" xfId="21324"/>
    <cellStyle name="Normal 7 6 2 3 2 2 4" xfId="6271"/>
    <cellStyle name="Normal 7 6 2 3 2 2 4 2" xfId="13807"/>
    <cellStyle name="Normal 7 6 2 3 2 2 4 2 2" xfId="31344"/>
    <cellStyle name="Normal 7 6 2 3 2 2 4 3" xfId="23829"/>
    <cellStyle name="Normal 7 6 2 3 2 2 5" xfId="8797"/>
    <cellStyle name="Normal 7 6 2 3 2 2 5 2" xfId="26334"/>
    <cellStyle name="Normal 7 6 2 3 2 2 6" xfId="18819"/>
    <cellStyle name="Normal 7 6 2 3 2 2 7" xfId="16314"/>
    <cellStyle name="Normal 7 6 2 3 2 3" xfId="2008"/>
    <cellStyle name="Normal 7 6 2 3 2 3 2" xfId="4513"/>
    <cellStyle name="Normal 7 6 2 3 2 3 2 2" xfId="12049"/>
    <cellStyle name="Normal 7 6 2 3 2 3 2 2 2" xfId="29586"/>
    <cellStyle name="Normal 7 6 2 3 2 3 2 3" xfId="22071"/>
    <cellStyle name="Normal 7 6 2 3 2 3 3" xfId="7018"/>
    <cellStyle name="Normal 7 6 2 3 2 3 3 2" xfId="14554"/>
    <cellStyle name="Normal 7 6 2 3 2 3 3 2 2" xfId="32091"/>
    <cellStyle name="Normal 7 6 2 3 2 3 3 3" xfId="24576"/>
    <cellStyle name="Normal 7 6 2 3 2 3 4" xfId="9544"/>
    <cellStyle name="Normal 7 6 2 3 2 3 4 2" xfId="27081"/>
    <cellStyle name="Normal 7 6 2 3 2 3 5" xfId="19566"/>
    <cellStyle name="Normal 7 6 2 3 2 3 6" xfId="17061"/>
    <cellStyle name="Normal 7 6 2 3 2 4" xfId="3268"/>
    <cellStyle name="Normal 7 6 2 3 2 4 2" xfId="10804"/>
    <cellStyle name="Normal 7 6 2 3 2 4 2 2" xfId="28341"/>
    <cellStyle name="Normal 7 6 2 3 2 4 3" xfId="20826"/>
    <cellStyle name="Normal 7 6 2 3 2 5" xfId="5773"/>
    <cellStyle name="Normal 7 6 2 3 2 5 2" xfId="13309"/>
    <cellStyle name="Normal 7 6 2 3 2 5 2 2" xfId="30846"/>
    <cellStyle name="Normal 7 6 2 3 2 5 3" xfId="23331"/>
    <cellStyle name="Normal 7 6 2 3 2 6" xfId="8297"/>
    <cellStyle name="Normal 7 6 2 3 2 6 2" xfId="25836"/>
    <cellStyle name="Normal 7 6 2 3 2 7" xfId="18321"/>
    <cellStyle name="Normal 7 6 2 3 2 8" xfId="15816"/>
    <cellStyle name="Normal 7 6 2 3 3" xfId="469"/>
    <cellStyle name="Normal 7 6 2 3 3 2" xfId="1759"/>
    <cellStyle name="Normal 7 6 2 3 3 2 2" xfId="4264"/>
    <cellStyle name="Normal 7 6 2 3 3 2 2 2" xfId="11800"/>
    <cellStyle name="Normal 7 6 2 3 3 2 2 2 2" xfId="29337"/>
    <cellStyle name="Normal 7 6 2 3 3 2 2 3" xfId="21822"/>
    <cellStyle name="Normal 7 6 2 3 3 2 3" xfId="6769"/>
    <cellStyle name="Normal 7 6 2 3 3 2 3 2" xfId="14305"/>
    <cellStyle name="Normal 7 6 2 3 3 2 3 2 2" xfId="31842"/>
    <cellStyle name="Normal 7 6 2 3 3 2 3 3" xfId="24327"/>
    <cellStyle name="Normal 7 6 2 3 3 2 4" xfId="9295"/>
    <cellStyle name="Normal 7 6 2 3 3 2 4 2" xfId="26832"/>
    <cellStyle name="Normal 7 6 2 3 3 2 5" xfId="19317"/>
    <cellStyle name="Normal 7 6 2 3 3 2 6" xfId="16812"/>
    <cellStyle name="Normal 7 6 2 3 3 3" xfId="3019"/>
    <cellStyle name="Normal 7 6 2 3 3 3 2" xfId="10555"/>
    <cellStyle name="Normal 7 6 2 3 3 3 2 2" xfId="28092"/>
    <cellStyle name="Normal 7 6 2 3 3 3 3" xfId="20577"/>
    <cellStyle name="Normal 7 6 2 3 3 4" xfId="5524"/>
    <cellStyle name="Normal 7 6 2 3 3 4 2" xfId="13060"/>
    <cellStyle name="Normal 7 6 2 3 3 4 2 2" xfId="30597"/>
    <cellStyle name="Normal 7 6 2 3 3 4 3" xfId="23082"/>
    <cellStyle name="Normal 7 6 2 3 3 5" xfId="8046"/>
    <cellStyle name="Normal 7 6 2 3 3 5 2" xfId="25587"/>
    <cellStyle name="Normal 7 6 2 3 3 6" xfId="18072"/>
    <cellStyle name="Normal 7 6 2 3 3 7" xfId="15567"/>
    <cellStyle name="Normal 7 6 2 3 4" xfId="1012"/>
    <cellStyle name="Normal 7 6 2 3 4 2" xfId="2257"/>
    <cellStyle name="Normal 7 6 2 3 4 2 2" xfId="4762"/>
    <cellStyle name="Normal 7 6 2 3 4 2 2 2" xfId="12298"/>
    <cellStyle name="Normal 7 6 2 3 4 2 2 2 2" xfId="29835"/>
    <cellStyle name="Normal 7 6 2 3 4 2 2 3" xfId="22320"/>
    <cellStyle name="Normal 7 6 2 3 4 2 3" xfId="7267"/>
    <cellStyle name="Normal 7 6 2 3 4 2 3 2" xfId="14803"/>
    <cellStyle name="Normal 7 6 2 3 4 2 3 2 2" xfId="32340"/>
    <cellStyle name="Normal 7 6 2 3 4 2 3 3" xfId="24825"/>
    <cellStyle name="Normal 7 6 2 3 4 2 4" xfId="9793"/>
    <cellStyle name="Normal 7 6 2 3 4 2 4 2" xfId="27330"/>
    <cellStyle name="Normal 7 6 2 3 4 2 5" xfId="19815"/>
    <cellStyle name="Normal 7 6 2 3 4 2 6" xfId="17310"/>
    <cellStyle name="Normal 7 6 2 3 4 3" xfId="3517"/>
    <cellStyle name="Normal 7 6 2 3 4 3 2" xfId="11053"/>
    <cellStyle name="Normal 7 6 2 3 4 3 2 2" xfId="28590"/>
    <cellStyle name="Normal 7 6 2 3 4 3 3" xfId="21075"/>
    <cellStyle name="Normal 7 6 2 3 4 4" xfId="6022"/>
    <cellStyle name="Normal 7 6 2 3 4 4 2" xfId="13558"/>
    <cellStyle name="Normal 7 6 2 3 4 4 2 2" xfId="31095"/>
    <cellStyle name="Normal 7 6 2 3 4 4 3" xfId="23580"/>
    <cellStyle name="Normal 7 6 2 3 4 5" xfId="8548"/>
    <cellStyle name="Normal 7 6 2 3 4 5 2" xfId="26085"/>
    <cellStyle name="Normal 7 6 2 3 4 6" xfId="18570"/>
    <cellStyle name="Normal 7 6 2 3 4 7" xfId="16065"/>
    <cellStyle name="Normal 7 6 2 3 5" xfId="1510"/>
    <cellStyle name="Normal 7 6 2 3 5 2" xfId="4015"/>
    <cellStyle name="Normal 7 6 2 3 5 2 2" xfId="11551"/>
    <cellStyle name="Normal 7 6 2 3 5 2 2 2" xfId="29088"/>
    <cellStyle name="Normal 7 6 2 3 5 2 3" xfId="21573"/>
    <cellStyle name="Normal 7 6 2 3 5 3" xfId="6520"/>
    <cellStyle name="Normal 7 6 2 3 5 3 2" xfId="14056"/>
    <cellStyle name="Normal 7 6 2 3 5 3 2 2" xfId="31593"/>
    <cellStyle name="Normal 7 6 2 3 5 3 3" xfId="24078"/>
    <cellStyle name="Normal 7 6 2 3 5 4" xfId="9046"/>
    <cellStyle name="Normal 7 6 2 3 5 4 2" xfId="26583"/>
    <cellStyle name="Normal 7 6 2 3 5 5" xfId="19068"/>
    <cellStyle name="Normal 7 6 2 3 5 6" xfId="16563"/>
    <cellStyle name="Normal 7 6 2 3 6" xfId="2770"/>
    <cellStyle name="Normal 7 6 2 3 6 2" xfId="10306"/>
    <cellStyle name="Normal 7 6 2 3 6 2 2" xfId="27843"/>
    <cellStyle name="Normal 7 6 2 3 6 3" xfId="20328"/>
    <cellStyle name="Normal 7 6 2 3 7" xfId="5275"/>
    <cellStyle name="Normal 7 6 2 3 7 2" xfId="12811"/>
    <cellStyle name="Normal 7 6 2 3 7 2 2" xfId="30348"/>
    <cellStyle name="Normal 7 6 2 3 7 3" xfId="22833"/>
    <cellStyle name="Normal 7 6 2 3 8" xfId="7795"/>
    <cellStyle name="Normal 7 6 2 3 8 2" xfId="25338"/>
    <cellStyle name="Normal 7 6 2 3 9" xfId="17823"/>
    <cellStyle name="Normal 7 6 2 4" xfId="269"/>
    <cellStyle name="Normal 7 6 2 4 10" xfId="15379"/>
    <cellStyle name="Normal 7 6 2 4 2" xfId="804"/>
    <cellStyle name="Normal 7 6 2 4 2 2" xfId="1322"/>
    <cellStyle name="Normal 7 6 2 4 2 2 2" xfId="2567"/>
    <cellStyle name="Normal 7 6 2 4 2 2 2 2" xfId="5072"/>
    <cellStyle name="Normal 7 6 2 4 2 2 2 2 2" xfId="12608"/>
    <cellStyle name="Normal 7 6 2 4 2 2 2 2 2 2" xfId="30145"/>
    <cellStyle name="Normal 7 6 2 4 2 2 2 2 3" xfId="22630"/>
    <cellStyle name="Normal 7 6 2 4 2 2 2 3" xfId="7577"/>
    <cellStyle name="Normal 7 6 2 4 2 2 2 3 2" xfId="15113"/>
    <cellStyle name="Normal 7 6 2 4 2 2 2 3 2 2" xfId="32650"/>
    <cellStyle name="Normal 7 6 2 4 2 2 2 3 3" xfId="25135"/>
    <cellStyle name="Normal 7 6 2 4 2 2 2 4" xfId="10103"/>
    <cellStyle name="Normal 7 6 2 4 2 2 2 4 2" xfId="27640"/>
    <cellStyle name="Normal 7 6 2 4 2 2 2 5" xfId="20125"/>
    <cellStyle name="Normal 7 6 2 4 2 2 2 6" xfId="17620"/>
    <cellStyle name="Normal 7 6 2 4 2 2 3" xfId="3827"/>
    <cellStyle name="Normal 7 6 2 4 2 2 3 2" xfId="11363"/>
    <cellStyle name="Normal 7 6 2 4 2 2 3 2 2" xfId="28900"/>
    <cellStyle name="Normal 7 6 2 4 2 2 3 3" xfId="21385"/>
    <cellStyle name="Normal 7 6 2 4 2 2 4" xfId="6332"/>
    <cellStyle name="Normal 7 6 2 4 2 2 4 2" xfId="13868"/>
    <cellStyle name="Normal 7 6 2 4 2 2 4 2 2" xfId="31405"/>
    <cellStyle name="Normal 7 6 2 4 2 2 4 3" xfId="23890"/>
    <cellStyle name="Normal 7 6 2 4 2 2 5" xfId="8858"/>
    <cellStyle name="Normal 7 6 2 4 2 2 5 2" xfId="26395"/>
    <cellStyle name="Normal 7 6 2 4 2 2 6" xfId="18880"/>
    <cellStyle name="Normal 7 6 2 4 2 2 7" xfId="16375"/>
    <cellStyle name="Normal 7 6 2 4 2 3" xfId="2069"/>
    <cellStyle name="Normal 7 6 2 4 2 3 2" xfId="4574"/>
    <cellStyle name="Normal 7 6 2 4 2 3 2 2" xfId="12110"/>
    <cellStyle name="Normal 7 6 2 4 2 3 2 2 2" xfId="29647"/>
    <cellStyle name="Normal 7 6 2 4 2 3 2 3" xfId="22132"/>
    <cellStyle name="Normal 7 6 2 4 2 3 3" xfId="7079"/>
    <cellStyle name="Normal 7 6 2 4 2 3 3 2" xfId="14615"/>
    <cellStyle name="Normal 7 6 2 4 2 3 3 2 2" xfId="32152"/>
    <cellStyle name="Normal 7 6 2 4 2 3 3 3" xfId="24637"/>
    <cellStyle name="Normal 7 6 2 4 2 3 4" xfId="9605"/>
    <cellStyle name="Normal 7 6 2 4 2 3 4 2" xfId="27142"/>
    <cellStyle name="Normal 7 6 2 4 2 3 5" xfId="19627"/>
    <cellStyle name="Normal 7 6 2 4 2 3 6" xfId="17122"/>
    <cellStyle name="Normal 7 6 2 4 2 4" xfId="3329"/>
    <cellStyle name="Normal 7 6 2 4 2 4 2" xfId="10865"/>
    <cellStyle name="Normal 7 6 2 4 2 4 2 2" xfId="28402"/>
    <cellStyle name="Normal 7 6 2 4 2 4 3" xfId="20887"/>
    <cellStyle name="Normal 7 6 2 4 2 5" xfId="5834"/>
    <cellStyle name="Normal 7 6 2 4 2 5 2" xfId="13370"/>
    <cellStyle name="Normal 7 6 2 4 2 5 2 2" xfId="30907"/>
    <cellStyle name="Normal 7 6 2 4 2 5 3" xfId="23392"/>
    <cellStyle name="Normal 7 6 2 4 2 6" xfId="8358"/>
    <cellStyle name="Normal 7 6 2 4 2 6 2" xfId="25897"/>
    <cellStyle name="Normal 7 6 2 4 2 7" xfId="18382"/>
    <cellStyle name="Normal 7 6 2 4 2 8" xfId="15877"/>
    <cellStyle name="Normal 7 6 2 4 3" xfId="544"/>
    <cellStyle name="Normal 7 6 2 4 3 2" xfId="1820"/>
    <cellStyle name="Normal 7 6 2 4 3 2 2" xfId="4325"/>
    <cellStyle name="Normal 7 6 2 4 3 2 2 2" xfId="11861"/>
    <cellStyle name="Normal 7 6 2 4 3 2 2 2 2" xfId="29398"/>
    <cellStyle name="Normal 7 6 2 4 3 2 2 3" xfId="21883"/>
    <cellStyle name="Normal 7 6 2 4 3 2 3" xfId="6830"/>
    <cellStyle name="Normal 7 6 2 4 3 2 3 2" xfId="14366"/>
    <cellStyle name="Normal 7 6 2 4 3 2 3 2 2" xfId="31903"/>
    <cellStyle name="Normal 7 6 2 4 3 2 3 3" xfId="24388"/>
    <cellStyle name="Normal 7 6 2 4 3 2 4" xfId="9356"/>
    <cellStyle name="Normal 7 6 2 4 3 2 4 2" xfId="26893"/>
    <cellStyle name="Normal 7 6 2 4 3 2 5" xfId="19378"/>
    <cellStyle name="Normal 7 6 2 4 3 2 6" xfId="16873"/>
    <cellStyle name="Normal 7 6 2 4 3 3" xfId="3080"/>
    <cellStyle name="Normal 7 6 2 4 3 3 2" xfId="10616"/>
    <cellStyle name="Normal 7 6 2 4 3 3 2 2" xfId="28153"/>
    <cellStyle name="Normal 7 6 2 4 3 3 3" xfId="20638"/>
    <cellStyle name="Normal 7 6 2 4 3 4" xfId="5585"/>
    <cellStyle name="Normal 7 6 2 4 3 4 2" xfId="13121"/>
    <cellStyle name="Normal 7 6 2 4 3 4 2 2" xfId="30658"/>
    <cellStyle name="Normal 7 6 2 4 3 4 3" xfId="23143"/>
    <cellStyle name="Normal 7 6 2 4 3 5" xfId="8109"/>
    <cellStyle name="Normal 7 6 2 4 3 5 2" xfId="25648"/>
    <cellStyle name="Normal 7 6 2 4 3 6" xfId="18133"/>
    <cellStyle name="Normal 7 6 2 4 3 7" xfId="15628"/>
    <cellStyle name="Normal 7 6 2 4 4" xfId="1073"/>
    <cellStyle name="Normal 7 6 2 4 4 2" xfId="2318"/>
    <cellStyle name="Normal 7 6 2 4 4 2 2" xfId="4823"/>
    <cellStyle name="Normal 7 6 2 4 4 2 2 2" xfId="12359"/>
    <cellStyle name="Normal 7 6 2 4 4 2 2 2 2" xfId="29896"/>
    <cellStyle name="Normal 7 6 2 4 4 2 2 3" xfId="22381"/>
    <cellStyle name="Normal 7 6 2 4 4 2 3" xfId="7328"/>
    <cellStyle name="Normal 7 6 2 4 4 2 3 2" xfId="14864"/>
    <cellStyle name="Normal 7 6 2 4 4 2 3 2 2" xfId="32401"/>
    <cellStyle name="Normal 7 6 2 4 4 2 3 3" xfId="24886"/>
    <cellStyle name="Normal 7 6 2 4 4 2 4" xfId="9854"/>
    <cellStyle name="Normal 7 6 2 4 4 2 4 2" xfId="27391"/>
    <cellStyle name="Normal 7 6 2 4 4 2 5" xfId="19876"/>
    <cellStyle name="Normal 7 6 2 4 4 2 6" xfId="17371"/>
    <cellStyle name="Normal 7 6 2 4 4 3" xfId="3578"/>
    <cellStyle name="Normal 7 6 2 4 4 3 2" xfId="11114"/>
    <cellStyle name="Normal 7 6 2 4 4 3 2 2" xfId="28651"/>
    <cellStyle name="Normal 7 6 2 4 4 3 3" xfId="21136"/>
    <cellStyle name="Normal 7 6 2 4 4 4" xfId="6083"/>
    <cellStyle name="Normal 7 6 2 4 4 4 2" xfId="13619"/>
    <cellStyle name="Normal 7 6 2 4 4 4 2 2" xfId="31156"/>
    <cellStyle name="Normal 7 6 2 4 4 4 3" xfId="23641"/>
    <cellStyle name="Normal 7 6 2 4 4 5" xfId="8609"/>
    <cellStyle name="Normal 7 6 2 4 4 5 2" xfId="26146"/>
    <cellStyle name="Normal 7 6 2 4 4 6" xfId="18631"/>
    <cellStyle name="Normal 7 6 2 4 4 7" xfId="16126"/>
    <cellStyle name="Normal 7 6 2 4 5" xfId="1571"/>
    <cellStyle name="Normal 7 6 2 4 5 2" xfId="4076"/>
    <cellStyle name="Normal 7 6 2 4 5 2 2" xfId="11612"/>
    <cellStyle name="Normal 7 6 2 4 5 2 2 2" xfId="29149"/>
    <cellStyle name="Normal 7 6 2 4 5 2 3" xfId="21634"/>
    <cellStyle name="Normal 7 6 2 4 5 3" xfId="6581"/>
    <cellStyle name="Normal 7 6 2 4 5 3 2" xfId="14117"/>
    <cellStyle name="Normal 7 6 2 4 5 3 2 2" xfId="31654"/>
    <cellStyle name="Normal 7 6 2 4 5 3 3" xfId="24139"/>
    <cellStyle name="Normal 7 6 2 4 5 4" xfId="9107"/>
    <cellStyle name="Normal 7 6 2 4 5 4 2" xfId="26644"/>
    <cellStyle name="Normal 7 6 2 4 5 5" xfId="19129"/>
    <cellStyle name="Normal 7 6 2 4 5 6" xfId="16624"/>
    <cellStyle name="Normal 7 6 2 4 6" xfId="2831"/>
    <cellStyle name="Normal 7 6 2 4 6 2" xfId="10367"/>
    <cellStyle name="Normal 7 6 2 4 6 2 2" xfId="27904"/>
    <cellStyle name="Normal 7 6 2 4 6 3" xfId="20389"/>
    <cellStyle name="Normal 7 6 2 4 7" xfId="5336"/>
    <cellStyle name="Normal 7 6 2 4 7 2" xfId="12872"/>
    <cellStyle name="Normal 7 6 2 4 7 2 2" xfId="30409"/>
    <cellStyle name="Normal 7 6 2 4 7 3" xfId="22894"/>
    <cellStyle name="Normal 7 6 2 4 8" xfId="7858"/>
    <cellStyle name="Normal 7 6 2 4 8 2" xfId="25399"/>
    <cellStyle name="Normal 7 6 2 4 9" xfId="17884"/>
    <cellStyle name="Normal 7 6 2 5" xfId="333"/>
    <cellStyle name="Normal 7 6 2 5 10" xfId="15440"/>
    <cellStyle name="Normal 7 6 2 5 2" xfId="868"/>
    <cellStyle name="Normal 7 6 2 5 2 2" xfId="1383"/>
    <cellStyle name="Normal 7 6 2 5 2 2 2" xfId="2628"/>
    <cellStyle name="Normal 7 6 2 5 2 2 2 2" xfId="5133"/>
    <cellStyle name="Normal 7 6 2 5 2 2 2 2 2" xfId="12669"/>
    <cellStyle name="Normal 7 6 2 5 2 2 2 2 2 2" xfId="30206"/>
    <cellStyle name="Normal 7 6 2 5 2 2 2 2 3" xfId="22691"/>
    <cellStyle name="Normal 7 6 2 5 2 2 2 3" xfId="7638"/>
    <cellStyle name="Normal 7 6 2 5 2 2 2 3 2" xfId="15174"/>
    <cellStyle name="Normal 7 6 2 5 2 2 2 3 2 2" xfId="32711"/>
    <cellStyle name="Normal 7 6 2 5 2 2 2 3 3" xfId="25196"/>
    <cellStyle name="Normal 7 6 2 5 2 2 2 4" xfId="10164"/>
    <cellStyle name="Normal 7 6 2 5 2 2 2 4 2" xfId="27701"/>
    <cellStyle name="Normal 7 6 2 5 2 2 2 5" xfId="20186"/>
    <cellStyle name="Normal 7 6 2 5 2 2 2 6" xfId="17681"/>
    <cellStyle name="Normal 7 6 2 5 2 2 3" xfId="3888"/>
    <cellStyle name="Normal 7 6 2 5 2 2 3 2" xfId="11424"/>
    <cellStyle name="Normal 7 6 2 5 2 2 3 2 2" xfId="28961"/>
    <cellStyle name="Normal 7 6 2 5 2 2 3 3" xfId="21446"/>
    <cellStyle name="Normal 7 6 2 5 2 2 4" xfId="6393"/>
    <cellStyle name="Normal 7 6 2 5 2 2 4 2" xfId="13929"/>
    <cellStyle name="Normal 7 6 2 5 2 2 4 2 2" xfId="31466"/>
    <cellStyle name="Normal 7 6 2 5 2 2 4 3" xfId="23951"/>
    <cellStyle name="Normal 7 6 2 5 2 2 5" xfId="8919"/>
    <cellStyle name="Normal 7 6 2 5 2 2 5 2" xfId="26456"/>
    <cellStyle name="Normal 7 6 2 5 2 2 6" xfId="18941"/>
    <cellStyle name="Normal 7 6 2 5 2 2 7" xfId="16436"/>
    <cellStyle name="Normal 7 6 2 5 2 3" xfId="2130"/>
    <cellStyle name="Normal 7 6 2 5 2 3 2" xfId="4635"/>
    <cellStyle name="Normal 7 6 2 5 2 3 2 2" xfId="12171"/>
    <cellStyle name="Normal 7 6 2 5 2 3 2 2 2" xfId="29708"/>
    <cellStyle name="Normal 7 6 2 5 2 3 2 3" xfId="22193"/>
    <cellStyle name="Normal 7 6 2 5 2 3 3" xfId="7140"/>
    <cellStyle name="Normal 7 6 2 5 2 3 3 2" xfId="14676"/>
    <cellStyle name="Normal 7 6 2 5 2 3 3 2 2" xfId="32213"/>
    <cellStyle name="Normal 7 6 2 5 2 3 3 3" xfId="24698"/>
    <cellStyle name="Normal 7 6 2 5 2 3 4" xfId="9666"/>
    <cellStyle name="Normal 7 6 2 5 2 3 4 2" xfId="27203"/>
    <cellStyle name="Normal 7 6 2 5 2 3 5" xfId="19688"/>
    <cellStyle name="Normal 7 6 2 5 2 3 6" xfId="17183"/>
    <cellStyle name="Normal 7 6 2 5 2 4" xfId="3390"/>
    <cellStyle name="Normal 7 6 2 5 2 4 2" xfId="10926"/>
    <cellStyle name="Normal 7 6 2 5 2 4 2 2" xfId="28463"/>
    <cellStyle name="Normal 7 6 2 5 2 4 3" xfId="20948"/>
    <cellStyle name="Normal 7 6 2 5 2 5" xfId="5895"/>
    <cellStyle name="Normal 7 6 2 5 2 5 2" xfId="13431"/>
    <cellStyle name="Normal 7 6 2 5 2 5 2 2" xfId="30968"/>
    <cellStyle name="Normal 7 6 2 5 2 5 3" xfId="23453"/>
    <cellStyle name="Normal 7 6 2 5 2 6" xfId="8419"/>
    <cellStyle name="Normal 7 6 2 5 2 6 2" xfId="25958"/>
    <cellStyle name="Normal 7 6 2 5 2 7" xfId="18443"/>
    <cellStyle name="Normal 7 6 2 5 2 8" xfId="15938"/>
    <cellStyle name="Normal 7 6 2 5 3" xfId="608"/>
    <cellStyle name="Normal 7 6 2 5 3 2" xfId="1881"/>
    <cellStyle name="Normal 7 6 2 5 3 2 2" xfId="4386"/>
    <cellStyle name="Normal 7 6 2 5 3 2 2 2" xfId="11922"/>
    <cellStyle name="Normal 7 6 2 5 3 2 2 2 2" xfId="29459"/>
    <cellStyle name="Normal 7 6 2 5 3 2 2 3" xfId="21944"/>
    <cellStyle name="Normal 7 6 2 5 3 2 3" xfId="6891"/>
    <cellStyle name="Normal 7 6 2 5 3 2 3 2" xfId="14427"/>
    <cellStyle name="Normal 7 6 2 5 3 2 3 2 2" xfId="31964"/>
    <cellStyle name="Normal 7 6 2 5 3 2 3 3" xfId="24449"/>
    <cellStyle name="Normal 7 6 2 5 3 2 4" xfId="9417"/>
    <cellStyle name="Normal 7 6 2 5 3 2 4 2" xfId="26954"/>
    <cellStyle name="Normal 7 6 2 5 3 2 5" xfId="19439"/>
    <cellStyle name="Normal 7 6 2 5 3 2 6" xfId="16934"/>
    <cellStyle name="Normal 7 6 2 5 3 3" xfId="3141"/>
    <cellStyle name="Normal 7 6 2 5 3 3 2" xfId="10677"/>
    <cellStyle name="Normal 7 6 2 5 3 3 2 2" xfId="28214"/>
    <cellStyle name="Normal 7 6 2 5 3 3 3" xfId="20699"/>
    <cellStyle name="Normal 7 6 2 5 3 4" xfId="5646"/>
    <cellStyle name="Normal 7 6 2 5 3 4 2" xfId="13182"/>
    <cellStyle name="Normal 7 6 2 5 3 4 2 2" xfId="30719"/>
    <cellStyle name="Normal 7 6 2 5 3 4 3" xfId="23204"/>
    <cellStyle name="Normal 7 6 2 5 3 5" xfId="8170"/>
    <cellStyle name="Normal 7 6 2 5 3 5 2" xfId="25709"/>
    <cellStyle name="Normal 7 6 2 5 3 6" xfId="18194"/>
    <cellStyle name="Normal 7 6 2 5 3 7" xfId="15689"/>
    <cellStyle name="Normal 7 6 2 5 4" xfId="1134"/>
    <cellStyle name="Normal 7 6 2 5 4 2" xfId="2379"/>
    <cellStyle name="Normal 7 6 2 5 4 2 2" xfId="4884"/>
    <cellStyle name="Normal 7 6 2 5 4 2 2 2" xfId="12420"/>
    <cellStyle name="Normal 7 6 2 5 4 2 2 2 2" xfId="29957"/>
    <cellStyle name="Normal 7 6 2 5 4 2 2 3" xfId="22442"/>
    <cellStyle name="Normal 7 6 2 5 4 2 3" xfId="7389"/>
    <cellStyle name="Normal 7 6 2 5 4 2 3 2" xfId="14925"/>
    <cellStyle name="Normal 7 6 2 5 4 2 3 2 2" xfId="32462"/>
    <cellStyle name="Normal 7 6 2 5 4 2 3 3" xfId="24947"/>
    <cellStyle name="Normal 7 6 2 5 4 2 4" xfId="9915"/>
    <cellStyle name="Normal 7 6 2 5 4 2 4 2" xfId="27452"/>
    <cellStyle name="Normal 7 6 2 5 4 2 5" xfId="19937"/>
    <cellStyle name="Normal 7 6 2 5 4 2 6" xfId="17432"/>
    <cellStyle name="Normal 7 6 2 5 4 3" xfId="3639"/>
    <cellStyle name="Normal 7 6 2 5 4 3 2" xfId="11175"/>
    <cellStyle name="Normal 7 6 2 5 4 3 2 2" xfId="28712"/>
    <cellStyle name="Normal 7 6 2 5 4 3 3" xfId="21197"/>
    <cellStyle name="Normal 7 6 2 5 4 4" xfId="6144"/>
    <cellStyle name="Normal 7 6 2 5 4 4 2" xfId="13680"/>
    <cellStyle name="Normal 7 6 2 5 4 4 2 2" xfId="31217"/>
    <cellStyle name="Normal 7 6 2 5 4 4 3" xfId="23702"/>
    <cellStyle name="Normal 7 6 2 5 4 5" xfId="8670"/>
    <cellStyle name="Normal 7 6 2 5 4 5 2" xfId="26207"/>
    <cellStyle name="Normal 7 6 2 5 4 6" xfId="18692"/>
    <cellStyle name="Normal 7 6 2 5 4 7" xfId="16187"/>
    <cellStyle name="Normal 7 6 2 5 5" xfId="1632"/>
    <cellStyle name="Normal 7 6 2 5 5 2" xfId="4137"/>
    <cellStyle name="Normal 7 6 2 5 5 2 2" xfId="11673"/>
    <cellStyle name="Normal 7 6 2 5 5 2 2 2" xfId="29210"/>
    <cellStyle name="Normal 7 6 2 5 5 2 3" xfId="21695"/>
    <cellStyle name="Normal 7 6 2 5 5 3" xfId="6642"/>
    <cellStyle name="Normal 7 6 2 5 5 3 2" xfId="14178"/>
    <cellStyle name="Normal 7 6 2 5 5 3 2 2" xfId="31715"/>
    <cellStyle name="Normal 7 6 2 5 5 3 3" xfId="24200"/>
    <cellStyle name="Normal 7 6 2 5 5 4" xfId="9168"/>
    <cellStyle name="Normal 7 6 2 5 5 4 2" xfId="26705"/>
    <cellStyle name="Normal 7 6 2 5 5 5" xfId="19190"/>
    <cellStyle name="Normal 7 6 2 5 5 6" xfId="16685"/>
    <cellStyle name="Normal 7 6 2 5 6" xfId="2892"/>
    <cellStyle name="Normal 7 6 2 5 6 2" xfId="10428"/>
    <cellStyle name="Normal 7 6 2 5 6 2 2" xfId="27965"/>
    <cellStyle name="Normal 7 6 2 5 6 3" xfId="20450"/>
    <cellStyle name="Normal 7 6 2 5 7" xfId="5397"/>
    <cellStyle name="Normal 7 6 2 5 7 2" xfId="12933"/>
    <cellStyle name="Normal 7 6 2 5 7 2 2" xfId="30470"/>
    <cellStyle name="Normal 7 6 2 5 7 3" xfId="22955"/>
    <cellStyle name="Normal 7 6 2 5 8" xfId="7919"/>
    <cellStyle name="Normal 7 6 2 5 8 2" xfId="25460"/>
    <cellStyle name="Normal 7 6 2 5 9" xfId="17945"/>
    <cellStyle name="Normal 7 6 2 6" xfId="679"/>
    <cellStyle name="Normal 7 6 2 6 2" xfId="1200"/>
    <cellStyle name="Normal 7 6 2 6 2 2" xfId="2445"/>
    <cellStyle name="Normal 7 6 2 6 2 2 2" xfId="4950"/>
    <cellStyle name="Normal 7 6 2 6 2 2 2 2" xfId="12486"/>
    <cellStyle name="Normal 7 6 2 6 2 2 2 2 2" xfId="30023"/>
    <cellStyle name="Normal 7 6 2 6 2 2 2 3" xfId="22508"/>
    <cellStyle name="Normal 7 6 2 6 2 2 3" xfId="7455"/>
    <cellStyle name="Normal 7 6 2 6 2 2 3 2" xfId="14991"/>
    <cellStyle name="Normal 7 6 2 6 2 2 3 2 2" xfId="32528"/>
    <cellStyle name="Normal 7 6 2 6 2 2 3 3" xfId="25013"/>
    <cellStyle name="Normal 7 6 2 6 2 2 4" xfId="9981"/>
    <cellStyle name="Normal 7 6 2 6 2 2 4 2" xfId="27518"/>
    <cellStyle name="Normal 7 6 2 6 2 2 5" xfId="20003"/>
    <cellStyle name="Normal 7 6 2 6 2 2 6" xfId="17498"/>
    <cellStyle name="Normal 7 6 2 6 2 3" xfId="3705"/>
    <cellStyle name="Normal 7 6 2 6 2 3 2" xfId="11241"/>
    <cellStyle name="Normal 7 6 2 6 2 3 2 2" xfId="28778"/>
    <cellStyle name="Normal 7 6 2 6 2 3 3" xfId="21263"/>
    <cellStyle name="Normal 7 6 2 6 2 4" xfId="6210"/>
    <cellStyle name="Normal 7 6 2 6 2 4 2" xfId="13746"/>
    <cellStyle name="Normal 7 6 2 6 2 4 2 2" xfId="31283"/>
    <cellStyle name="Normal 7 6 2 6 2 4 3" xfId="23768"/>
    <cellStyle name="Normal 7 6 2 6 2 5" xfId="8736"/>
    <cellStyle name="Normal 7 6 2 6 2 5 2" xfId="26273"/>
    <cellStyle name="Normal 7 6 2 6 2 6" xfId="18758"/>
    <cellStyle name="Normal 7 6 2 6 2 7" xfId="16253"/>
    <cellStyle name="Normal 7 6 2 6 3" xfId="1947"/>
    <cellStyle name="Normal 7 6 2 6 3 2" xfId="4452"/>
    <cellStyle name="Normal 7 6 2 6 3 2 2" xfId="11988"/>
    <cellStyle name="Normal 7 6 2 6 3 2 2 2" xfId="29525"/>
    <cellStyle name="Normal 7 6 2 6 3 2 3" xfId="22010"/>
    <cellStyle name="Normal 7 6 2 6 3 3" xfId="6957"/>
    <cellStyle name="Normal 7 6 2 6 3 3 2" xfId="14493"/>
    <cellStyle name="Normal 7 6 2 6 3 3 2 2" xfId="32030"/>
    <cellStyle name="Normal 7 6 2 6 3 3 3" xfId="24515"/>
    <cellStyle name="Normal 7 6 2 6 3 4" xfId="9483"/>
    <cellStyle name="Normal 7 6 2 6 3 4 2" xfId="27020"/>
    <cellStyle name="Normal 7 6 2 6 3 5" xfId="19505"/>
    <cellStyle name="Normal 7 6 2 6 3 6" xfId="17000"/>
    <cellStyle name="Normal 7 6 2 6 4" xfId="3207"/>
    <cellStyle name="Normal 7 6 2 6 4 2" xfId="10743"/>
    <cellStyle name="Normal 7 6 2 6 4 2 2" xfId="28280"/>
    <cellStyle name="Normal 7 6 2 6 4 3" xfId="20765"/>
    <cellStyle name="Normal 7 6 2 6 5" xfId="5712"/>
    <cellStyle name="Normal 7 6 2 6 5 2" xfId="13248"/>
    <cellStyle name="Normal 7 6 2 6 5 2 2" xfId="30785"/>
    <cellStyle name="Normal 7 6 2 6 5 3" xfId="23270"/>
    <cellStyle name="Normal 7 6 2 6 6" xfId="8236"/>
    <cellStyle name="Normal 7 6 2 6 6 2" xfId="25775"/>
    <cellStyle name="Normal 7 6 2 6 7" xfId="18260"/>
    <cellStyle name="Normal 7 6 2 6 8" xfId="15755"/>
    <cellStyle name="Normal 7 6 2 7" xfId="406"/>
    <cellStyle name="Normal 7 6 2 7 2" xfId="1698"/>
    <cellStyle name="Normal 7 6 2 7 2 2" xfId="4203"/>
    <cellStyle name="Normal 7 6 2 7 2 2 2" xfId="11739"/>
    <cellStyle name="Normal 7 6 2 7 2 2 2 2" xfId="29276"/>
    <cellStyle name="Normal 7 6 2 7 2 2 3" xfId="21761"/>
    <cellStyle name="Normal 7 6 2 7 2 3" xfId="6708"/>
    <cellStyle name="Normal 7 6 2 7 2 3 2" xfId="14244"/>
    <cellStyle name="Normal 7 6 2 7 2 3 2 2" xfId="31781"/>
    <cellStyle name="Normal 7 6 2 7 2 3 3" xfId="24266"/>
    <cellStyle name="Normal 7 6 2 7 2 4" xfId="9234"/>
    <cellStyle name="Normal 7 6 2 7 2 4 2" xfId="26771"/>
    <cellStyle name="Normal 7 6 2 7 2 5" xfId="19256"/>
    <cellStyle name="Normal 7 6 2 7 2 6" xfId="16751"/>
    <cellStyle name="Normal 7 6 2 7 3" xfId="2958"/>
    <cellStyle name="Normal 7 6 2 7 3 2" xfId="10494"/>
    <cellStyle name="Normal 7 6 2 7 3 2 2" xfId="28031"/>
    <cellStyle name="Normal 7 6 2 7 3 3" xfId="20516"/>
    <cellStyle name="Normal 7 6 2 7 4" xfId="5463"/>
    <cellStyle name="Normal 7 6 2 7 4 2" xfId="12999"/>
    <cellStyle name="Normal 7 6 2 7 4 2 2" xfId="30536"/>
    <cellStyle name="Normal 7 6 2 7 4 3" xfId="23021"/>
    <cellStyle name="Normal 7 6 2 7 5" xfId="7985"/>
    <cellStyle name="Normal 7 6 2 7 5 2" xfId="25526"/>
    <cellStyle name="Normal 7 6 2 7 6" xfId="18011"/>
    <cellStyle name="Normal 7 6 2 7 7" xfId="15506"/>
    <cellStyle name="Normal 7 6 2 8" xfId="951"/>
    <cellStyle name="Normal 7 6 2 8 2" xfId="2196"/>
    <cellStyle name="Normal 7 6 2 8 2 2" xfId="4701"/>
    <cellStyle name="Normal 7 6 2 8 2 2 2" xfId="12237"/>
    <cellStyle name="Normal 7 6 2 8 2 2 2 2" xfId="29774"/>
    <cellStyle name="Normal 7 6 2 8 2 2 3" xfId="22259"/>
    <cellStyle name="Normal 7 6 2 8 2 3" xfId="7206"/>
    <cellStyle name="Normal 7 6 2 8 2 3 2" xfId="14742"/>
    <cellStyle name="Normal 7 6 2 8 2 3 2 2" xfId="32279"/>
    <cellStyle name="Normal 7 6 2 8 2 3 3" xfId="24764"/>
    <cellStyle name="Normal 7 6 2 8 2 4" xfId="9732"/>
    <cellStyle name="Normal 7 6 2 8 2 4 2" xfId="27269"/>
    <cellStyle name="Normal 7 6 2 8 2 5" xfId="19754"/>
    <cellStyle name="Normal 7 6 2 8 2 6" xfId="17249"/>
    <cellStyle name="Normal 7 6 2 8 3" xfId="3456"/>
    <cellStyle name="Normal 7 6 2 8 3 2" xfId="10992"/>
    <cellStyle name="Normal 7 6 2 8 3 2 2" xfId="28529"/>
    <cellStyle name="Normal 7 6 2 8 3 3" xfId="21014"/>
    <cellStyle name="Normal 7 6 2 8 4" xfId="5961"/>
    <cellStyle name="Normal 7 6 2 8 4 2" xfId="13497"/>
    <cellStyle name="Normal 7 6 2 8 4 2 2" xfId="31034"/>
    <cellStyle name="Normal 7 6 2 8 4 3" xfId="23519"/>
    <cellStyle name="Normal 7 6 2 8 5" xfId="8487"/>
    <cellStyle name="Normal 7 6 2 8 5 2" xfId="26024"/>
    <cellStyle name="Normal 7 6 2 8 6" xfId="18509"/>
    <cellStyle name="Normal 7 6 2 8 7" xfId="16004"/>
    <cellStyle name="Normal 7 6 2 9" xfId="1449"/>
    <cellStyle name="Normal 7 6 2 9 2" xfId="3954"/>
    <cellStyle name="Normal 7 6 2 9 2 2" xfId="11490"/>
    <cellStyle name="Normal 7 6 2 9 2 2 2" xfId="29027"/>
    <cellStyle name="Normal 7 6 2 9 2 3" xfId="21512"/>
    <cellStyle name="Normal 7 6 2 9 3" xfId="6459"/>
    <cellStyle name="Normal 7 6 2 9 3 2" xfId="13995"/>
    <cellStyle name="Normal 7 6 2 9 3 2 2" xfId="31532"/>
    <cellStyle name="Normal 7 6 2 9 3 3" xfId="24017"/>
    <cellStyle name="Normal 7 6 2 9 4" xfId="8985"/>
    <cellStyle name="Normal 7 6 2 9 4 2" xfId="26522"/>
    <cellStyle name="Normal 7 6 2 9 5" xfId="19007"/>
    <cellStyle name="Normal 7 6 2 9 6" xfId="16502"/>
    <cellStyle name="Normal 7 6 3" xfId="145"/>
    <cellStyle name="Normal 7 6 3 10" xfId="5230"/>
    <cellStyle name="Normal 7 6 3 10 2" xfId="12766"/>
    <cellStyle name="Normal 7 6 3 10 2 2" xfId="30303"/>
    <cellStyle name="Normal 7 6 3 10 3" xfId="22788"/>
    <cellStyle name="Normal 7 6 3 11" xfId="7750"/>
    <cellStyle name="Normal 7 6 3 11 2" xfId="25293"/>
    <cellStyle name="Normal 7 6 3 12" xfId="17778"/>
    <cellStyle name="Normal 7 6 3 13" xfId="15271"/>
    <cellStyle name="Normal 7 6 3 2" xfId="209"/>
    <cellStyle name="Normal 7 6 3 2 10" xfId="15332"/>
    <cellStyle name="Normal 7 6 3 2 2" xfId="758"/>
    <cellStyle name="Normal 7 6 3 2 2 2" xfId="1277"/>
    <cellStyle name="Normal 7 6 3 2 2 2 2" xfId="2522"/>
    <cellStyle name="Normal 7 6 3 2 2 2 2 2" xfId="5027"/>
    <cellStyle name="Normal 7 6 3 2 2 2 2 2 2" xfId="12563"/>
    <cellStyle name="Normal 7 6 3 2 2 2 2 2 2 2" xfId="30100"/>
    <cellStyle name="Normal 7 6 3 2 2 2 2 2 3" xfId="22585"/>
    <cellStyle name="Normal 7 6 3 2 2 2 2 3" xfId="7532"/>
    <cellStyle name="Normal 7 6 3 2 2 2 2 3 2" xfId="15068"/>
    <cellStyle name="Normal 7 6 3 2 2 2 2 3 2 2" xfId="32605"/>
    <cellStyle name="Normal 7 6 3 2 2 2 2 3 3" xfId="25090"/>
    <cellStyle name="Normal 7 6 3 2 2 2 2 4" xfId="10058"/>
    <cellStyle name="Normal 7 6 3 2 2 2 2 4 2" xfId="27595"/>
    <cellStyle name="Normal 7 6 3 2 2 2 2 5" xfId="20080"/>
    <cellStyle name="Normal 7 6 3 2 2 2 2 6" xfId="17575"/>
    <cellStyle name="Normal 7 6 3 2 2 2 3" xfId="3782"/>
    <cellStyle name="Normal 7 6 3 2 2 2 3 2" xfId="11318"/>
    <cellStyle name="Normal 7 6 3 2 2 2 3 2 2" xfId="28855"/>
    <cellStyle name="Normal 7 6 3 2 2 2 3 3" xfId="21340"/>
    <cellStyle name="Normal 7 6 3 2 2 2 4" xfId="6287"/>
    <cellStyle name="Normal 7 6 3 2 2 2 4 2" xfId="13823"/>
    <cellStyle name="Normal 7 6 3 2 2 2 4 2 2" xfId="31360"/>
    <cellStyle name="Normal 7 6 3 2 2 2 4 3" xfId="23845"/>
    <cellStyle name="Normal 7 6 3 2 2 2 5" xfId="8813"/>
    <cellStyle name="Normal 7 6 3 2 2 2 5 2" xfId="26350"/>
    <cellStyle name="Normal 7 6 3 2 2 2 6" xfId="18835"/>
    <cellStyle name="Normal 7 6 3 2 2 2 7" xfId="16330"/>
    <cellStyle name="Normal 7 6 3 2 2 3" xfId="2024"/>
    <cellStyle name="Normal 7 6 3 2 2 3 2" xfId="4529"/>
    <cellStyle name="Normal 7 6 3 2 2 3 2 2" xfId="12065"/>
    <cellStyle name="Normal 7 6 3 2 2 3 2 2 2" xfId="29602"/>
    <cellStyle name="Normal 7 6 3 2 2 3 2 3" xfId="22087"/>
    <cellStyle name="Normal 7 6 3 2 2 3 3" xfId="7034"/>
    <cellStyle name="Normal 7 6 3 2 2 3 3 2" xfId="14570"/>
    <cellStyle name="Normal 7 6 3 2 2 3 3 2 2" xfId="32107"/>
    <cellStyle name="Normal 7 6 3 2 2 3 3 3" xfId="24592"/>
    <cellStyle name="Normal 7 6 3 2 2 3 4" xfId="9560"/>
    <cellStyle name="Normal 7 6 3 2 2 3 4 2" xfId="27097"/>
    <cellStyle name="Normal 7 6 3 2 2 3 5" xfId="19582"/>
    <cellStyle name="Normal 7 6 3 2 2 3 6" xfId="17077"/>
    <cellStyle name="Normal 7 6 3 2 2 4" xfId="3284"/>
    <cellStyle name="Normal 7 6 3 2 2 4 2" xfId="10820"/>
    <cellStyle name="Normal 7 6 3 2 2 4 2 2" xfId="28357"/>
    <cellStyle name="Normal 7 6 3 2 2 4 3" xfId="20842"/>
    <cellStyle name="Normal 7 6 3 2 2 5" xfId="5789"/>
    <cellStyle name="Normal 7 6 3 2 2 5 2" xfId="13325"/>
    <cellStyle name="Normal 7 6 3 2 2 5 2 2" xfId="30862"/>
    <cellStyle name="Normal 7 6 3 2 2 5 3" xfId="23347"/>
    <cellStyle name="Normal 7 6 3 2 2 6" xfId="8313"/>
    <cellStyle name="Normal 7 6 3 2 2 6 2" xfId="25852"/>
    <cellStyle name="Normal 7 6 3 2 2 7" xfId="18337"/>
    <cellStyle name="Normal 7 6 3 2 2 8" xfId="15832"/>
    <cellStyle name="Normal 7 6 3 2 3" xfId="485"/>
    <cellStyle name="Normal 7 6 3 2 3 2" xfId="1775"/>
    <cellStyle name="Normal 7 6 3 2 3 2 2" xfId="4280"/>
    <cellStyle name="Normal 7 6 3 2 3 2 2 2" xfId="11816"/>
    <cellStyle name="Normal 7 6 3 2 3 2 2 2 2" xfId="29353"/>
    <cellStyle name="Normal 7 6 3 2 3 2 2 3" xfId="21838"/>
    <cellStyle name="Normal 7 6 3 2 3 2 3" xfId="6785"/>
    <cellStyle name="Normal 7 6 3 2 3 2 3 2" xfId="14321"/>
    <cellStyle name="Normal 7 6 3 2 3 2 3 2 2" xfId="31858"/>
    <cellStyle name="Normal 7 6 3 2 3 2 3 3" xfId="24343"/>
    <cellStyle name="Normal 7 6 3 2 3 2 4" xfId="9311"/>
    <cellStyle name="Normal 7 6 3 2 3 2 4 2" xfId="26848"/>
    <cellStyle name="Normal 7 6 3 2 3 2 5" xfId="19333"/>
    <cellStyle name="Normal 7 6 3 2 3 2 6" xfId="16828"/>
    <cellStyle name="Normal 7 6 3 2 3 3" xfId="3035"/>
    <cellStyle name="Normal 7 6 3 2 3 3 2" xfId="10571"/>
    <cellStyle name="Normal 7 6 3 2 3 3 2 2" xfId="28108"/>
    <cellStyle name="Normal 7 6 3 2 3 3 3" xfId="20593"/>
    <cellStyle name="Normal 7 6 3 2 3 4" xfId="5540"/>
    <cellStyle name="Normal 7 6 3 2 3 4 2" xfId="13076"/>
    <cellStyle name="Normal 7 6 3 2 3 4 2 2" xfId="30613"/>
    <cellStyle name="Normal 7 6 3 2 3 4 3" xfId="23098"/>
    <cellStyle name="Normal 7 6 3 2 3 5" xfId="8062"/>
    <cellStyle name="Normal 7 6 3 2 3 5 2" xfId="25603"/>
    <cellStyle name="Normal 7 6 3 2 3 6" xfId="18088"/>
    <cellStyle name="Normal 7 6 3 2 3 7" xfId="15583"/>
    <cellStyle name="Normal 7 6 3 2 4" xfId="1028"/>
    <cellStyle name="Normal 7 6 3 2 4 2" xfId="2273"/>
    <cellStyle name="Normal 7 6 3 2 4 2 2" xfId="4778"/>
    <cellStyle name="Normal 7 6 3 2 4 2 2 2" xfId="12314"/>
    <cellStyle name="Normal 7 6 3 2 4 2 2 2 2" xfId="29851"/>
    <cellStyle name="Normal 7 6 3 2 4 2 2 3" xfId="22336"/>
    <cellStyle name="Normal 7 6 3 2 4 2 3" xfId="7283"/>
    <cellStyle name="Normal 7 6 3 2 4 2 3 2" xfId="14819"/>
    <cellStyle name="Normal 7 6 3 2 4 2 3 2 2" xfId="32356"/>
    <cellStyle name="Normal 7 6 3 2 4 2 3 3" xfId="24841"/>
    <cellStyle name="Normal 7 6 3 2 4 2 4" xfId="9809"/>
    <cellStyle name="Normal 7 6 3 2 4 2 4 2" xfId="27346"/>
    <cellStyle name="Normal 7 6 3 2 4 2 5" xfId="19831"/>
    <cellStyle name="Normal 7 6 3 2 4 2 6" xfId="17326"/>
    <cellStyle name="Normal 7 6 3 2 4 3" xfId="3533"/>
    <cellStyle name="Normal 7 6 3 2 4 3 2" xfId="11069"/>
    <cellStyle name="Normal 7 6 3 2 4 3 2 2" xfId="28606"/>
    <cellStyle name="Normal 7 6 3 2 4 3 3" xfId="21091"/>
    <cellStyle name="Normal 7 6 3 2 4 4" xfId="6038"/>
    <cellStyle name="Normal 7 6 3 2 4 4 2" xfId="13574"/>
    <cellStyle name="Normal 7 6 3 2 4 4 2 2" xfId="31111"/>
    <cellStyle name="Normal 7 6 3 2 4 4 3" xfId="23596"/>
    <cellStyle name="Normal 7 6 3 2 4 5" xfId="8564"/>
    <cellStyle name="Normal 7 6 3 2 4 5 2" xfId="26101"/>
    <cellStyle name="Normal 7 6 3 2 4 6" xfId="18586"/>
    <cellStyle name="Normal 7 6 3 2 4 7" xfId="16081"/>
    <cellStyle name="Normal 7 6 3 2 5" xfId="1526"/>
    <cellStyle name="Normal 7 6 3 2 5 2" xfId="4031"/>
    <cellStyle name="Normal 7 6 3 2 5 2 2" xfId="11567"/>
    <cellStyle name="Normal 7 6 3 2 5 2 2 2" xfId="29104"/>
    <cellStyle name="Normal 7 6 3 2 5 2 3" xfId="21589"/>
    <cellStyle name="Normal 7 6 3 2 5 3" xfId="6536"/>
    <cellStyle name="Normal 7 6 3 2 5 3 2" xfId="14072"/>
    <cellStyle name="Normal 7 6 3 2 5 3 2 2" xfId="31609"/>
    <cellStyle name="Normal 7 6 3 2 5 3 3" xfId="24094"/>
    <cellStyle name="Normal 7 6 3 2 5 4" xfId="9062"/>
    <cellStyle name="Normal 7 6 3 2 5 4 2" xfId="26599"/>
    <cellStyle name="Normal 7 6 3 2 5 5" xfId="19084"/>
    <cellStyle name="Normal 7 6 3 2 5 6" xfId="16579"/>
    <cellStyle name="Normal 7 6 3 2 6" xfId="2786"/>
    <cellStyle name="Normal 7 6 3 2 6 2" xfId="10322"/>
    <cellStyle name="Normal 7 6 3 2 6 2 2" xfId="27859"/>
    <cellStyle name="Normal 7 6 3 2 6 3" xfId="20344"/>
    <cellStyle name="Normal 7 6 3 2 7" xfId="5291"/>
    <cellStyle name="Normal 7 6 3 2 7 2" xfId="12827"/>
    <cellStyle name="Normal 7 6 3 2 7 2 2" xfId="30364"/>
    <cellStyle name="Normal 7 6 3 2 7 3" xfId="22849"/>
    <cellStyle name="Normal 7 6 3 2 8" xfId="7811"/>
    <cellStyle name="Normal 7 6 3 2 8 2" xfId="25354"/>
    <cellStyle name="Normal 7 6 3 2 9" xfId="17839"/>
    <cellStyle name="Normal 7 6 3 3" xfId="285"/>
    <cellStyle name="Normal 7 6 3 3 10" xfId="15395"/>
    <cellStyle name="Normal 7 6 3 3 2" xfId="820"/>
    <cellStyle name="Normal 7 6 3 3 2 2" xfId="1338"/>
    <cellStyle name="Normal 7 6 3 3 2 2 2" xfId="2583"/>
    <cellStyle name="Normal 7 6 3 3 2 2 2 2" xfId="5088"/>
    <cellStyle name="Normal 7 6 3 3 2 2 2 2 2" xfId="12624"/>
    <cellStyle name="Normal 7 6 3 3 2 2 2 2 2 2" xfId="30161"/>
    <cellStyle name="Normal 7 6 3 3 2 2 2 2 3" xfId="22646"/>
    <cellStyle name="Normal 7 6 3 3 2 2 2 3" xfId="7593"/>
    <cellStyle name="Normal 7 6 3 3 2 2 2 3 2" xfId="15129"/>
    <cellStyle name="Normal 7 6 3 3 2 2 2 3 2 2" xfId="32666"/>
    <cellStyle name="Normal 7 6 3 3 2 2 2 3 3" xfId="25151"/>
    <cellStyle name="Normal 7 6 3 3 2 2 2 4" xfId="10119"/>
    <cellStyle name="Normal 7 6 3 3 2 2 2 4 2" xfId="27656"/>
    <cellStyle name="Normal 7 6 3 3 2 2 2 5" xfId="20141"/>
    <cellStyle name="Normal 7 6 3 3 2 2 2 6" xfId="17636"/>
    <cellStyle name="Normal 7 6 3 3 2 2 3" xfId="3843"/>
    <cellStyle name="Normal 7 6 3 3 2 2 3 2" xfId="11379"/>
    <cellStyle name="Normal 7 6 3 3 2 2 3 2 2" xfId="28916"/>
    <cellStyle name="Normal 7 6 3 3 2 2 3 3" xfId="21401"/>
    <cellStyle name="Normal 7 6 3 3 2 2 4" xfId="6348"/>
    <cellStyle name="Normal 7 6 3 3 2 2 4 2" xfId="13884"/>
    <cellStyle name="Normal 7 6 3 3 2 2 4 2 2" xfId="31421"/>
    <cellStyle name="Normal 7 6 3 3 2 2 4 3" xfId="23906"/>
    <cellStyle name="Normal 7 6 3 3 2 2 5" xfId="8874"/>
    <cellStyle name="Normal 7 6 3 3 2 2 5 2" xfId="26411"/>
    <cellStyle name="Normal 7 6 3 3 2 2 6" xfId="18896"/>
    <cellStyle name="Normal 7 6 3 3 2 2 7" xfId="16391"/>
    <cellStyle name="Normal 7 6 3 3 2 3" xfId="2085"/>
    <cellStyle name="Normal 7 6 3 3 2 3 2" xfId="4590"/>
    <cellStyle name="Normal 7 6 3 3 2 3 2 2" xfId="12126"/>
    <cellStyle name="Normal 7 6 3 3 2 3 2 2 2" xfId="29663"/>
    <cellStyle name="Normal 7 6 3 3 2 3 2 3" xfId="22148"/>
    <cellStyle name="Normal 7 6 3 3 2 3 3" xfId="7095"/>
    <cellStyle name="Normal 7 6 3 3 2 3 3 2" xfId="14631"/>
    <cellStyle name="Normal 7 6 3 3 2 3 3 2 2" xfId="32168"/>
    <cellStyle name="Normal 7 6 3 3 2 3 3 3" xfId="24653"/>
    <cellStyle name="Normal 7 6 3 3 2 3 4" xfId="9621"/>
    <cellStyle name="Normal 7 6 3 3 2 3 4 2" xfId="27158"/>
    <cellStyle name="Normal 7 6 3 3 2 3 5" xfId="19643"/>
    <cellStyle name="Normal 7 6 3 3 2 3 6" xfId="17138"/>
    <cellStyle name="Normal 7 6 3 3 2 4" xfId="3345"/>
    <cellStyle name="Normal 7 6 3 3 2 4 2" xfId="10881"/>
    <cellStyle name="Normal 7 6 3 3 2 4 2 2" xfId="28418"/>
    <cellStyle name="Normal 7 6 3 3 2 4 3" xfId="20903"/>
    <cellStyle name="Normal 7 6 3 3 2 5" xfId="5850"/>
    <cellStyle name="Normal 7 6 3 3 2 5 2" xfId="13386"/>
    <cellStyle name="Normal 7 6 3 3 2 5 2 2" xfId="30923"/>
    <cellStyle name="Normal 7 6 3 3 2 5 3" xfId="23408"/>
    <cellStyle name="Normal 7 6 3 3 2 6" xfId="8374"/>
    <cellStyle name="Normal 7 6 3 3 2 6 2" xfId="25913"/>
    <cellStyle name="Normal 7 6 3 3 2 7" xfId="18398"/>
    <cellStyle name="Normal 7 6 3 3 2 8" xfId="15893"/>
    <cellStyle name="Normal 7 6 3 3 3" xfId="560"/>
    <cellStyle name="Normal 7 6 3 3 3 2" xfId="1836"/>
    <cellStyle name="Normal 7 6 3 3 3 2 2" xfId="4341"/>
    <cellStyle name="Normal 7 6 3 3 3 2 2 2" xfId="11877"/>
    <cellStyle name="Normal 7 6 3 3 3 2 2 2 2" xfId="29414"/>
    <cellStyle name="Normal 7 6 3 3 3 2 2 3" xfId="21899"/>
    <cellStyle name="Normal 7 6 3 3 3 2 3" xfId="6846"/>
    <cellStyle name="Normal 7 6 3 3 3 2 3 2" xfId="14382"/>
    <cellStyle name="Normal 7 6 3 3 3 2 3 2 2" xfId="31919"/>
    <cellStyle name="Normal 7 6 3 3 3 2 3 3" xfId="24404"/>
    <cellStyle name="Normal 7 6 3 3 3 2 4" xfId="9372"/>
    <cellStyle name="Normal 7 6 3 3 3 2 4 2" xfId="26909"/>
    <cellStyle name="Normal 7 6 3 3 3 2 5" xfId="19394"/>
    <cellStyle name="Normal 7 6 3 3 3 2 6" xfId="16889"/>
    <cellStyle name="Normal 7 6 3 3 3 3" xfId="3096"/>
    <cellStyle name="Normal 7 6 3 3 3 3 2" xfId="10632"/>
    <cellStyle name="Normal 7 6 3 3 3 3 2 2" xfId="28169"/>
    <cellStyle name="Normal 7 6 3 3 3 3 3" xfId="20654"/>
    <cellStyle name="Normal 7 6 3 3 3 4" xfId="5601"/>
    <cellStyle name="Normal 7 6 3 3 3 4 2" xfId="13137"/>
    <cellStyle name="Normal 7 6 3 3 3 4 2 2" xfId="30674"/>
    <cellStyle name="Normal 7 6 3 3 3 4 3" xfId="23159"/>
    <cellStyle name="Normal 7 6 3 3 3 5" xfId="8125"/>
    <cellStyle name="Normal 7 6 3 3 3 5 2" xfId="25664"/>
    <cellStyle name="Normal 7 6 3 3 3 6" xfId="18149"/>
    <cellStyle name="Normal 7 6 3 3 3 7" xfId="15644"/>
    <cellStyle name="Normal 7 6 3 3 4" xfId="1089"/>
    <cellStyle name="Normal 7 6 3 3 4 2" xfId="2334"/>
    <cellStyle name="Normal 7 6 3 3 4 2 2" xfId="4839"/>
    <cellStyle name="Normal 7 6 3 3 4 2 2 2" xfId="12375"/>
    <cellStyle name="Normal 7 6 3 3 4 2 2 2 2" xfId="29912"/>
    <cellStyle name="Normal 7 6 3 3 4 2 2 3" xfId="22397"/>
    <cellStyle name="Normal 7 6 3 3 4 2 3" xfId="7344"/>
    <cellStyle name="Normal 7 6 3 3 4 2 3 2" xfId="14880"/>
    <cellStyle name="Normal 7 6 3 3 4 2 3 2 2" xfId="32417"/>
    <cellStyle name="Normal 7 6 3 3 4 2 3 3" xfId="24902"/>
    <cellStyle name="Normal 7 6 3 3 4 2 4" xfId="9870"/>
    <cellStyle name="Normal 7 6 3 3 4 2 4 2" xfId="27407"/>
    <cellStyle name="Normal 7 6 3 3 4 2 5" xfId="19892"/>
    <cellStyle name="Normal 7 6 3 3 4 2 6" xfId="17387"/>
    <cellStyle name="Normal 7 6 3 3 4 3" xfId="3594"/>
    <cellStyle name="Normal 7 6 3 3 4 3 2" xfId="11130"/>
    <cellStyle name="Normal 7 6 3 3 4 3 2 2" xfId="28667"/>
    <cellStyle name="Normal 7 6 3 3 4 3 3" xfId="21152"/>
    <cellStyle name="Normal 7 6 3 3 4 4" xfId="6099"/>
    <cellStyle name="Normal 7 6 3 3 4 4 2" xfId="13635"/>
    <cellStyle name="Normal 7 6 3 3 4 4 2 2" xfId="31172"/>
    <cellStyle name="Normal 7 6 3 3 4 4 3" xfId="23657"/>
    <cellStyle name="Normal 7 6 3 3 4 5" xfId="8625"/>
    <cellStyle name="Normal 7 6 3 3 4 5 2" xfId="26162"/>
    <cellStyle name="Normal 7 6 3 3 4 6" xfId="18647"/>
    <cellStyle name="Normal 7 6 3 3 4 7" xfId="16142"/>
    <cellStyle name="Normal 7 6 3 3 5" xfId="1587"/>
    <cellStyle name="Normal 7 6 3 3 5 2" xfId="4092"/>
    <cellStyle name="Normal 7 6 3 3 5 2 2" xfId="11628"/>
    <cellStyle name="Normal 7 6 3 3 5 2 2 2" xfId="29165"/>
    <cellStyle name="Normal 7 6 3 3 5 2 3" xfId="21650"/>
    <cellStyle name="Normal 7 6 3 3 5 3" xfId="6597"/>
    <cellStyle name="Normal 7 6 3 3 5 3 2" xfId="14133"/>
    <cellStyle name="Normal 7 6 3 3 5 3 2 2" xfId="31670"/>
    <cellStyle name="Normal 7 6 3 3 5 3 3" xfId="24155"/>
    <cellStyle name="Normal 7 6 3 3 5 4" xfId="9123"/>
    <cellStyle name="Normal 7 6 3 3 5 4 2" xfId="26660"/>
    <cellStyle name="Normal 7 6 3 3 5 5" xfId="19145"/>
    <cellStyle name="Normal 7 6 3 3 5 6" xfId="16640"/>
    <cellStyle name="Normal 7 6 3 3 6" xfId="2847"/>
    <cellStyle name="Normal 7 6 3 3 6 2" xfId="10383"/>
    <cellStyle name="Normal 7 6 3 3 6 2 2" xfId="27920"/>
    <cellStyle name="Normal 7 6 3 3 6 3" xfId="20405"/>
    <cellStyle name="Normal 7 6 3 3 7" xfId="5352"/>
    <cellStyle name="Normal 7 6 3 3 7 2" xfId="12888"/>
    <cellStyle name="Normal 7 6 3 3 7 2 2" xfId="30425"/>
    <cellStyle name="Normal 7 6 3 3 7 3" xfId="22910"/>
    <cellStyle name="Normal 7 6 3 3 8" xfId="7874"/>
    <cellStyle name="Normal 7 6 3 3 8 2" xfId="25415"/>
    <cellStyle name="Normal 7 6 3 3 9" xfId="17900"/>
    <cellStyle name="Normal 7 6 3 4" xfId="349"/>
    <cellStyle name="Normal 7 6 3 4 10" xfId="15456"/>
    <cellStyle name="Normal 7 6 3 4 2" xfId="884"/>
    <cellStyle name="Normal 7 6 3 4 2 2" xfId="1399"/>
    <cellStyle name="Normal 7 6 3 4 2 2 2" xfId="2644"/>
    <cellStyle name="Normal 7 6 3 4 2 2 2 2" xfId="5149"/>
    <cellStyle name="Normal 7 6 3 4 2 2 2 2 2" xfId="12685"/>
    <cellStyle name="Normal 7 6 3 4 2 2 2 2 2 2" xfId="30222"/>
    <cellStyle name="Normal 7 6 3 4 2 2 2 2 3" xfId="22707"/>
    <cellStyle name="Normal 7 6 3 4 2 2 2 3" xfId="7654"/>
    <cellStyle name="Normal 7 6 3 4 2 2 2 3 2" xfId="15190"/>
    <cellStyle name="Normal 7 6 3 4 2 2 2 3 2 2" xfId="32727"/>
    <cellStyle name="Normal 7 6 3 4 2 2 2 3 3" xfId="25212"/>
    <cellStyle name="Normal 7 6 3 4 2 2 2 4" xfId="10180"/>
    <cellStyle name="Normal 7 6 3 4 2 2 2 4 2" xfId="27717"/>
    <cellStyle name="Normal 7 6 3 4 2 2 2 5" xfId="20202"/>
    <cellStyle name="Normal 7 6 3 4 2 2 2 6" xfId="17697"/>
    <cellStyle name="Normal 7 6 3 4 2 2 3" xfId="3904"/>
    <cellStyle name="Normal 7 6 3 4 2 2 3 2" xfId="11440"/>
    <cellStyle name="Normal 7 6 3 4 2 2 3 2 2" xfId="28977"/>
    <cellStyle name="Normal 7 6 3 4 2 2 3 3" xfId="21462"/>
    <cellStyle name="Normal 7 6 3 4 2 2 4" xfId="6409"/>
    <cellStyle name="Normal 7 6 3 4 2 2 4 2" xfId="13945"/>
    <cellStyle name="Normal 7 6 3 4 2 2 4 2 2" xfId="31482"/>
    <cellStyle name="Normal 7 6 3 4 2 2 4 3" xfId="23967"/>
    <cellStyle name="Normal 7 6 3 4 2 2 5" xfId="8935"/>
    <cellStyle name="Normal 7 6 3 4 2 2 5 2" xfId="26472"/>
    <cellStyle name="Normal 7 6 3 4 2 2 6" xfId="18957"/>
    <cellStyle name="Normal 7 6 3 4 2 2 7" xfId="16452"/>
    <cellStyle name="Normal 7 6 3 4 2 3" xfId="2146"/>
    <cellStyle name="Normal 7 6 3 4 2 3 2" xfId="4651"/>
    <cellStyle name="Normal 7 6 3 4 2 3 2 2" xfId="12187"/>
    <cellStyle name="Normal 7 6 3 4 2 3 2 2 2" xfId="29724"/>
    <cellStyle name="Normal 7 6 3 4 2 3 2 3" xfId="22209"/>
    <cellStyle name="Normal 7 6 3 4 2 3 3" xfId="7156"/>
    <cellStyle name="Normal 7 6 3 4 2 3 3 2" xfId="14692"/>
    <cellStyle name="Normal 7 6 3 4 2 3 3 2 2" xfId="32229"/>
    <cellStyle name="Normal 7 6 3 4 2 3 3 3" xfId="24714"/>
    <cellStyle name="Normal 7 6 3 4 2 3 4" xfId="9682"/>
    <cellStyle name="Normal 7 6 3 4 2 3 4 2" xfId="27219"/>
    <cellStyle name="Normal 7 6 3 4 2 3 5" xfId="19704"/>
    <cellStyle name="Normal 7 6 3 4 2 3 6" xfId="17199"/>
    <cellStyle name="Normal 7 6 3 4 2 4" xfId="3406"/>
    <cellStyle name="Normal 7 6 3 4 2 4 2" xfId="10942"/>
    <cellStyle name="Normal 7 6 3 4 2 4 2 2" xfId="28479"/>
    <cellStyle name="Normal 7 6 3 4 2 4 3" xfId="20964"/>
    <cellStyle name="Normal 7 6 3 4 2 5" xfId="5911"/>
    <cellStyle name="Normal 7 6 3 4 2 5 2" xfId="13447"/>
    <cellStyle name="Normal 7 6 3 4 2 5 2 2" xfId="30984"/>
    <cellStyle name="Normal 7 6 3 4 2 5 3" xfId="23469"/>
    <cellStyle name="Normal 7 6 3 4 2 6" xfId="8435"/>
    <cellStyle name="Normal 7 6 3 4 2 6 2" xfId="25974"/>
    <cellStyle name="Normal 7 6 3 4 2 7" xfId="18459"/>
    <cellStyle name="Normal 7 6 3 4 2 8" xfId="15954"/>
    <cellStyle name="Normal 7 6 3 4 3" xfId="624"/>
    <cellStyle name="Normal 7 6 3 4 3 2" xfId="1897"/>
    <cellStyle name="Normal 7 6 3 4 3 2 2" xfId="4402"/>
    <cellStyle name="Normal 7 6 3 4 3 2 2 2" xfId="11938"/>
    <cellStyle name="Normal 7 6 3 4 3 2 2 2 2" xfId="29475"/>
    <cellStyle name="Normal 7 6 3 4 3 2 2 3" xfId="21960"/>
    <cellStyle name="Normal 7 6 3 4 3 2 3" xfId="6907"/>
    <cellStyle name="Normal 7 6 3 4 3 2 3 2" xfId="14443"/>
    <cellStyle name="Normal 7 6 3 4 3 2 3 2 2" xfId="31980"/>
    <cellStyle name="Normal 7 6 3 4 3 2 3 3" xfId="24465"/>
    <cellStyle name="Normal 7 6 3 4 3 2 4" xfId="9433"/>
    <cellStyle name="Normal 7 6 3 4 3 2 4 2" xfId="26970"/>
    <cellStyle name="Normal 7 6 3 4 3 2 5" xfId="19455"/>
    <cellStyle name="Normal 7 6 3 4 3 2 6" xfId="16950"/>
    <cellStyle name="Normal 7 6 3 4 3 3" xfId="3157"/>
    <cellStyle name="Normal 7 6 3 4 3 3 2" xfId="10693"/>
    <cellStyle name="Normal 7 6 3 4 3 3 2 2" xfId="28230"/>
    <cellStyle name="Normal 7 6 3 4 3 3 3" xfId="20715"/>
    <cellStyle name="Normal 7 6 3 4 3 4" xfId="5662"/>
    <cellStyle name="Normal 7 6 3 4 3 4 2" xfId="13198"/>
    <cellStyle name="Normal 7 6 3 4 3 4 2 2" xfId="30735"/>
    <cellStyle name="Normal 7 6 3 4 3 4 3" xfId="23220"/>
    <cellStyle name="Normal 7 6 3 4 3 5" xfId="8186"/>
    <cellStyle name="Normal 7 6 3 4 3 5 2" xfId="25725"/>
    <cellStyle name="Normal 7 6 3 4 3 6" xfId="18210"/>
    <cellStyle name="Normal 7 6 3 4 3 7" xfId="15705"/>
    <cellStyle name="Normal 7 6 3 4 4" xfId="1150"/>
    <cellStyle name="Normal 7 6 3 4 4 2" xfId="2395"/>
    <cellStyle name="Normal 7 6 3 4 4 2 2" xfId="4900"/>
    <cellStyle name="Normal 7 6 3 4 4 2 2 2" xfId="12436"/>
    <cellStyle name="Normal 7 6 3 4 4 2 2 2 2" xfId="29973"/>
    <cellStyle name="Normal 7 6 3 4 4 2 2 3" xfId="22458"/>
    <cellStyle name="Normal 7 6 3 4 4 2 3" xfId="7405"/>
    <cellStyle name="Normal 7 6 3 4 4 2 3 2" xfId="14941"/>
    <cellStyle name="Normal 7 6 3 4 4 2 3 2 2" xfId="32478"/>
    <cellStyle name="Normal 7 6 3 4 4 2 3 3" xfId="24963"/>
    <cellStyle name="Normal 7 6 3 4 4 2 4" xfId="9931"/>
    <cellStyle name="Normal 7 6 3 4 4 2 4 2" xfId="27468"/>
    <cellStyle name="Normal 7 6 3 4 4 2 5" xfId="19953"/>
    <cellStyle name="Normal 7 6 3 4 4 2 6" xfId="17448"/>
    <cellStyle name="Normal 7 6 3 4 4 3" xfId="3655"/>
    <cellStyle name="Normal 7 6 3 4 4 3 2" xfId="11191"/>
    <cellStyle name="Normal 7 6 3 4 4 3 2 2" xfId="28728"/>
    <cellStyle name="Normal 7 6 3 4 4 3 3" xfId="21213"/>
    <cellStyle name="Normal 7 6 3 4 4 4" xfId="6160"/>
    <cellStyle name="Normal 7 6 3 4 4 4 2" xfId="13696"/>
    <cellStyle name="Normal 7 6 3 4 4 4 2 2" xfId="31233"/>
    <cellStyle name="Normal 7 6 3 4 4 4 3" xfId="23718"/>
    <cellStyle name="Normal 7 6 3 4 4 5" xfId="8686"/>
    <cellStyle name="Normal 7 6 3 4 4 5 2" xfId="26223"/>
    <cellStyle name="Normal 7 6 3 4 4 6" xfId="18708"/>
    <cellStyle name="Normal 7 6 3 4 4 7" xfId="16203"/>
    <cellStyle name="Normal 7 6 3 4 5" xfId="1648"/>
    <cellStyle name="Normal 7 6 3 4 5 2" xfId="4153"/>
    <cellStyle name="Normal 7 6 3 4 5 2 2" xfId="11689"/>
    <cellStyle name="Normal 7 6 3 4 5 2 2 2" xfId="29226"/>
    <cellStyle name="Normal 7 6 3 4 5 2 3" xfId="21711"/>
    <cellStyle name="Normal 7 6 3 4 5 3" xfId="6658"/>
    <cellStyle name="Normal 7 6 3 4 5 3 2" xfId="14194"/>
    <cellStyle name="Normal 7 6 3 4 5 3 2 2" xfId="31731"/>
    <cellStyle name="Normal 7 6 3 4 5 3 3" xfId="24216"/>
    <cellStyle name="Normal 7 6 3 4 5 4" xfId="9184"/>
    <cellStyle name="Normal 7 6 3 4 5 4 2" xfId="26721"/>
    <cellStyle name="Normal 7 6 3 4 5 5" xfId="19206"/>
    <cellStyle name="Normal 7 6 3 4 5 6" xfId="16701"/>
    <cellStyle name="Normal 7 6 3 4 6" xfId="2908"/>
    <cellStyle name="Normal 7 6 3 4 6 2" xfId="10444"/>
    <cellStyle name="Normal 7 6 3 4 6 2 2" xfId="27981"/>
    <cellStyle name="Normal 7 6 3 4 6 3" xfId="20466"/>
    <cellStyle name="Normal 7 6 3 4 7" xfId="5413"/>
    <cellStyle name="Normal 7 6 3 4 7 2" xfId="12949"/>
    <cellStyle name="Normal 7 6 3 4 7 2 2" xfId="30486"/>
    <cellStyle name="Normal 7 6 3 4 7 3" xfId="22971"/>
    <cellStyle name="Normal 7 6 3 4 8" xfId="7935"/>
    <cellStyle name="Normal 7 6 3 4 8 2" xfId="25476"/>
    <cellStyle name="Normal 7 6 3 4 9" xfId="17961"/>
    <cellStyle name="Normal 7 6 3 5" xfId="695"/>
    <cellStyle name="Normal 7 6 3 5 2" xfId="1216"/>
    <cellStyle name="Normal 7 6 3 5 2 2" xfId="2461"/>
    <cellStyle name="Normal 7 6 3 5 2 2 2" xfId="4966"/>
    <cellStyle name="Normal 7 6 3 5 2 2 2 2" xfId="12502"/>
    <cellStyle name="Normal 7 6 3 5 2 2 2 2 2" xfId="30039"/>
    <cellStyle name="Normal 7 6 3 5 2 2 2 3" xfId="22524"/>
    <cellStyle name="Normal 7 6 3 5 2 2 3" xfId="7471"/>
    <cellStyle name="Normal 7 6 3 5 2 2 3 2" xfId="15007"/>
    <cellStyle name="Normal 7 6 3 5 2 2 3 2 2" xfId="32544"/>
    <cellStyle name="Normal 7 6 3 5 2 2 3 3" xfId="25029"/>
    <cellStyle name="Normal 7 6 3 5 2 2 4" xfId="9997"/>
    <cellStyle name="Normal 7 6 3 5 2 2 4 2" xfId="27534"/>
    <cellStyle name="Normal 7 6 3 5 2 2 5" xfId="20019"/>
    <cellStyle name="Normal 7 6 3 5 2 2 6" xfId="17514"/>
    <cellStyle name="Normal 7 6 3 5 2 3" xfId="3721"/>
    <cellStyle name="Normal 7 6 3 5 2 3 2" xfId="11257"/>
    <cellStyle name="Normal 7 6 3 5 2 3 2 2" xfId="28794"/>
    <cellStyle name="Normal 7 6 3 5 2 3 3" xfId="21279"/>
    <cellStyle name="Normal 7 6 3 5 2 4" xfId="6226"/>
    <cellStyle name="Normal 7 6 3 5 2 4 2" xfId="13762"/>
    <cellStyle name="Normal 7 6 3 5 2 4 2 2" xfId="31299"/>
    <cellStyle name="Normal 7 6 3 5 2 4 3" xfId="23784"/>
    <cellStyle name="Normal 7 6 3 5 2 5" xfId="8752"/>
    <cellStyle name="Normal 7 6 3 5 2 5 2" xfId="26289"/>
    <cellStyle name="Normal 7 6 3 5 2 6" xfId="18774"/>
    <cellStyle name="Normal 7 6 3 5 2 7" xfId="16269"/>
    <cellStyle name="Normal 7 6 3 5 3" xfId="1963"/>
    <cellStyle name="Normal 7 6 3 5 3 2" xfId="4468"/>
    <cellStyle name="Normal 7 6 3 5 3 2 2" xfId="12004"/>
    <cellStyle name="Normal 7 6 3 5 3 2 2 2" xfId="29541"/>
    <cellStyle name="Normal 7 6 3 5 3 2 3" xfId="22026"/>
    <cellStyle name="Normal 7 6 3 5 3 3" xfId="6973"/>
    <cellStyle name="Normal 7 6 3 5 3 3 2" xfId="14509"/>
    <cellStyle name="Normal 7 6 3 5 3 3 2 2" xfId="32046"/>
    <cellStyle name="Normal 7 6 3 5 3 3 3" xfId="24531"/>
    <cellStyle name="Normal 7 6 3 5 3 4" xfId="9499"/>
    <cellStyle name="Normal 7 6 3 5 3 4 2" xfId="27036"/>
    <cellStyle name="Normal 7 6 3 5 3 5" xfId="19521"/>
    <cellStyle name="Normal 7 6 3 5 3 6" xfId="17016"/>
    <cellStyle name="Normal 7 6 3 5 4" xfId="3223"/>
    <cellStyle name="Normal 7 6 3 5 4 2" xfId="10759"/>
    <cellStyle name="Normal 7 6 3 5 4 2 2" xfId="28296"/>
    <cellStyle name="Normal 7 6 3 5 4 3" xfId="20781"/>
    <cellStyle name="Normal 7 6 3 5 5" xfId="5728"/>
    <cellStyle name="Normal 7 6 3 5 5 2" xfId="13264"/>
    <cellStyle name="Normal 7 6 3 5 5 2 2" xfId="30801"/>
    <cellStyle name="Normal 7 6 3 5 5 3" xfId="23286"/>
    <cellStyle name="Normal 7 6 3 5 6" xfId="8252"/>
    <cellStyle name="Normal 7 6 3 5 6 2" xfId="25791"/>
    <cellStyle name="Normal 7 6 3 5 7" xfId="18276"/>
    <cellStyle name="Normal 7 6 3 5 8" xfId="15771"/>
    <cellStyle name="Normal 7 6 3 6" xfId="422"/>
    <cellStyle name="Normal 7 6 3 6 2" xfId="1714"/>
    <cellStyle name="Normal 7 6 3 6 2 2" xfId="4219"/>
    <cellStyle name="Normal 7 6 3 6 2 2 2" xfId="11755"/>
    <cellStyle name="Normal 7 6 3 6 2 2 2 2" xfId="29292"/>
    <cellStyle name="Normal 7 6 3 6 2 2 3" xfId="21777"/>
    <cellStyle name="Normal 7 6 3 6 2 3" xfId="6724"/>
    <cellStyle name="Normal 7 6 3 6 2 3 2" xfId="14260"/>
    <cellStyle name="Normal 7 6 3 6 2 3 2 2" xfId="31797"/>
    <cellStyle name="Normal 7 6 3 6 2 3 3" xfId="24282"/>
    <cellStyle name="Normal 7 6 3 6 2 4" xfId="9250"/>
    <cellStyle name="Normal 7 6 3 6 2 4 2" xfId="26787"/>
    <cellStyle name="Normal 7 6 3 6 2 5" xfId="19272"/>
    <cellStyle name="Normal 7 6 3 6 2 6" xfId="16767"/>
    <cellStyle name="Normal 7 6 3 6 3" xfId="2974"/>
    <cellStyle name="Normal 7 6 3 6 3 2" xfId="10510"/>
    <cellStyle name="Normal 7 6 3 6 3 2 2" xfId="28047"/>
    <cellStyle name="Normal 7 6 3 6 3 3" xfId="20532"/>
    <cellStyle name="Normal 7 6 3 6 4" xfId="5479"/>
    <cellStyle name="Normal 7 6 3 6 4 2" xfId="13015"/>
    <cellStyle name="Normal 7 6 3 6 4 2 2" xfId="30552"/>
    <cellStyle name="Normal 7 6 3 6 4 3" xfId="23037"/>
    <cellStyle name="Normal 7 6 3 6 5" xfId="8001"/>
    <cellStyle name="Normal 7 6 3 6 5 2" xfId="25542"/>
    <cellStyle name="Normal 7 6 3 6 6" xfId="18027"/>
    <cellStyle name="Normal 7 6 3 6 7" xfId="15522"/>
    <cellStyle name="Normal 7 6 3 7" xfId="967"/>
    <cellStyle name="Normal 7 6 3 7 2" xfId="2212"/>
    <cellStyle name="Normal 7 6 3 7 2 2" xfId="4717"/>
    <cellStyle name="Normal 7 6 3 7 2 2 2" xfId="12253"/>
    <cellStyle name="Normal 7 6 3 7 2 2 2 2" xfId="29790"/>
    <cellStyle name="Normal 7 6 3 7 2 2 3" xfId="22275"/>
    <cellStyle name="Normal 7 6 3 7 2 3" xfId="7222"/>
    <cellStyle name="Normal 7 6 3 7 2 3 2" xfId="14758"/>
    <cellStyle name="Normal 7 6 3 7 2 3 2 2" xfId="32295"/>
    <cellStyle name="Normal 7 6 3 7 2 3 3" xfId="24780"/>
    <cellStyle name="Normal 7 6 3 7 2 4" xfId="9748"/>
    <cellStyle name="Normal 7 6 3 7 2 4 2" xfId="27285"/>
    <cellStyle name="Normal 7 6 3 7 2 5" xfId="19770"/>
    <cellStyle name="Normal 7 6 3 7 2 6" xfId="17265"/>
    <cellStyle name="Normal 7 6 3 7 3" xfId="3472"/>
    <cellStyle name="Normal 7 6 3 7 3 2" xfId="11008"/>
    <cellStyle name="Normal 7 6 3 7 3 2 2" xfId="28545"/>
    <cellStyle name="Normal 7 6 3 7 3 3" xfId="21030"/>
    <cellStyle name="Normal 7 6 3 7 4" xfId="5977"/>
    <cellStyle name="Normal 7 6 3 7 4 2" xfId="13513"/>
    <cellStyle name="Normal 7 6 3 7 4 2 2" xfId="31050"/>
    <cellStyle name="Normal 7 6 3 7 4 3" xfId="23535"/>
    <cellStyle name="Normal 7 6 3 7 5" xfId="8503"/>
    <cellStyle name="Normal 7 6 3 7 5 2" xfId="26040"/>
    <cellStyle name="Normal 7 6 3 7 6" xfId="18525"/>
    <cellStyle name="Normal 7 6 3 7 7" xfId="16020"/>
    <cellStyle name="Normal 7 6 3 8" xfId="1465"/>
    <cellStyle name="Normal 7 6 3 8 2" xfId="3970"/>
    <cellStyle name="Normal 7 6 3 8 2 2" xfId="11506"/>
    <cellStyle name="Normal 7 6 3 8 2 2 2" xfId="29043"/>
    <cellStyle name="Normal 7 6 3 8 2 3" xfId="21528"/>
    <cellStyle name="Normal 7 6 3 8 3" xfId="6475"/>
    <cellStyle name="Normal 7 6 3 8 3 2" xfId="14011"/>
    <cellStyle name="Normal 7 6 3 8 3 2 2" xfId="31548"/>
    <cellStyle name="Normal 7 6 3 8 3 3" xfId="24033"/>
    <cellStyle name="Normal 7 6 3 8 4" xfId="9001"/>
    <cellStyle name="Normal 7 6 3 8 4 2" xfId="26538"/>
    <cellStyle name="Normal 7 6 3 8 5" xfId="19023"/>
    <cellStyle name="Normal 7 6 3 8 6" xfId="16518"/>
    <cellStyle name="Normal 7 6 3 9" xfId="2725"/>
    <cellStyle name="Normal 7 6 3 9 2" xfId="10261"/>
    <cellStyle name="Normal 7 6 3 9 2 2" xfId="27798"/>
    <cellStyle name="Normal 7 6 3 9 3" xfId="20283"/>
    <cellStyle name="Normal 7 6 4" xfId="178"/>
    <cellStyle name="Normal 7 6 4 10" xfId="15301"/>
    <cellStyle name="Normal 7 6 4 2" xfId="727"/>
    <cellStyle name="Normal 7 6 4 2 2" xfId="1246"/>
    <cellStyle name="Normal 7 6 4 2 2 2" xfId="2491"/>
    <cellStyle name="Normal 7 6 4 2 2 2 2" xfId="4996"/>
    <cellStyle name="Normal 7 6 4 2 2 2 2 2" xfId="12532"/>
    <cellStyle name="Normal 7 6 4 2 2 2 2 2 2" xfId="30069"/>
    <cellStyle name="Normal 7 6 4 2 2 2 2 3" xfId="22554"/>
    <cellStyle name="Normal 7 6 4 2 2 2 3" xfId="7501"/>
    <cellStyle name="Normal 7 6 4 2 2 2 3 2" xfId="15037"/>
    <cellStyle name="Normal 7 6 4 2 2 2 3 2 2" xfId="32574"/>
    <cellStyle name="Normal 7 6 4 2 2 2 3 3" xfId="25059"/>
    <cellStyle name="Normal 7 6 4 2 2 2 4" xfId="10027"/>
    <cellStyle name="Normal 7 6 4 2 2 2 4 2" xfId="27564"/>
    <cellStyle name="Normal 7 6 4 2 2 2 5" xfId="20049"/>
    <cellStyle name="Normal 7 6 4 2 2 2 6" xfId="17544"/>
    <cellStyle name="Normal 7 6 4 2 2 3" xfId="3751"/>
    <cellStyle name="Normal 7 6 4 2 2 3 2" xfId="11287"/>
    <cellStyle name="Normal 7 6 4 2 2 3 2 2" xfId="28824"/>
    <cellStyle name="Normal 7 6 4 2 2 3 3" xfId="21309"/>
    <cellStyle name="Normal 7 6 4 2 2 4" xfId="6256"/>
    <cellStyle name="Normal 7 6 4 2 2 4 2" xfId="13792"/>
    <cellStyle name="Normal 7 6 4 2 2 4 2 2" xfId="31329"/>
    <cellStyle name="Normal 7 6 4 2 2 4 3" xfId="23814"/>
    <cellStyle name="Normal 7 6 4 2 2 5" xfId="8782"/>
    <cellStyle name="Normal 7 6 4 2 2 5 2" xfId="26319"/>
    <cellStyle name="Normal 7 6 4 2 2 6" xfId="18804"/>
    <cellStyle name="Normal 7 6 4 2 2 7" xfId="16299"/>
    <cellStyle name="Normal 7 6 4 2 3" xfId="1993"/>
    <cellStyle name="Normal 7 6 4 2 3 2" xfId="4498"/>
    <cellStyle name="Normal 7 6 4 2 3 2 2" xfId="12034"/>
    <cellStyle name="Normal 7 6 4 2 3 2 2 2" xfId="29571"/>
    <cellStyle name="Normal 7 6 4 2 3 2 3" xfId="22056"/>
    <cellStyle name="Normal 7 6 4 2 3 3" xfId="7003"/>
    <cellStyle name="Normal 7 6 4 2 3 3 2" xfId="14539"/>
    <cellStyle name="Normal 7 6 4 2 3 3 2 2" xfId="32076"/>
    <cellStyle name="Normal 7 6 4 2 3 3 3" xfId="24561"/>
    <cellStyle name="Normal 7 6 4 2 3 4" xfId="9529"/>
    <cellStyle name="Normal 7 6 4 2 3 4 2" xfId="27066"/>
    <cellStyle name="Normal 7 6 4 2 3 5" xfId="19551"/>
    <cellStyle name="Normal 7 6 4 2 3 6" xfId="17046"/>
    <cellStyle name="Normal 7 6 4 2 4" xfId="3253"/>
    <cellStyle name="Normal 7 6 4 2 4 2" xfId="10789"/>
    <cellStyle name="Normal 7 6 4 2 4 2 2" xfId="28326"/>
    <cellStyle name="Normal 7 6 4 2 4 3" xfId="20811"/>
    <cellStyle name="Normal 7 6 4 2 5" xfId="5758"/>
    <cellStyle name="Normal 7 6 4 2 5 2" xfId="13294"/>
    <cellStyle name="Normal 7 6 4 2 5 2 2" xfId="30831"/>
    <cellStyle name="Normal 7 6 4 2 5 3" xfId="23316"/>
    <cellStyle name="Normal 7 6 4 2 6" xfId="8282"/>
    <cellStyle name="Normal 7 6 4 2 6 2" xfId="25821"/>
    <cellStyle name="Normal 7 6 4 2 7" xfId="18306"/>
    <cellStyle name="Normal 7 6 4 2 8" xfId="15801"/>
    <cellStyle name="Normal 7 6 4 3" xfId="454"/>
    <cellStyle name="Normal 7 6 4 3 2" xfId="1744"/>
    <cellStyle name="Normal 7 6 4 3 2 2" xfId="4249"/>
    <cellStyle name="Normal 7 6 4 3 2 2 2" xfId="11785"/>
    <cellStyle name="Normal 7 6 4 3 2 2 2 2" xfId="29322"/>
    <cellStyle name="Normal 7 6 4 3 2 2 3" xfId="21807"/>
    <cellStyle name="Normal 7 6 4 3 2 3" xfId="6754"/>
    <cellStyle name="Normal 7 6 4 3 2 3 2" xfId="14290"/>
    <cellStyle name="Normal 7 6 4 3 2 3 2 2" xfId="31827"/>
    <cellStyle name="Normal 7 6 4 3 2 3 3" xfId="24312"/>
    <cellStyle name="Normal 7 6 4 3 2 4" xfId="9280"/>
    <cellStyle name="Normal 7 6 4 3 2 4 2" xfId="26817"/>
    <cellStyle name="Normal 7 6 4 3 2 5" xfId="19302"/>
    <cellStyle name="Normal 7 6 4 3 2 6" xfId="16797"/>
    <cellStyle name="Normal 7 6 4 3 3" xfId="3004"/>
    <cellStyle name="Normal 7 6 4 3 3 2" xfId="10540"/>
    <cellStyle name="Normal 7 6 4 3 3 2 2" xfId="28077"/>
    <cellStyle name="Normal 7 6 4 3 3 3" xfId="20562"/>
    <cellStyle name="Normal 7 6 4 3 4" xfId="5509"/>
    <cellStyle name="Normal 7 6 4 3 4 2" xfId="13045"/>
    <cellStyle name="Normal 7 6 4 3 4 2 2" xfId="30582"/>
    <cellStyle name="Normal 7 6 4 3 4 3" xfId="23067"/>
    <cellStyle name="Normal 7 6 4 3 5" xfId="8031"/>
    <cellStyle name="Normal 7 6 4 3 5 2" xfId="25572"/>
    <cellStyle name="Normal 7 6 4 3 6" xfId="18057"/>
    <cellStyle name="Normal 7 6 4 3 7" xfId="15552"/>
    <cellStyle name="Normal 7 6 4 4" xfId="997"/>
    <cellStyle name="Normal 7 6 4 4 2" xfId="2242"/>
    <cellStyle name="Normal 7 6 4 4 2 2" xfId="4747"/>
    <cellStyle name="Normal 7 6 4 4 2 2 2" xfId="12283"/>
    <cellStyle name="Normal 7 6 4 4 2 2 2 2" xfId="29820"/>
    <cellStyle name="Normal 7 6 4 4 2 2 3" xfId="22305"/>
    <cellStyle name="Normal 7 6 4 4 2 3" xfId="7252"/>
    <cellStyle name="Normal 7 6 4 4 2 3 2" xfId="14788"/>
    <cellStyle name="Normal 7 6 4 4 2 3 2 2" xfId="32325"/>
    <cellStyle name="Normal 7 6 4 4 2 3 3" xfId="24810"/>
    <cellStyle name="Normal 7 6 4 4 2 4" xfId="9778"/>
    <cellStyle name="Normal 7 6 4 4 2 4 2" xfId="27315"/>
    <cellStyle name="Normal 7 6 4 4 2 5" xfId="19800"/>
    <cellStyle name="Normal 7 6 4 4 2 6" xfId="17295"/>
    <cellStyle name="Normal 7 6 4 4 3" xfId="3502"/>
    <cellStyle name="Normal 7 6 4 4 3 2" xfId="11038"/>
    <cellStyle name="Normal 7 6 4 4 3 2 2" xfId="28575"/>
    <cellStyle name="Normal 7 6 4 4 3 3" xfId="21060"/>
    <cellStyle name="Normal 7 6 4 4 4" xfId="6007"/>
    <cellStyle name="Normal 7 6 4 4 4 2" xfId="13543"/>
    <cellStyle name="Normal 7 6 4 4 4 2 2" xfId="31080"/>
    <cellStyle name="Normal 7 6 4 4 4 3" xfId="23565"/>
    <cellStyle name="Normal 7 6 4 4 5" xfId="8533"/>
    <cellStyle name="Normal 7 6 4 4 5 2" xfId="26070"/>
    <cellStyle name="Normal 7 6 4 4 6" xfId="18555"/>
    <cellStyle name="Normal 7 6 4 4 7" xfId="16050"/>
    <cellStyle name="Normal 7 6 4 5" xfId="1495"/>
    <cellStyle name="Normal 7 6 4 5 2" xfId="4000"/>
    <cellStyle name="Normal 7 6 4 5 2 2" xfId="11536"/>
    <cellStyle name="Normal 7 6 4 5 2 2 2" xfId="29073"/>
    <cellStyle name="Normal 7 6 4 5 2 3" xfId="21558"/>
    <cellStyle name="Normal 7 6 4 5 3" xfId="6505"/>
    <cellStyle name="Normal 7 6 4 5 3 2" xfId="14041"/>
    <cellStyle name="Normal 7 6 4 5 3 2 2" xfId="31578"/>
    <cellStyle name="Normal 7 6 4 5 3 3" xfId="24063"/>
    <cellStyle name="Normal 7 6 4 5 4" xfId="9031"/>
    <cellStyle name="Normal 7 6 4 5 4 2" xfId="26568"/>
    <cellStyle name="Normal 7 6 4 5 5" xfId="19053"/>
    <cellStyle name="Normal 7 6 4 5 6" xfId="16548"/>
    <cellStyle name="Normal 7 6 4 6" xfId="2755"/>
    <cellStyle name="Normal 7 6 4 6 2" xfId="10291"/>
    <cellStyle name="Normal 7 6 4 6 2 2" xfId="27828"/>
    <cellStyle name="Normal 7 6 4 6 3" xfId="20313"/>
    <cellStyle name="Normal 7 6 4 7" xfId="5260"/>
    <cellStyle name="Normal 7 6 4 7 2" xfId="12796"/>
    <cellStyle name="Normal 7 6 4 7 2 2" xfId="30333"/>
    <cellStyle name="Normal 7 6 4 7 3" xfId="22818"/>
    <cellStyle name="Normal 7 6 4 8" xfId="7780"/>
    <cellStyle name="Normal 7 6 4 8 2" xfId="25323"/>
    <cellStyle name="Normal 7 6 4 9" xfId="17808"/>
    <cellStyle name="Normal 7 6 5" xfId="254"/>
    <cellStyle name="Normal 7 6 5 10" xfId="15364"/>
    <cellStyle name="Normal 7 6 5 2" xfId="789"/>
    <cellStyle name="Normal 7 6 5 2 2" xfId="1307"/>
    <cellStyle name="Normal 7 6 5 2 2 2" xfId="2552"/>
    <cellStyle name="Normal 7 6 5 2 2 2 2" xfId="5057"/>
    <cellStyle name="Normal 7 6 5 2 2 2 2 2" xfId="12593"/>
    <cellStyle name="Normal 7 6 5 2 2 2 2 2 2" xfId="30130"/>
    <cellStyle name="Normal 7 6 5 2 2 2 2 3" xfId="22615"/>
    <cellStyle name="Normal 7 6 5 2 2 2 3" xfId="7562"/>
    <cellStyle name="Normal 7 6 5 2 2 2 3 2" xfId="15098"/>
    <cellStyle name="Normal 7 6 5 2 2 2 3 2 2" xfId="32635"/>
    <cellStyle name="Normal 7 6 5 2 2 2 3 3" xfId="25120"/>
    <cellStyle name="Normal 7 6 5 2 2 2 4" xfId="10088"/>
    <cellStyle name="Normal 7 6 5 2 2 2 4 2" xfId="27625"/>
    <cellStyle name="Normal 7 6 5 2 2 2 5" xfId="20110"/>
    <cellStyle name="Normal 7 6 5 2 2 2 6" xfId="17605"/>
    <cellStyle name="Normal 7 6 5 2 2 3" xfId="3812"/>
    <cellStyle name="Normal 7 6 5 2 2 3 2" xfId="11348"/>
    <cellStyle name="Normal 7 6 5 2 2 3 2 2" xfId="28885"/>
    <cellStyle name="Normal 7 6 5 2 2 3 3" xfId="21370"/>
    <cellStyle name="Normal 7 6 5 2 2 4" xfId="6317"/>
    <cellStyle name="Normal 7 6 5 2 2 4 2" xfId="13853"/>
    <cellStyle name="Normal 7 6 5 2 2 4 2 2" xfId="31390"/>
    <cellStyle name="Normal 7 6 5 2 2 4 3" xfId="23875"/>
    <cellStyle name="Normal 7 6 5 2 2 5" xfId="8843"/>
    <cellStyle name="Normal 7 6 5 2 2 5 2" xfId="26380"/>
    <cellStyle name="Normal 7 6 5 2 2 6" xfId="18865"/>
    <cellStyle name="Normal 7 6 5 2 2 7" xfId="16360"/>
    <cellStyle name="Normal 7 6 5 2 3" xfId="2054"/>
    <cellStyle name="Normal 7 6 5 2 3 2" xfId="4559"/>
    <cellStyle name="Normal 7 6 5 2 3 2 2" xfId="12095"/>
    <cellStyle name="Normal 7 6 5 2 3 2 2 2" xfId="29632"/>
    <cellStyle name="Normal 7 6 5 2 3 2 3" xfId="22117"/>
    <cellStyle name="Normal 7 6 5 2 3 3" xfId="7064"/>
    <cellStyle name="Normal 7 6 5 2 3 3 2" xfId="14600"/>
    <cellStyle name="Normal 7 6 5 2 3 3 2 2" xfId="32137"/>
    <cellStyle name="Normal 7 6 5 2 3 3 3" xfId="24622"/>
    <cellStyle name="Normal 7 6 5 2 3 4" xfId="9590"/>
    <cellStyle name="Normal 7 6 5 2 3 4 2" xfId="27127"/>
    <cellStyle name="Normal 7 6 5 2 3 5" xfId="19612"/>
    <cellStyle name="Normal 7 6 5 2 3 6" xfId="17107"/>
    <cellStyle name="Normal 7 6 5 2 4" xfId="3314"/>
    <cellStyle name="Normal 7 6 5 2 4 2" xfId="10850"/>
    <cellStyle name="Normal 7 6 5 2 4 2 2" xfId="28387"/>
    <cellStyle name="Normal 7 6 5 2 4 3" xfId="20872"/>
    <cellStyle name="Normal 7 6 5 2 5" xfId="5819"/>
    <cellStyle name="Normal 7 6 5 2 5 2" xfId="13355"/>
    <cellStyle name="Normal 7 6 5 2 5 2 2" xfId="30892"/>
    <cellStyle name="Normal 7 6 5 2 5 3" xfId="23377"/>
    <cellStyle name="Normal 7 6 5 2 6" xfId="8343"/>
    <cellStyle name="Normal 7 6 5 2 6 2" xfId="25882"/>
    <cellStyle name="Normal 7 6 5 2 7" xfId="18367"/>
    <cellStyle name="Normal 7 6 5 2 8" xfId="15862"/>
    <cellStyle name="Normal 7 6 5 3" xfId="529"/>
    <cellStyle name="Normal 7 6 5 3 2" xfId="1805"/>
    <cellStyle name="Normal 7 6 5 3 2 2" xfId="4310"/>
    <cellStyle name="Normal 7 6 5 3 2 2 2" xfId="11846"/>
    <cellStyle name="Normal 7 6 5 3 2 2 2 2" xfId="29383"/>
    <cellStyle name="Normal 7 6 5 3 2 2 3" xfId="21868"/>
    <cellStyle name="Normal 7 6 5 3 2 3" xfId="6815"/>
    <cellStyle name="Normal 7 6 5 3 2 3 2" xfId="14351"/>
    <cellStyle name="Normal 7 6 5 3 2 3 2 2" xfId="31888"/>
    <cellStyle name="Normal 7 6 5 3 2 3 3" xfId="24373"/>
    <cellStyle name="Normal 7 6 5 3 2 4" xfId="9341"/>
    <cellStyle name="Normal 7 6 5 3 2 4 2" xfId="26878"/>
    <cellStyle name="Normal 7 6 5 3 2 5" xfId="19363"/>
    <cellStyle name="Normal 7 6 5 3 2 6" xfId="16858"/>
    <cellStyle name="Normal 7 6 5 3 3" xfId="3065"/>
    <cellStyle name="Normal 7 6 5 3 3 2" xfId="10601"/>
    <cellStyle name="Normal 7 6 5 3 3 2 2" xfId="28138"/>
    <cellStyle name="Normal 7 6 5 3 3 3" xfId="20623"/>
    <cellStyle name="Normal 7 6 5 3 4" xfId="5570"/>
    <cellStyle name="Normal 7 6 5 3 4 2" xfId="13106"/>
    <cellStyle name="Normal 7 6 5 3 4 2 2" xfId="30643"/>
    <cellStyle name="Normal 7 6 5 3 4 3" xfId="23128"/>
    <cellStyle name="Normal 7 6 5 3 5" xfId="8094"/>
    <cellStyle name="Normal 7 6 5 3 5 2" xfId="25633"/>
    <cellStyle name="Normal 7 6 5 3 6" xfId="18118"/>
    <cellStyle name="Normal 7 6 5 3 7" xfId="15613"/>
    <cellStyle name="Normal 7 6 5 4" xfId="1058"/>
    <cellStyle name="Normal 7 6 5 4 2" xfId="2303"/>
    <cellStyle name="Normal 7 6 5 4 2 2" xfId="4808"/>
    <cellStyle name="Normal 7 6 5 4 2 2 2" xfId="12344"/>
    <cellStyle name="Normal 7 6 5 4 2 2 2 2" xfId="29881"/>
    <cellStyle name="Normal 7 6 5 4 2 2 3" xfId="22366"/>
    <cellStyle name="Normal 7 6 5 4 2 3" xfId="7313"/>
    <cellStyle name="Normal 7 6 5 4 2 3 2" xfId="14849"/>
    <cellStyle name="Normal 7 6 5 4 2 3 2 2" xfId="32386"/>
    <cellStyle name="Normal 7 6 5 4 2 3 3" xfId="24871"/>
    <cellStyle name="Normal 7 6 5 4 2 4" xfId="9839"/>
    <cellStyle name="Normal 7 6 5 4 2 4 2" xfId="27376"/>
    <cellStyle name="Normal 7 6 5 4 2 5" xfId="19861"/>
    <cellStyle name="Normal 7 6 5 4 2 6" xfId="17356"/>
    <cellStyle name="Normal 7 6 5 4 3" xfId="3563"/>
    <cellStyle name="Normal 7 6 5 4 3 2" xfId="11099"/>
    <cellStyle name="Normal 7 6 5 4 3 2 2" xfId="28636"/>
    <cellStyle name="Normal 7 6 5 4 3 3" xfId="21121"/>
    <cellStyle name="Normal 7 6 5 4 4" xfId="6068"/>
    <cellStyle name="Normal 7 6 5 4 4 2" xfId="13604"/>
    <cellStyle name="Normal 7 6 5 4 4 2 2" xfId="31141"/>
    <cellStyle name="Normal 7 6 5 4 4 3" xfId="23626"/>
    <cellStyle name="Normal 7 6 5 4 5" xfId="8594"/>
    <cellStyle name="Normal 7 6 5 4 5 2" xfId="26131"/>
    <cellStyle name="Normal 7 6 5 4 6" xfId="18616"/>
    <cellStyle name="Normal 7 6 5 4 7" xfId="16111"/>
    <cellStyle name="Normal 7 6 5 5" xfId="1556"/>
    <cellStyle name="Normal 7 6 5 5 2" xfId="4061"/>
    <cellStyle name="Normal 7 6 5 5 2 2" xfId="11597"/>
    <cellStyle name="Normal 7 6 5 5 2 2 2" xfId="29134"/>
    <cellStyle name="Normal 7 6 5 5 2 3" xfId="21619"/>
    <cellStyle name="Normal 7 6 5 5 3" xfId="6566"/>
    <cellStyle name="Normal 7 6 5 5 3 2" xfId="14102"/>
    <cellStyle name="Normal 7 6 5 5 3 2 2" xfId="31639"/>
    <cellStyle name="Normal 7 6 5 5 3 3" xfId="24124"/>
    <cellStyle name="Normal 7 6 5 5 4" xfId="9092"/>
    <cellStyle name="Normal 7 6 5 5 4 2" xfId="26629"/>
    <cellStyle name="Normal 7 6 5 5 5" xfId="19114"/>
    <cellStyle name="Normal 7 6 5 5 6" xfId="16609"/>
    <cellStyle name="Normal 7 6 5 6" xfId="2816"/>
    <cellStyle name="Normal 7 6 5 6 2" xfId="10352"/>
    <cellStyle name="Normal 7 6 5 6 2 2" xfId="27889"/>
    <cellStyle name="Normal 7 6 5 6 3" xfId="20374"/>
    <cellStyle name="Normal 7 6 5 7" xfId="5321"/>
    <cellStyle name="Normal 7 6 5 7 2" xfId="12857"/>
    <cellStyle name="Normal 7 6 5 7 2 2" xfId="30394"/>
    <cellStyle name="Normal 7 6 5 7 3" xfId="22879"/>
    <cellStyle name="Normal 7 6 5 8" xfId="7843"/>
    <cellStyle name="Normal 7 6 5 8 2" xfId="25384"/>
    <cellStyle name="Normal 7 6 5 9" xfId="17869"/>
    <cellStyle name="Normal 7 6 6" xfId="318"/>
    <cellStyle name="Normal 7 6 6 10" xfId="15425"/>
    <cellStyle name="Normal 7 6 6 2" xfId="853"/>
    <cellStyle name="Normal 7 6 6 2 2" xfId="1368"/>
    <cellStyle name="Normal 7 6 6 2 2 2" xfId="2613"/>
    <cellStyle name="Normal 7 6 6 2 2 2 2" xfId="5118"/>
    <cellStyle name="Normal 7 6 6 2 2 2 2 2" xfId="12654"/>
    <cellStyle name="Normal 7 6 6 2 2 2 2 2 2" xfId="30191"/>
    <cellStyle name="Normal 7 6 6 2 2 2 2 3" xfId="22676"/>
    <cellStyle name="Normal 7 6 6 2 2 2 3" xfId="7623"/>
    <cellStyle name="Normal 7 6 6 2 2 2 3 2" xfId="15159"/>
    <cellStyle name="Normal 7 6 6 2 2 2 3 2 2" xfId="32696"/>
    <cellStyle name="Normal 7 6 6 2 2 2 3 3" xfId="25181"/>
    <cellStyle name="Normal 7 6 6 2 2 2 4" xfId="10149"/>
    <cellStyle name="Normal 7 6 6 2 2 2 4 2" xfId="27686"/>
    <cellStyle name="Normal 7 6 6 2 2 2 5" xfId="20171"/>
    <cellStyle name="Normal 7 6 6 2 2 2 6" xfId="17666"/>
    <cellStyle name="Normal 7 6 6 2 2 3" xfId="3873"/>
    <cellStyle name="Normal 7 6 6 2 2 3 2" xfId="11409"/>
    <cellStyle name="Normal 7 6 6 2 2 3 2 2" xfId="28946"/>
    <cellStyle name="Normal 7 6 6 2 2 3 3" xfId="21431"/>
    <cellStyle name="Normal 7 6 6 2 2 4" xfId="6378"/>
    <cellStyle name="Normal 7 6 6 2 2 4 2" xfId="13914"/>
    <cellStyle name="Normal 7 6 6 2 2 4 2 2" xfId="31451"/>
    <cellStyle name="Normal 7 6 6 2 2 4 3" xfId="23936"/>
    <cellStyle name="Normal 7 6 6 2 2 5" xfId="8904"/>
    <cellStyle name="Normal 7 6 6 2 2 5 2" xfId="26441"/>
    <cellStyle name="Normal 7 6 6 2 2 6" xfId="18926"/>
    <cellStyle name="Normal 7 6 6 2 2 7" xfId="16421"/>
    <cellStyle name="Normal 7 6 6 2 3" xfId="2115"/>
    <cellStyle name="Normal 7 6 6 2 3 2" xfId="4620"/>
    <cellStyle name="Normal 7 6 6 2 3 2 2" xfId="12156"/>
    <cellStyle name="Normal 7 6 6 2 3 2 2 2" xfId="29693"/>
    <cellStyle name="Normal 7 6 6 2 3 2 3" xfId="22178"/>
    <cellStyle name="Normal 7 6 6 2 3 3" xfId="7125"/>
    <cellStyle name="Normal 7 6 6 2 3 3 2" xfId="14661"/>
    <cellStyle name="Normal 7 6 6 2 3 3 2 2" xfId="32198"/>
    <cellStyle name="Normal 7 6 6 2 3 3 3" xfId="24683"/>
    <cellStyle name="Normal 7 6 6 2 3 4" xfId="9651"/>
    <cellStyle name="Normal 7 6 6 2 3 4 2" xfId="27188"/>
    <cellStyle name="Normal 7 6 6 2 3 5" xfId="19673"/>
    <cellStyle name="Normal 7 6 6 2 3 6" xfId="17168"/>
    <cellStyle name="Normal 7 6 6 2 4" xfId="3375"/>
    <cellStyle name="Normal 7 6 6 2 4 2" xfId="10911"/>
    <cellStyle name="Normal 7 6 6 2 4 2 2" xfId="28448"/>
    <cellStyle name="Normal 7 6 6 2 4 3" xfId="20933"/>
    <cellStyle name="Normal 7 6 6 2 5" xfId="5880"/>
    <cellStyle name="Normal 7 6 6 2 5 2" xfId="13416"/>
    <cellStyle name="Normal 7 6 6 2 5 2 2" xfId="30953"/>
    <cellStyle name="Normal 7 6 6 2 5 3" xfId="23438"/>
    <cellStyle name="Normal 7 6 6 2 6" xfId="8404"/>
    <cellStyle name="Normal 7 6 6 2 6 2" xfId="25943"/>
    <cellStyle name="Normal 7 6 6 2 7" xfId="18428"/>
    <cellStyle name="Normal 7 6 6 2 8" xfId="15923"/>
    <cellStyle name="Normal 7 6 6 3" xfId="593"/>
    <cellStyle name="Normal 7 6 6 3 2" xfId="1866"/>
    <cellStyle name="Normal 7 6 6 3 2 2" xfId="4371"/>
    <cellStyle name="Normal 7 6 6 3 2 2 2" xfId="11907"/>
    <cellStyle name="Normal 7 6 6 3 2 2 2 2" xfId="29444"/>
    <cellStyle name="Normal 7 6 6 3 2 2 3" xfId="21929"/>
    <cellStyle name="Normal 7 6 6 3 2 3" xfId="6876"/>
    <cellStyle name="Normal 7 6 6 3 2 3 2" xfId="14412"/>
    <cellStyle name="Normal 7 6 6 3 2 3 2 2" xfId="31949"/>
    <cellStyle name="Normal 7 6 6 3 2 3 3" xfId="24434"/>
    <cellStyle name="Normal 7 6 6 3 2 4" xfId="9402"/>
    <cellStyle name="Normal 7 6 6 3 2 4 2" xfId="26939"/>
    <cellStyle name="Normal 7 6 6 3 2 5" xfId="19424"/>
    <cellStyle name="Normal 7 6 6 3 2 6" xfId="16919"/>
    <cellStyle name="Normal 7 6 6 3 3" xfId="3126"/>
    <cellStyle name="Normal 7 6 6 3 3 2" xfId="10662"/>
    <cellStyle name="Normal 7 6 6 3 3 2 2" xfId="28199"/>
    <cellStyle name="Normal 7 6 6 3 3 3" xfId="20684"/>
    <cellStyle name="Normal 7 6 6 3 4" xfId="5631"/>
    <cellStyle name="Normal 7 6 6 3 4 2" xfId="13167"/>
    <cellStyle name="Normal 7 6 6 3 4 2 2" xfId="30704"/>
    <cellStyle name="Normal 7 6 6 3 4 3" xfId="23189"/>
    <cellStyle name="Normal 7 6 6 3 5" xfId="8155"/>
    <cellStyle name="Normal 7 6 6 3 5 2" xfId="25694"/>
    <cellStyle name="Normal 7 6 6 3 6" xfId="18179"/>
    <cellStyle name="Normal 7 6 6 3 7" xfId="15674"/>
    <cellStyle name="Normal 7 6 6 4" xfId="1119"/>
    <cellStyle name="Normal 7 6 6 4 2" xfId="2364"/>
    <cellStyle name="Normal 7 6 6 4 2 2" xfId="4869"/>
    <cellStyle name="Normal 7 6 6 4 2 2 2" xfId="12405"/>
    <cellStyle name="Normal 7 6 6 4 2 2 2 2" xfId="29942"/>
    <cellStyle name="Normal 7 6 6 4 2 2 3" xfId="22427"/>
    <cellStyle name="Normal 7 6 6 4 2 3" xfId="7374"/>
    <cellStyle name="Normal 7 6 6 4 2 3 2" xfId="14910"/>
    <cellStyle name="Normal 7 6 6 4 2 3 2 2" xfId="32447"/>
    <cellStyle name="Normal 7 6 6 4 2 3 3" xfId="24932"/>
    <cellStyle name="Normal 7 6 6 4 2 4" xfId="9900"/>
    <cellStyle name="Normal 7 6 6 4 2 4 2" xfId="27437"/>
    <cellStyle name="Normal 7 6 6 4 2 5" xfId="19922"/>
    <cellStyle name="Normal 7 6 6 4 2 6" xfId="17417"/>
    <cellStyle name="Normal 7 6 6 4 3" xfId="3624"/>
    <cellStyle name="Normal 7 6 6 4 3 2" xfId="11160"/>
    <cellStyle name="Normal 7 6 6 4 3 2 2" xfId="28697"/>
    <cellStyle name="Normal 7 6 6 4 3 3" xfId="21182"/>
    <cellStyle name="Normal 7 6 6 4 4" xfId="6129"/>
    <cellStyle name="Normal 7 6 6 4 4 2" xfId="13665"/>
    <cellStyle name="Normal 7 6 6 4 4 2 2" xfId="31202"/>
    <cellStyle name="Normal 7 6 6 4 4 3" xfId="23687"/>
    <cellStyle name="Normal 7 6 6 4 5" xfId="8655"/>
    <cellStyle name="Normal 7 6 6 4 5 2" xfId="26192"/>
    <cellStyle name="Normal 7 6 6 4 6" xfId="18677"/>
    <cellStyle name="Normal 7 6 6 4 7" xfId="16172"/>
    <cellStyle name="Normal 7 6 6 5" xfId="1617"/>
    <cellStyle name="Normal 7 6 6 5 2" xfId="4122"/>
    <cellStyle name="Normal 7 6 6 5 2 2" xfId="11658"/>
    <cellStyle name="Normal 7 6 6 5 2 2 2" xfId="29195"/>
    <cellStyle name="Normal 7 6 6 5 2 3" xfId="21680"/>
    <cellStyle name="Normal 7 6 6 5 3" xfId="6627"/>
    <cellStyle name="Normal 7 6 6 5 3 2" xfId="14163"/>
    <cellStyle name="Normal 7 6 6 5 3 2 2" xfId="31700"/>
    <cellStyle name="Normal 7 6 6 5 3 3" xfId="24185"/>
    <cellStyle name="Normal 7 6 6 5 4" xfId="9153"/>
    <cellStyle name="Normal 7 6 6 5 4 2" xfId="26690"/>
    <cellStyle name="Normal 7 6 6 5 5" xfId="19175"/>
    <cellStyle name="Normal 7 6 6 5 6" xfId="16670"/>
    <cellStyle name="Normal 7 6 6 6" xfId="2877"/>
    <cellStyle name="Normal 7 6 6 6 2" xfId="10413"/>
    <cellStyle name="Normal 7 6 6 6 2 2" xfId="27950"/>
    <cellStyle name="Normal 7 6 6 6 3" xfId="20435"/>
    <cellStyle name="Normal 7 6 6 7" xfId="5382"/>
    <cellStyle name="Normal 7 6 6 7 2" xfId="12918"/>
    <cellStyle name="Normal 7 6 6 7 2 2" xfId="30455"/>
    <cellStyle name="Normal 7 6 6 7 3" xfId="22940"/>
    <cellStyle name="Normal 7 6 6 8" xfId="7904"/>
    <cellStyle name="Normal 7 6 6 8 2" xfId="25445"/>
    <cellStyle name="Normal 7 6 6 9" xfId="17930"/>
    <cellStyle name="Normal 7 6 7" xfId="664"/>
    <cellStyle name="Normal 7 6 7 2" xfId="1185"/>
    <cellStyle name="Normal 7 6 7 2 2" xfId="2430"/>
    <cellStyle name="Normal 7 6 7 2 2 2" xfId="4935"/>
    <cellStyle name="Normal 7 6 7 2 2 2 2" xfId="12471"/>
    <cellStyle name="Normal 7 6 7 2 2 2 2 2" xfId="30008"/>
    <cellStyle name="Normal 7 6 7 2 2 2 3" xfId="22493"/>
    <cellStyle name="Normal 7 6 7 2 2 3" xfId="7440"/>
    <cellStyle name="Normal 7 6 7 2 2 3 2" xfId="14976"/>
    <cellStyle name="Normal 7 6 7 2 2 3 2 2" xfId="32513"/>
    <cellStyle name="Normal 7 6 7 2 2 3 3" xfId="24998"/>
    <cellStyle name="Normal 7 6 7 2 2 4" xfId="9966"/>
    <cellStyle name="Normal 7 6 7 2 2 4 2" xfId="27503"/>
    <cellStyle name="Normal 7 6 7 2 2 5" xfId="19988"/>
    <cellStyle name="Normal 7 6 7 2 2 6" xfId="17483"/>
    <cellStyle name="Normal 7 6 7 2 3" xfId="3690"/>
    <cellStyle name="Normal 7 6 7 2 3 2" xfId="11226"/>
    <cellStyle name="Normal 7 6 7 2 3 2 2" xfId="28763"/>
    <cellStyle name="Normal 7 6 7 2 3 3" xfId="21248"/>
    <cellStyle name="Normal 7 6 7 2 4" xfId="6195"/>
    <cellStyle name="Normal 7 6 7 2 4 2" xfId="13731"/>
    <cellStyle name="Normal 7 6 7 2 4 2 2" xfId="31268"/>
    <cellStyle name="Normal 7 6 7 2 4 3" xfId="23753"/>
    <cellStyle name="Normal 7 6 7 2 5" xfId="8721"/>
    <cellStyle name="Normal 7 6 7 2 5 2" xfId="26258"/>
    <cellStyle name="Normal 7 6 7 2 6" xfId="18743"/>
    <cellStyle name="Normal 7 6 7 2 7" xfId="16238"/>
    <cellStyle name="Normal 7 6 7 3" xfId="1932"/>
    <cellStyle name="Normal 7 6 7 3 2" xfId="4437"/>
    <cellStyle name="Normal 7 6 7 3 2 2" xfId="11973"/>
    <cellStyle name="Normal 7 6 7 3 2 2 2" xfId="29510"/>
    <cellStyle name="Normal 7 6 7 3 2 3" xfId="21995"/>
    <cellStyle name="Normal 7 6 7 3 3" xfId="6942"/>
    <cellStyle name="Normal 7 6 7 3 3 2" xfId="14478"/>
    <cellStyle name="Normal 7 6 7 3 3 2 2" xfId="32015"/>
    <cellStyle name="Normal 7 6 7 3 3 3" xfId="24500"/>
    <cellStyle name="Normal 7 6 7 3 4" xfId="9468"/>
    <cellStyle name="Normal 7 6 7 3 4 2" xfId="27005"/>
    <cellStyle name="Normal 7 6 7 3 5" xfId="19490"/>
    <cellStyle name="Normal 7 6 7 3 6" xfId="16985"/>
    <cellStyle name="Normal 7 6 7 4" xfId="3192"/>
    <cellStyle name="Normal 7 6 7 4 2" xfId="10728"/>
    <cellStyle name="Normal 7 6 7 4 2 2" xfId="28265"/>
    <cellStyle name="Normal 7 6 7 4 3" xfId="20750"/>
    <cellStyle name="Normal 7 6 7 5" xfId="5697"/>
    <cellStyle name="Normal 7 6 7 5 2" xfId="13233"/>
    <cellStyle name="Normal 7 6 7 5 2 2" xfId="30770"/>
    <cellStyle name="Normal 7 6 7 5 3" xfId="23255"/>
    <cellStyle name="Normal 7 6 7 6" xfId="8221"/>
    <cellStyle name="Normal 7 6 7 6 2" xfId="25760"/>
    <cellStyle name="Normal 7 6 7 7" xfId="18245"/>
    <cellStyle name="Normal 7 6 7 8" xfId="15740"/>
    <cellStyle name="Normal 7 6 8" xfId="391"/>
    <cellStyle name="Normal 7 6 8 2" xfId="1683"/>
    <cellStyle name="Normal 7 6 8 2 2" xfId="4188"/>
    <cellStyle name="Normal 7 6 8 2 2 2" xfId="11724"/>
    <cellStyle name="Normal 7 6 8 2 2 2 2" xfId="29261"/>
    <cellStyle name="Normal 7 6 8 2 2 3" xfId="21746"/>
    <cellStyle name="Normal 7 6 8 2 3" xfId="6693"/>
    <cellStyle name="Normal 7 6 8 2 3 2" xfId="14229"/>
    <cellStyle name="Normal 7 6 8 2 3 2 2" xfId="31766"/>
    <cellStyle name="Normal 7 6 8 2 3 3" xfId="24251"/>
    <cellStyle name="Normal 7 6 8 2 4" xfId="9219"/>
    <cellStyle name="Normal 7 6 8 2 4 2" xfId="26756"/>
    <cellStyle name="Normal 7 6 8 2 5" xfId="19241"/>
    <cellStyle name="Normal 7 6 8 2 6" xfId="16736"/>
    <cellStyle name="Normal 7 6 8 3" xfId="2943"/>
    <cellStyle name="Normal 7 6 8 3 2" xfId="10479"/>
    <cellStyle name="Normal 7 6 8 3 2 2" xfId="28016"/>
    <cellStyle name="Normal 7 6 8 3 3" xfId="20501"/>
    <cellStyle name="Normal 7 6 8 4" xfId="5448"/>
    <cellStyle name="Normal 7 6 8 4 2" xfId="12984"/>
    <cellStyle name="Normal 7 6 8 4 2 2" xfId="30521"/>
    <cellStyle name="Normal 7 6 8 4 3" xfId="23006"/>
    <cellStyle name="Normal 7 6 8 5" xfId="7970"/>
    <cellStyle name="Normal 7 6 8 5 2" xfId="25511"/>
    <cellStyle name="Normal 7 6 8 6" xfId="17996"/>
    <cellStyle name="Normal 7 6 8 7" xfId="15491"/>
    <cellStyle name="Normal 7 6 9" xfId="936"/>
    <cellStyle name="Normal 7 6 9 2" xfId="2181"/>
    <cellStyle name="Normal 7 6 9 2 2" xfId="4686"/>
    <cellStyle name="Normal 7 6 9 2 2 2" xfId="12222"/>
    <cellStyle name="Normal 7 6 9 2 2 2 2" xfId="29759"/>
    <cellStyle name="Normal 7 6 9 2 2 3" xfId="22244"/>
    <cellStyle name="Normal 7 6 9 2 3" xfId="7191"/>
    <cellStyle name="Normal 7 6 9 2 3 2" xfId="14727"/>
    <cellStyle name="Normal 7 6 9 2 3 2 2" xfId="32264"/>
    <cellStyle name="Normal 7 6 9 2 3 3" xfId="24749"/>
    <cellStyle name="Normal 7 6 9 2 4" xfId="9717"/>
    <cellStyle name="Normal 7 6 9 2 4 2" xfId="27254"/>
    <cellStyle name="Normal 7 6 9 2 5" xfId="19739"/>
    <cellStyle name="Normal 7 6 9 2 6" xfId="17234"/>
    <cellStyle name="Normal 7 6 9 3" xfId="3441"/>
    <cellStyle name="Normal 7 6 9 3 2" xfId="10977"/>
    <cellStyle name="Normal 7 6 9 3 2 2" xfId="28514"/>
    <cellStyle name="Normal 7 6 9 3 3" xfId="20999"/>
    <cellStyle name="Normal 7 6 9 4" xfId="5946"/>
    <cellStyle name="Normal 7 6 9 4 2" xfId="13482"/>
    <cellStyle name="Normal 7 6 9 4 2 2" xfId="31019"/>
    <cellStyle name="Normal 7 6 9 4 3" xfId="23504"/>
    <cellStyle name="Normal 7 6 9 5" xfId="8472"/>
    <cellStyle name="Normal 7 6 9 5 2" xfId="26009"/>
    <cellStyle name="Normal 7 6 9 6" xfId="18494"/>
    <cellStyle name="Normal 7 6 9 7" xfId="15989"/>
    <cellStyle name="Normal 7 7" xfId="113"/>
    <cellStyle name="Normal 7 7 10" xfId="1436"/>
    <cellStyle name="Normal 7 7 10 2" xfId="3941"/>
    <cellStyle name="Normal 7 7 10 2 2" xfId="11477"/>
    <cellStyle name="Normal 7 7 10 2 2 2" xfId="29014"/>
    <cellStyle name="Normal 7 7 10 2 3" xfId="21499"/>
    <cellStyle name="Normal 7 7 10 3" xfId="6446"/>
    <cellStyle name="Normal 7 7 10 3 2" xfId="13982"/>
    <cellStyle name="Normal 7 7 10 3 2 2" xfId="31519"/>
    <cellStyle name="Normal 7 7 10 3 3" xfId="24004"/>
    <cellStyle name="Normal 7 7 10 4" xfId="8972"/>
    <cellStyle name="Normal 7 7 10 4 2" xfId="26509"/>
    <cellStyle name="Normal 7 7 10 5" xfId="18994"/>
    <cellStyle name="Normal 7 7 10 6" xfId="16489"/>
    <cellStyle name="Normal 7 7 11" xfId="2681"/>
    <cellStyle name="Normal 7 7 11 2" xfId="5186"/>
    <cellStyle name="Normal 7 7 11 2 2" xfId="12722"/>
    <cellStyle name="Normal 7 7 11 2 2 2" xfId="30259"/>
    <cellStyle name="Normal 7 7 11 2 3" xfId="22744"/>
    <cellStyle name="Normal 7 7 11 3" xfId="7691"/>
    <cellStyle name="Normal 7 7 11 3 2" xfId="15227"/>
    <cellStyle name="Normal 7 7 11 3 2 2" xfId="32764"/>
    <cellStyle name="Normal 7 7 11 3 3" xfId="25249"/>
    <cellStyle name="Normal 7 7 11 4" xfId="10217"/>
    <cellStyle name="Normal 7 7 11 4 2" xfId="27754"/>
    <cellStyle name="Normal 7 7 11 5" xfId="20239"/>
    <cellStyle name="Normal 7 7 11 6" xfId="17734"/>
    <cellStyle name="Normal 7 7 12" xfId="2696"/>
    <cellStyle name="Normal 7 7 12 2" xfId="10232"/>
    <cellStyle name="Normal 7 7 12 2 2" xfId="27769"/>
    <cellStyle name="Normal 7 7 12 3" xfId="20254"/>
    <cellStyle name="Normal 7 7 13" xfId="5201"/>
    <cellStyle name="Normal 7 7 13 2" xfId="12737"/>
    <cellStyle name="Normal 7 7 13 2 2" xfId="30274"/>
    <cellStyle name="Normal 7 7 13 3" xfId="22759"/>
    <cellStyle name="Normal 7 7 14" xfId="7721"/>
    <cellStyle name="Normal 7 7 14 2" xfId="25264"/>
    <cellStyle name="Normal 7 7 15" xfId="17749"/>
    <cellStyle name="Normal 7 7 16" xfId="15242"/>
    <cellStyle name="Normal 7 7 2" xfId="128"/>
    <cellStyle name="Normal 7 7 2 10" xfId="2711"/>
    <cellStyle name="Normal 7 7 2 10 2" xfId="10247"/>
    <cellStyle name="Normal 7 7 2 10 2 2" xfId="27784"/>
    <cellStyle name="Normal 7 7 2 10 3" xfId="20269"/>
    <cellStyle name="Normal 7 7 2 11" xfId="5216"/>
    <cellStyle name="Normal 7 7 2 11 2" xfId="12752"/>
    <cellStyle name="Normal 7 7 2 11 2 2" xfId="30289"/>
    <cellStyle name="Normal 7 7 2 11 3" xfId="22774"/>
    <cellStyle name="Normal 7 7 2 12" xfId="7736"/>
    <cellStyle name="Normal 7 7 2 12 2" xfId="25279"/>
    <cellStyle name="Normal 7 7 2 13" xfId="17764"/>
    <cellStyle name="Normal 7 7 2 14" xfId="15257"/>
    <cellStyle name="Normal 7 7 2 2" xfId="162"/>
    <cellStyle name="Normal 7 7 2 2 10" xfId="5247"/>
    <cellStyle name="Normal 7 7 2 2 10 2" xfId="12783"/>
    <cellStyle name="Normal 7 7 2 2 10 2 2" xfId="30320"/>
    <cellStyle name="Normal 7 7 2 2 10 3" xfId="22805"/>
    <cellStyle name="Normal 7 7 2 2 11" xfId="7767"/>
    <cellStyle name="Normal 7 7 2 2 11 2" xfId="25310"/>
    <cellStyle name="Normal 7 7 2 2 12" xfId="17795"/>
    <cellStyle name="Normal 7 7 2 2 13" xfId="15288"/>
    <cellStyle name="Normal 7 7 2 2 2" xfId="226"/>
    <cellStyle name="Normal 7 7 2 2 2 10" xfId="15349"/>
    <cellStyle name="Normal 7 7 2 2 2 2" xfId="775"/>
    <cellStyle name="Normal 7 7 2 2 2 2 2" xfId="1294"/>
    <cellStyle name="Normal 7 7 2 2 2 2 2 2" xfId="2539"/>
    <cellStyle name="Normal 7 7 2 2 2 2 2 2 2" xfId="5044"/>
    <cellStyle name="Normal 7 7 2 2 2 2 2 2 2 2" xfId="12580"/>
    <cellStyle name="Normal 7 7 2 2 2 2 2 2 2 2 2" xfId="30117"/>
    <cellStyle name="Normal 7 7 2 2 2 2 2 2 2 3" xfId="22602"/>
    <cellStyle name="Normal 7 7 2 2 2 2 2 2 3" xfId="7549"/>
    <cellStyle name="Normal 7 7 2 2 2 2 2 2 3 2" xfId="15085"/>
    <cellStyle name="Normal 7 7 2 2 2 2 2 2 3 2 2" xfId="32622"/>
    <cellStyle name="Normal 7 7 2 2 2 2 2 2 3 3" xfId="25107"/>
    <cellStyle name="Normal 7 7 2 2 2 2 2 2 4" xfId="10075"/>
    <cellStyle name="Normal 7 7 2 2 2 2 2 2 4 2" xfId="27612"/>
    <cellStyle name="Normal 7 7 2 2 2 2 2 2 5" xfId="20097"/>
    <cellStyle name="Normal 7 7 2 2 2 2 2 2 6" xfId="17592"/>
    <cellStyle name="Normal 7 7 2 2 2 2 2 3" xfId="3799"/>
    <cellStyle name="Normal 7 7 2 2 2 2 2 3 2" xfId="11335"/>
    <cellStyle name="Normal 7 7 2 2 2 2 2 3 2 2" xfId="28872"/>
    <cellStyle name="Normal 7 7 2 2 2 2 2 3 3" xfId="21357"/>
    <cellStyle name="Normal 7 7 2 2 2 2 2 4" xfId="6304"/>
    <cellStyle name="Normal 7 7 2 2 2 2 2 4 2" xfId="13840"/>
    <cellStyle name="Normal 7 7 2 2 2 2 2 4 2 2" xfId="31377"/>
    <cellStyle name="Normal 7 7 2 2 2 2 2 4 3" xfId="23862"/>
    <cellStyle name="Normal 7 7 2 2 2 2 2 5" xfId="8830"/>
    <cellStyle name="Normal 7 7 2 2 2 2 2 5 2" xfId="26367"/>
    <cellStyle name="Normal 7 7 2 2 2 2 2 6" xfId="18852"/>
    <cellStyle name="Normal 7 7 2 2 2 2 2 7" xfId="16347"/>
    <cellStyle name="Normal 7 7 2 2 2 2 3" xfId="2041"/>
    <cellStyle name="Normal 7 7 2 2 2 2 3 2" xfId="4546"/>
    <cellStyle name="Normal 7 7 2 2 2 2 3 2 2" xfId="12082"/>
    <cellStyle name="Normal 7 7 2 2 2 2 3 2 2 2" xfId="29619"/>
    <cellStyle name="Normal 7 7 2 2 2 2 3 2 3" xfId="22104"/>
    <cellStyle name="Normal 7 7 2 2 2 2 3 3" xfId="7051"/>
    <cellStyle name="Normal 7 7 2 2 2 2 3 3 2" xfId="14587"/>
    <cellStyle name="Normal 7 7 2 2 2 2 3 3 2 2" xfId="32124"/>
    <cellStyle name="Normal 7 7 2 2 2 2 3 3 3" xfId="24609"/>
    <cellStyle name="Normal 7 7 2 2 2 2 3 4" xfId="9577"/>
    <cellStyle name="Normal 7 7 2 2 2 2 3 4 2" xfId="27114"/>
    <cellStyle name="Normal 7 7 2 2 2 2 3 5" xfId="19599"/>
    <cellStyle name="Normal 7 7 2 2 2 2 3 6" xfId="17094"/>
    <cellStyle name="Normal 7 7 2 2 2 2 4" xfId="3301"/>
    <cellStyle name="Normal 7 7 2 2 2 2 4 2" xfId="10837"/>
    <cellStyle name="Normal 7 7 2 2 2 2 4 2 2" xfId="28374"/>
    <cellStyle name="Normal 7 7 2 2 2 2 4 3" xfId="20859"/>
    <cellStyle name="Normal 7 7 2 2 2 2 5" xfId="5806"/>
    <cellStyle name="Normal 7 7 2 2 2 2 5 2" xfId="13342"/>
    <cellStyle name="Normal 7 7 2 2 2 2 5 2 2" xfId="30879"/>
    <cellStyle name="Normal 7 7 2 2 2 2 5 3" xfId="23364"/>
    <cellStyle name="Normal 7 7 2 2 2 2 6" xfId="8330"/>
    <cellStyle name="Normal 7 7 2 2 2 2 6 2" xfId="25869"/>
    <cellStyle name="Normal 7 7 2 2 2 2 7" xfId="18354"/>
    <cellStyle name="Normal 7 7 2 2 2 2 8" xfId="15849"/>
    <cellStyle name="Normal 7 7 2 2 2 3" xfId="502"/>
    <cellStyle name="Normal 7 7 2 2 2 3 2" xfId="1792"/>
    <cellStyle name="Normal 7 7 2 2 2 3 2 2" xfId="4297"/>
    <cellStyle name="Normal 7 7 2 2 2 3 2 2 2" xfId="11833"/>
    <cellStyle name="Normal 7 7 2 2 2 3 2 2 2 2" xfId="29370"/>
    <cellStyle name="Normal 7 7 2 2 2 3 2 2 3" xfId="21855"/>
    <cellStyle name="Normal 7 7 2 2 2 3 2 3" xfId="6802"/>
    <cellStyle name="Normal 7 7 2 2 2 3 2 3 2" xfId="14338"/>
    <cellStyle name="Normal 7 7 2 2 2 3 2 3 2 2" xfId="31875"/>
    <cellStyle name="Normal 7 7 2 2 2 3 2 3 3" xfId="24360"/>
    <cellStyle name="Normal 7 7 2 2 2 3 2 4" xfId="9328"/>
    <cellStyle name="Normal 7 7 2 2 2 3 2 4 2" xfId="26865"/>
    <cellStyle name="Normal 7 7 2 2 2 3 2 5" xfId="19350"/>
    <cellStyle name="Normal 7 7 2 2 2 3 2 6" xfId="16845"/>
    <cellStyle name="Normal 7 7 2 2 2 3 3" xfId="3052"/>
    <cellStyle name="Normal 7 7 2 2 2 3 3 2" xfId="10588"/>
    <cellStyle name="Normal 7 7 2 2 2 3 3 2 2" xfId="28125"/>
    <cellStyle name="Normal 7 7 2 2 2 3 3 3" xfId="20610"/>
    <cellStyle name="Normal 7 7 2 2 2 3 4" xfId="5557"/>
    <cellStyle name="Normal 7 7 2 2 2 3 4 2" xfId="13093"/>
    <cellStyle name="Normal 7 7 2 2 2 3 4 2 2" xfId="30630"/>
    <cellStyle name="Normal 7 7 2 2 2 3 4 3" xfId="23115"/>
    <cellStyle name="Normal 7 7 2 2 2 3 5" xfId="8079"/>
    <cellStyle name="Normal 7 7 2 2 2 3 5 2" xfId="25620"/>
    <cellStyle name="Normal 7 7 2 2 2 3 6" xfId="18105"/>
    <cellStyle name="Normal 7 7 2 2 2 3 7" xfId="15600"/>
    <cellStyle name="Normal 7 7 2 2 2 4" xfId="1045"/>
    <cellStyle name="Normal 7 7 2 2 2 4 2" xfId="2290"/>
    <cellStyle name="Normal 7 7 2 2 2 4 2 2" xfId="4795"/>
    <cellStyle name="Normal 7 7 2 2 2 4 2 2 2" xfId="12331"/>
    <cellStyle name="Normal 7 7 2 2 2 4 2 2 2 2" xfId="29868"/>
    <cellStyle name="Normal 7 7 2 2 2 4 2 2 3" xfId="22353"/>
    <cellStyle name="Normal 7 7 2 2 2 4 2 3" xfId="7300"/>
    <cellStyle name="Normal 7 7 2 2 2 4 2 3 2" xfId="14836"/>
    <cellStyle name="Normal 7 7 2 2 2 4 2 3 2 2" xfId="32373"/>
    <cellStyle name="Normal 7 7 2 2 2 4 2 3 3" xfId="24858"/>
    <cellStyle name="Normal 7 7 2 2 2 4 2 4" xfId="9826"/>
    <cellStyle name="Normal 7 7 2 2 2 4 2 4 2" xfId="27363"/>
    <cellStyle name="Normal 7 7 2 2 2 4 2 5" xfId="19848"/>
    <cellStyle name="Normal 7 7 2 2 2 4 2 6" xfId="17343"/>
    <cellStyle name="Normal 7 7 2 2 2 4 3" xfId="3550"/>
    <cellStyle name="Normal 7 7 2 2 2 4 3 2" xfId="11086"/>
    <cellStyle name="Normal 7 7 2 2 2 4 3 2 2" xfId="28623"/>
    <cellStyle name="Normal 7 7 2 2 2 4 3 3" xfId="21108"/>
    <cellStyle name="Normal 7 7 2 2 2 4 4" xfId="6055"/>
    <cellStyle name="Normal 7 7 2 2 2 4 4 2" xfId="13591"/>
    <cellStyle name="Normal 7 7 2 2 2 4 4 2 2" xfId="31128"/>
    <cellStyle name="Normal 7 7 2 2 2 4 4 3" xfId="23613"/>
    <cellStyle name="Normal 7 7 2 2 2 4 5" xfId="8581"/>
    <cellStyle name="Normal 7 7 2 2 2 4 5 2" xfId="26118"/>
    <cellStyle name="Normal 7 7 2 2 2 4 6" xfId="18603"/>
    <cellStyle name="Normal 7 7 2 2 2 4 7" xfId="16098"/>
    <cellStyle name="Normal 7 7 2 2 2 5" xfId="1543"/>
    <cellStyle name="Normal 7 7 2 2 2 5 2" xfId="4048"/>
    <cellStyle name="Normal 7 7 2 2 2 5 2 2" xfId="11584"/>
    <cellStyle name="Normal 7 7 2 2 2 5 2 2 2" xfId="29121"/>
    <cellStyle name="Normal 7 7 2 2 2 5 2 3" xfId="21606"/>
    <cellStyle name="Normal 7 7 2 2 2 5 3" xfId="6553"/>
    <cellStyle name="Normal 7 7 2 2 2 5 3 2" xfId="14089"/>
    <cellStyle name="Normal 7 7 2 2 2 5 3 2 2" xfId="31626"/>
    <cellStyle name="Normal 7 7 2 2 2 5 3 3" xfId="24111"/>
    <cellStyle name="Normal 7 7 2 2 2 5 4" xfId="9079"/>
    <cellStyle name="Normal 7 7 2 2 2 5 4 2" xfId="26616"/>
    <cellStyle name="Normal 7 7 2 2 2 5 5" xfId="19101"/>
    <cellStyle name="Normal 7 7 2 2 2 5 6" xfId="16596"/>
    <cellStyle name="Normal 7 7 2 2 2 6" xfId="2803"/>
    <cellStyle name="Normal 7 7 2 2 2 6 2" xfId="10339"/>
    <cellStyle name="Normal 7 7 2 2 2 6 2 2" xfId="27876"/>
    <cellStyle name="Normal 7 7 2 2 2 6 3" xfId="20361"/>
    <cellStyle name="Normal 7 7 2 2 2 7" xfId="5308"/>
    <cellStyle name="Normal 7 7 2 2 2 7 2" xfId="12844"/>
    <cellStyle name="Normal 7 7 2 2 2 7 2 2" xfId="30381"/>
    <cellStyle name="Normal 7 7 2 2 2 7 3" xfId="22866"/>
    <cellStyle name="Normal 7 7 2 2 2 8" xfId="7828"/>
    <cellStyle name="Normal 7 7 2 2 2 8 2" xfId="25371"/>
    <cellStyle name="Normal 7 7 2 2 2 9" xfId="17856"/>
    <cellStyle name="Normal 7 7 2 2 3" xfId="302"/>
    <cellStyle name="Normal 7 7 2 2 3 10" xfId="15412"/>
    <cellStyle name="Normal 7 7 2 2 3 2" xfId="837"/>
    <cellStyle name="Normal 7 7 2 2 3 2 2" xfId="1355"/>
    <cellStyle name="Normal 7 7 2 2 3 2 2 2" xfId="2600"/>
    <cellStyle name="Normal 7 7 2 2 3 2 2 2 2" xfId="5105"/>
    <cellStyle name="Normal 7 7 2 2 3 2 2 2 2 2" xfId="12641"/>
    <cellStyle name="Normal 7 7 2 2 3 2 2 2 2 2 2" xfId="30178"/>
    <cellStyle name="Normal 7 7 2 2 3 2 2 2 2 3" xfId="22663"/>
    <cellStyle name="Normal 7 7 2 2 3 2 2 2 3" xfId="7610"/>
    <cellStyle name="Normal 7 7 2 2 3 2 2 2 3 2" xfId="15146"/>
    <cellStyle name="Normal 7 7 2 2 3 2 2 2 3 2 2" xfId="32683"/>
    <cellStyle name="Normal 7 7 2 2 3 2 2 2 3 3" xfId="25168"/>
    <cellStyle name="Normal 7 7 2 2 3 2 2 2 4" xfId="10136"/>
    <cellStyle name="Normal 7 7 2 2 3 2 2 2 4 2" xfId="27673"/>
    <cellStyle name="Normal 7 7 2 2 3 2 2 2 5" xfId="20158"/>
    <cellStyle name="Normal 7 7 2 2 3 2 2 2 6" xfId="17653"/>
    <cellStyle name="Normal 7 7 2 2 3 2 2 3" xfId="3860"/>
    <cellStyle name="Normal 7 7 2 2 3 2 2 3 2" xfId="11396"/>
    <cellStyle name="Normal 7 7 2 2 3 2 2 3 2 2" xfId="28933"/>
    <cellStyle name="Normal 7 7 2 2 3 2 2 3 3" xfId="21418"/>
    <cellStyle name="Normal 7 7 2 2 3 2 2 4" xfId="6365"/>
    <cellStyle name="Normal 7 7 2 2 3 2 2 4 2" xfId="13901"/>
    <cellStyle name="Normal 7 7 2 2 3 2 2 4 2 2" xfId="31438"/>
    <cellStyle name="Normal 7 7 2 2 3 2 2 4 3" xfId="23923"/>
    <cellStyle name="Normal 7 7 2 2 3 2 2 5" xfId="8891"/>
    <cellStyle name="Normal 7 7 2 2 3 2 2 5 2" xfId="26428"/>
    <cellStyle name="Normal 7 7 2 2 3 2 2 6" xfId="18913"/>
    <cellStyle name="Normal 7 7 2 2 3 2 2 7" xfId="16408"/>
    <cellStyle name="Normal 7 7 2 2 3 2 3" xfId="2102"/>
    <cellStyle name="Normal 7 7 2 2 3 2 3 2" xfId="4607"/>
    <cellStyle name="Normal 7 7 2 2 3 2 3 2 2" xfId="12143"/>
    <cellStyle name="Normal 7 7 2 2 3 2 3 2 2 2" xfId="29680"/>
    <cellStyle name="Normal 7 7 2 2 3 2 3 2 3" xfId="22165"/>
    <cellStyle name="Normal 7 7 2 2 3 2 3 3" xfId="7112"/>
    <cellStyle name="Normal 7 7 2 2 3 2 3 3 2" xfId="14648"/>
    <cellStyle name="Normal 7 7 2 2 3 2 3 3 2 2" xfId="32185"/>
    <cellStyle name="Normal 7 7 2 2 3 2 3 3 3" xfId="24670"/>
    <cellStyle name="Normal 7 7 2 2 3 2 3 4" xfId="9638"/>
    <cellStyle name="Normal 7 7 2 2 3 2 3 4 2" xfId="27175"/>
    <cellStyle name="Normal 7 7 2 2 3 2 3 5" xfId="19660"/>
    <cellStyle name="Normal 7 7 2 2 3 2 3 6" xfId="17155"/>
    <cellStyle name="Normal 7 7 2 2 3 2 4" xfId="3362"/>
    <cellStyle name="Normal 7 7 2 2 3 2 4 2" xfId="10898"/>
    <cellStyle name="Normal 7 7 2 2 3 2 4 2 2" xfId="28435"/>
    <cellStyle name="Normal 7 7 2 2 3 2 4 3" xfId="20920"/>
    <cellStyle name="Normal 7 7 2 2 3 2 5" xfId="5867"/>
    <cellStyle name="Normal 7 7 2 2 3 2 5 2" xfId="13403"/>
    <cellStyle name="Normal 7 7 2 2 3 2 5 2 2" xfId="30940"/>
    <cellStyle name="Normal 7 7 2 2 3 2 5 3" xfId="23425"/>
    <cellStyle name="Normal 7 7 2 2 3 2 6" xfId="8391"/>
    <cellStyle name="Normal 7 7 2 2 3 2 6 2" xfId="25930"/>
    <cellStyle name="Normal 7 7 2 2 3 2 7" xfId="18415"/>
    <cellStyle name="Normal 7 7 2 2 3 2 8" xfId="15910"/>
    <cellStyle name="Normal 7 7 2 2 3 3" xfId="577"/>
    <cellStyle name="Normal 7 7 2 2 3 3 2" xfId="1853"/>
    <cellStyle name="Normal 7 7 2 2 3 3 2 2" xfId="4358"/>
    <cellStyle name="Normal 7 7 2 2 3 3 2 2 2" xfId="11894"/>
    <cellStyle name="Normal 7 7 2 2 3 3 2 2 2 2" xfId="29431"/>
    <cellStyle name="Normal 7 7 2 2 3 3 2 2 3" xfId="21916"/>
    <cellStyle name="Normal 7 7 2 2 3 3 2 3" xfId="6863"/>
    <cellStyle name="Normal 7 7 2 2 3 3 2 3 2" xfId="14399"/>
    <cellStyle name="Normal 7 7 2 2 3 3 2 3 2 2" xfId="31936"/>
    <cellStyle name="Normal 7 7 2 2 3 3 2 3 3" xfId="24421"/>
    <cellStyle name="Normal 7 7 2 2 3 3 2 4" xfId="9389"/>
    <cellStyle name="Normal 7 7 2 2 3 3 2 4 2" xfId="26926"/>
    <cellStyle name="Normal 7 7 2 2 3 3 2 5" xfId="19411"/>
    <cellStyle name="Normal 7 7 2 2 3 3 2 6" xfId="16906"/>
    <cellStyle name="Normal 7 7 2 2 3 3 3" xfId="3113"/>
    <cellStyle name="Normal 7 7 2 2 3 3 3 2" xfId="10649"/>
    <cellStyle name="Normal 7 7 2 2 3 3 3 2 2" xfId="28186"/>
    <cellStyle name="Normal 7 7 2 2 3 3 3 3" xfId="20671"/>
    <cellStyle name="Normal 7 7 2 2 3 3 4" xfId="5618"/>
    <cellStyle name="Normal 7 7 2 2 3 3 4 2" xfId="13154"/>
    <cellStyle name="Normal 7 7 2 2 3 3 4 2 2" xfId="30691"/>
    <cellStyle name="Normal 7 7 2 2 3 3 4 3" xfId="23176"/>
    <cellStyle name="Normal 7 7 2 2 3 3 5" xfId="8142"/>
    <cellStyle name="Normal 7 7 2 2 3 3 5 2" xfId="25681"/>
    <cellStyle name="Normal 7 7 2 2 3 3 6" xfId="18166"/>
    <cellStyle name="Normal 7 7 2 2 3 3 7" xfId="15661"/>
    <cellStyle name="Normal 7 7 2 2 3 4" xfId="1106"/>
    <cellStyle name="Normal 7 7 2 2 3 4 2" xfId="2351"/>
    <cellStyle name="Normal 7 7 2 2 3 4 2 2" xfId="4856"/>
    <cellStyle name="Normal 7 7 2 2 3 4 2 2 2" xfId="12392"/>
    <cellStyle name="Normal 7 7 2 2 3 4 2 2 2 2" xfId="29929"/>
    <cellStyle name="Normal 7 7 2 2 3 4 2 2 3" xfId="22414"/>
    <cellStyle name="Normal 7 7 2 2 3 4 2 3" xfId="7361"/>
    <cellStyle name="Normal 7 7 2 2 3 4 2 3 2" xfId="14897"/>
    <cellStyle name="Normal 7 7 2 2 3 4 2 3 2 2" xfId="32434"/>
    <cellStyle name="Normal 7 7 2 2 3 4 2 3 3" xfId="24919"/>
    <cellStyle name="Normal 7 7 2 2 3 4 2 4" xfId="9887"/>
    <cellStyle name="Normal 7 7 2 2 3 4 2 4 2" xfId="27424"/>
    <cellStyle name="Normal 7 7 2 2 3 4 2 5" xfId="19909"/>
    <cellStyle name="Normal 7 7 2 2 3 4 2 6" xfId="17404"/>
    <cellStyle name="Normal 7 7 2 2 3 4 3" xfId="3611"/>
    <cellStyle name="Normal 7 7 2 2 3 4 3 2" xfId="11147"/>
    <cellStyle name="Normal 7 7 2 2 3 4 3 2 2" xfId="28684"/>
    <cellStyle name="Normal 7 7 2 2 3 4 3 3" xfId="21169"/>
    <cellStyle name="Normal 7 7 2 2 3 4 4" xfId="6116"/>
    <cellStyle name="Normal 7 7 2 2 3 4 4 2" xfId="13652"/>
    <cellStyle name="Normal 7 7 2 2 3 4 4 2 2" xfId="31189"/>
    <cellStyle name="Normal 7 7 2 2 3 4 4 3" xfId="23674"/>
    <cellStyle name="Normal 7 7 2 2 3 4 5" xfId="8642"/>
    <cellStyle name="Normal 7 7 2 2 3 4 5 2" xfId="26179"/>
    <cellStyle name="Normal 7 7 2 2 3 4 6" xfId="18664"/>
    <cellStyle name="Normal 7 7 2 2 3 4 7" xfId="16159"/>
    <cellStyle name="Normal 7 7 2 2 3 5" xfId="1604"/>
    <cellStyle name="Normal 7 7 2 2 3 5 2" xfId="4109"/>
    <cellStyle name="Normal 7 7 2 2 3 5 2 2" xfId="11645"/>
    <cellStyle name="Normal 7 7 2 2 3 5 2 2 2" xfId="29182"/>
    <cellStyle name="Normal 7 7 2 2 3 5 2 3" xfId="21667"/>
    <cellStyle name="Normal 7 7 2 2 3 5 3" xfId="6614"/>
    <cellStyle name="Normal 7 7 2 2 3 5 3 2" xfId="14150"/>
    <cellStyle name="Normal 7 7 2 2 3 5 3 2 2" xfId="31687"/>
    <cellStyle name="Normal 7 7 2 2 3 5 3 3" xfId="24172"/>
    <cellStyle name="Normal 7 7 2 2 3 5 4" xfId="9140"/>
    <cellStyle name="Normal 7 7 2 2 3 5 4 2" xfId="26677"/>
    <cellStyle name="Normal 7 7 2 2 3 5 5" xfId="19162"/>
    <cellStyle name="Normal 7 7 2 2 3 5 6" xfId="16657"/>
    <cellStyle name="Normal 7 7 2 2 3 6" xfId="2864"/>
    <cellStyle name="Normal 7 7 2 2 3 6 2" xfId="10400"/>
    <cellStyle name="Normal 7 7 2 2 3 6 2 2" xfId="27937"/>
    <cellStyle name="Normal 7 7 2 2 3 6 3" xfId="20422"/>
    <cellStyle name="Normal 7 7 2 2 3 7" xfId="5369"/>
    <cellStyle name="Normal 7 7 2 2 3 7 2" xfId="12905"/>
    <cellStyle name="Normal 7 7 2 2 3 7 2 2" xfId="30442"/>
    <cellStyle name="Normal 7 7 2 2 3 7 3" xfId="22927"/>
    <cellStyle name="Normal 7 7 2 2 3 8" xfId="7891"/>
    <cellStyle name="Normal 7 7 2 2 3 8 2" xfId="25432"/>
    <cellStyle name="Normal 7 7 2 2 3 9" xfId="17917"/>
    <cellStyle name="Normal 7 7 2 2 4" xfId="366"/>
    <cellStyle name="Normal 7 7 2 2 4 10" xfId="15473"/>
    <cellStyle name="Normal 7 7 2 2 4 2" xfId="901"/>
    <cellStyle name="Normal 7 7 2 2 4 2 2" xfId="1416"/>
    <cellStyle name="Normal 7 7 2 2 4 2 2 2" xfId="2661"/>
    <cellStyle name="Normal 7 7 2 2 4 2 2 2 2" xfId="5166"/>
    <cellStyle name="Normal 7 7 2 2 4 2 2 2 2 2" xfId="12702"/>
    <cellStyle name="Normal 7 7 2 2 4 2 2 2 2 2 2" xfId="30239"/>
    <cellStyle name="Normal 7 7 2 2 4 2 2 2 2 3" xfId="22724"/>
    <cellStyle name="Normal 7 7 2 2 4 2 2 2 3" xfId="7671"/>
    <cellStyle name="Normal 7 7 2 2 4 2 2 2 3 2" xfId="15207"/>
    <cellStyle name="Normal 7 7 2 2 4 2 2 2 3 2 2" xfId="32744"/>
    <cellStyle name="Normal 7 7 2 2 4 2 2 2 3 3" xfId="25229"/>
    <cellStyle name="Normal 7 7 2 2 4 2 2 2 4" xfId="10197"/>
    <cellStyle name="Normal 7 7 2 2 4 2 2 2 4 2" xfId="27734"/>
    <cellStyle name="Normal 7 7 2 2 4 2 2 2 5" xfId="20219"/>
    <cellStyle name="Normal 7 7 2 2 4 2 2 2 6" xfId="17714"/>
    <cellStyle name="Normal 7 7 2 2 4 2 2 3" xfId="3921"/>
    <cellStyle name="Normal 7 7 2 2 4 2 2 3 2" xfId="11457"/>
    <cellStyle name="Normal 7 7 2 2 4 2 2 3 2 2" xfId="28994"/>
    <cellStyle name="Normal 7 7 2 2 4 2 2 3 3" xfId="21479"/>
    <cellStyle name="Normal 7 7 2 2 4 2 2 4" xfId="6426"/>
    <cellStyle name="Normal 7 7 2 2 4 2 2 4 2" xfId="13962"/>
    <cellStyle name="Normal 7 7 2 2 4 2 2 4 2 2" xfId="31499"/>
    <cellStyle name="Normal 7 7 2 2 4 2 2 4 3" xfId="23984"/>
    <cellStyle name="Normal 7 7 2 2 4 2 2 5" xfId="8952"/>
    <cellStyle name="Normal 7 7 2 2 4 2 2 5 2" xfId="26489"/>
    <cellStyle name="Normal 7 7 2 2 4 2 2 6" xfId="18974"/>
    <cellStyle name="Normal 7 7 2 2 4 2 2 7" xfId="16469"/>
    <cellStyle name="Normal 7 7 2 2 4 2 3" xfId="2163"/>
    <cellStyle name="Normal 7 7 2 2 4 2 3 2" xfId="4668"/>
    <cellStyle name="Normal 7 7 2 2 4 2 3 2 2" xfId="12204"/>
    <cellStyle name="Normal 7 7 2 2 4 2 3 2 2 2" xfId="29741"/>
    <cellStyle name="Normal 7 7 2 2 4 2 3 2 3" xfId="22226"/>
    <cellStyle name="Normal 7 7 2 2 4 2 3 3" xfId="7173"/>
    <cellStyle name="Normal 7 7 2 2 4 2 3 3 2" xfId="14709"/>
    <cellStyle name="Normal 7 7 2 2 4 2 3 3 2 2" xfId="32246"/>
    <cellStyle name="Normal 7 7 2 2 4 2 3 3 3" xfId="24731"/>
    <cellStyle name="Normal 7 7 2 2 4 2 3 4" xfId="9699"/>
    <cellStyle name="Normal 7 7 2 2 4 2 3 4 2" xfId="27236"/>
    <cellStyle name="Normal 7 7 2 2 4 2 3 5" xfId="19721"/>
    <cellStyle name="Normal 7 7 2 2 4 2 3 6" xfId="17216"/>
    <cellStyle name="Normal 7 7 2 2 4 2 4" xfId="3423"/>
    <cellStyle name="Normal 7 7 2 2 4 2 4 2" xfId="10959"/>
    <cellStyle name="Normal 7 7 2 2 4 2 4 2 2" xfId="28496"/>
    <cellStyle name="Normal 7 7 2 2 4 2 4 3" xfId="20981"/>
    <cellStyle name="Normal 7 7 2 2 4 2 5" xfId="5928"/>
    <cellStyle name="Normal 7 7 2 2 4 2 5 2" xfId="13464"/>
    <cellStyle name="Normal 7 7 2 2 4 2 5 2 2" xfId="31001"/>
    <cellStyle name="Normal 7 7 2 2 4 2 5 3" xfId="23486"/>
    <cellStyle name="Normal 7 7 2 2 4 2 6" xfId="8452"/>
    <cellStyle name="Normal 7 7 2 2 4 2 6 2" xfId="25991"/>
    <cellStyle name="Normal 7 7 2 2 4 2 7" xfId="18476"/>
    <cellStyle name="Normal 7 7 2 2 4 2 8" xfId="15971"/>
    <cellStyle name="Normal 7 7 2 2 4 3" xfId="641"/>
    <cellStyle name="Normal 7 7 2 2 4 3 2" xfId="1914"/>
    <cellStyle name="Normal 7 7 2 2 4 3 2 2" xfId="4419"/>
    <cellStyle name="Normal 7 7 2 2 4 3 2 2 2" xfId="11955"/>
    <cellStyle name="Normal 7 7 2 2 4 3 2 2 2 2" xfId="29492"/>
    <cellStyle name="Normal 7 7 2 2 4 3 2 2 3" xfId="21977"/>
    <cellStyle name="Normal 7 7 2 2 4 3 2 3" xfId="6924"/>
    <cellStyle name="Normal 7 7 2 2 4 3 2 3 2" xfId="14460"/>
    <cellStyle name="Normal 7 7 2 2 4 3 2 3 2 2" xfId="31997"/>
    <cellStyle name="Normal 7 7 2 2 4 3 2 3 3" xfId="24482"/>
    <cellStyle name="Normal 7 7 2 2 4 3 2 4" xfId="9450"/>
    <cellStyle name="Normal 7 7 2 2 4 3 2 4 2" xfId="26987"/>
    <cellStyle name="Normal 7 7 2 2 4 3 2 5" xfId="19472"/>
    <cellStyle name="Normal 7 7 2 2 4 3 2 6" xfId="16967"/>
    <cellStyle name="Normal 7 7 2 2 4 3 3" xfId="3174"/>
    <cellStyle name="Normal 7 7 2 2 4 3 3 2" xfId="10710"/>
    <cellStyle name="Normal 7 7 2 2 4 3 3 2 2" xfId="28247"/>
    <cellStyle name="Normal 7 7 2 2 4 3 3 3" xfId="20732"/>
    <cellStyle name="Normal 7 7 2 2 4 3 4" xfId="5679"/>
    <cellStyle name="Normal 7 7 2 2 4 3 4 2" xfId="13215"/>
    <cellStyle name="Normal 7 7 2 2 4 3 4 2 2" xfId="30752"/>
    <cellStyle name="Normal 7 7 2 2 4 3 4 3" xfId="23237"/>
    <cellStyle name="Normal 7 7 2 2 4 3 5" xfId="8203"/>
    <cellStyle name="Normal 7 7 2 2 4 3 5 2" xfId="25742"/>
    <cellStyle name="Normal 7 7 2 2 4 3 6" xfId="18227"/>
    <cellStyle name="Normal 7 7 2 2 4 3 7" xfId="15722"/>
    <cellStyle name="Normal 7 7 2 2 4 4" xfId="1167"/>
    <cellStyle name="Normal 7 7 2 2 4 4 2" xfId="2412"/>
    <cellStyle name="Normal 7 7 2 2 4 4 2 2" xfId="4917"/>
    <cellStyle name="Normal 7 7 2 2 4 4 2 2 2" xfId="12453"/>
    <cellStyle name="Normal 7 7 2 2 4 4 2 2 2 2" xfId="29990"/>
    <cellStyle name="Normal 7 7 2 2 4 4 2 2 3" xfId="22475"/>
    <cellStyle name="Normal 7 7 2 2 4 4 2 3" xfId="7422"/>
    <cellStyle name="Normal 7 7 2 2 4 4 2 3 2" xfId="14958"/>
    <cellStyle name="Normal 7 7 2 2 4 4 2 3 2 2" xfId="32495"/>
    <cellStyle name="Normal 7 7 2 2 4 4 2 3 3" xfId="24980"/>
    <cellStyle name="Normal 7 7 2 2 4 4 2 4" xfId="9948"/>
    <cellStyle name="Normal 7 7 2 2 4 4 2 4 2" xfId="27485"/>
    <cellStyle name="Normal 7 7 2 2 4 4 2 5" xfId="19970"/>
    <cellStyle name="Normal 7 7 2 2 4 4 2 6" xfId="17465"/>
    <cellStyle name="Normal 7 7 2 2 4 4 3" xfId="3672"/>
    <cellStyle name="Normal 7 7 2 2 4 4 3 2" xfId="11208"/>
    <cellStyle name="Normal 7 7 2 2 4 4 3 2 2" xfId="28745"/>
    <cellStyle name="Normal 7 7 2 2 4 4 3 3" xfId="21230"/>
    <cellStyle name="Normal 7 7 2 2 4 4 4" xfId="6177"/>
    <cellStyle name="Normal 7 7 2 2 4 4 4 2" xfId="13713"/>
    <cellStyle name="Normal 7 7 2 2 4 4 4 2 2" xfId="31250"/>
    <cellStyle name="Normal 7 7 2 2 4 4 4 3" xfId="23735"/>
    <cellStyle name="Normal 7 7 2 2 4 4 5" xfId="8703"/>
    <cellStyle name="Normal 7 7 2 2 4 4 5 2" xfId="26240"/>
    <cellStyle name="Normal 7 7 2 2 4 4 6" xfId="18725"/>
    <cellStyle name="Normal 7 7 2 2 4 4 7" xfId="16220"/>
    <cellStyle name="Normal 7 7 2 2 4 5" xfId="1665"/>
    <cellStyle name="Normal 7 7 2 2 4 5 2" xfId="4170"/>
    <cellStyle name="Normal 7 7 2 2 4 5 2 2" xfId="11706"/>
    <cellStyle name="Normal 7 7 2 2 4 5 2 2 2" xfId="29243"/>
    <cellStyle name="Normal 7 7 2 2 4 5 2 3" xfId="21728"/>
    <cellStyle name="Normal 7 7 2 2 4 5 3" xfId="6675"/>
    <cellStyle name="Normal 7 7 2 2 4 5 3 2" xfId="14211"/>
    <cellStyle name="Normal 7 7 2 2 4 5 3 2 2" xfId="31748"/>
    <cellStyle name="Normal 7 7 2 2 4 5 3 3" xfId="24233"/>
    <cellStyle name="Normal 7 7 2 2 4 5 4" xfId="9201"/>
    <cellStyle name="Normal 7 7 2 2 4 5 4 2" xfId="26738"/>
    <cellStyle name="Normal 7 7 2 2 4 5 5" xfId="19223"/>
    <cellStyle name="Normal 7 7 2 2 4 5 6" xfId="16718"/>
    <cellStyle name="Normal 7 7 2 2 4 6" xfId="2925"/>
    <cellStyle name="Normal 7 7 2 2 4 6 2" xfId="10461"/>
    <cellStyle name="Normal 7 7 2 2 4 6 2 2" xfId="27998"/>
    <cellStyle name="Normal 7 7 2 2 4 6 3" xfId="20483"/>
    <cellStyle name="Normal 7 7 2 2 4 7" xfId="5430"/>
    <cellStyle name="Normal 7 7 2 2 4 7 2" xfId="12966"/>
    <cellStyle name="Normal 7 7 2 2 4 7 2 2" xfId="30503"/>
    <cellStyle name="Normal 7 7 2 2 4 7 3" xfId="22988"/>
    <cellStyle name="Normal 7 7 2 2 4 8" xfId="7952"/>
    <cellStyle name="Normal 7 7 2 2 4 8 2" xfId="25493"/>
    <cellStyle name="Normal 7 7 2 2 4 9" xfId="17978"/>
    <cellStyle name="Normal 7 7 2 2 5" xfId="712"/>
    <cellStyle name="Normal 7 7 2 2 5 2" xfId="1233"/>
    <cellStyle name="Normal 7 7 2 2 5 2 2" xfId="2478"/>
    <cellStyle name="Normal 7 7 2 2 5 2 2 2" xfId="4983"/>
    <cellStyle name="Normal 7 7 2 2 5 2 2 2 2" xfId="12519"/>
    <cellStyle name="Normal 7 7 2 2 5 2 2 2 2 2" xfId="30056"/>
    <cellStyle name="Normal 7 7 2 2 5 2 2 2 3" xfId="22541"/>
    <cellStyle name="Normal 7 7 2 2 5 2 2 3" xfId="7488"/>
    <cellStyle name="Normal 7 7 2 2 5 2 2 3 2" xfId="15024"/>
    <cellStyle name="Normal 7 7 2 2 5 2 2 3 2 2" xfId="32561"/>
    <cellStyle name="Normal 7 7 2 2 5 2 2 3 3" xfId="25046"/>
    <cellStyle name="Normal 7 7 2 2 5 2 2 4" xfId="10014"/>
    <cellStyle name="Normal 7 7 2 2 5 2 2 4 2" xfId="27551"/>
    <cellStyle name="Normal 7 7 2 2 5 2 2 5" xfId="20036"/>
    <cellStyle name="Normal 7 7 2 2 5 2 2 6" xfId="17531"/>
    <cellStyle name="Normal 7 7 2 2 5 2 3" xfId="3738"/>
    <cellStyle name="Normal 7 7 2 2 5 2 3 2" xfId="11274"/>
    <cellStyle name="Normal 7 7 2 2 5 2 3 2 2" xfId="28811"/>
    <cellStyle name="Normal 7 7 2 2 5 2 3 3" xfId="21296"/>
    <cellStyle name="Normal 7 7 2 2 5 2 4" xfId="6243"/>
    <cellStyle name="Normal 7 7 2 2 5 2 4 2" xfId="13779"/>
    <cellStyle name="Normal 7 7 2 2 5 2 4 2 2" xfId="31316"/>
    <cellStyle name="Normal 7 7 2 2 5 2 4 3" xfId="23801"/>
    <cellStyle name="Normal 7 7 2 2 5 2 5" xfId="8769"/>
    <cellStyle name="Normal 7 7 2 2 5 2 5 2" xfId="26306"/>
    <cellStyle name="Normal 7 7 2 2 5 2 6" xfId="18791"/>
    <cellStyle name="Normal 7 7 2 2 5 2 7" xfId="16286"/>
    <cellStyle name="Normal 7 7 2 2 5 3" xfId="1980"/>
    <cellStyle name="Normal 7 7 2 2 5 3 2" xfId="4485"/>
    <cellStyle name="Normal 7 7 2 2 5 3 2 2" xfId="12021"/>
    <cellStyle name="Normal 7 7 2 2 5 3 2 2 2" xfId="29558"/>
    <cellStyle name="Normal 7 7 2 2 5 3 2 3" xfId="22043"/>
    <cellStyle name="Normal 7 7 2 2 5 3 3" xfId="6990"/>
    <cellStyle name="Normal 7 7 2 2 5 3 3 2" xfId="14526"/>
    <cellStyle name="Normal 7 7 2 2 5 3 3 2 2" xfId="32063"/>
    <cellStyle name="Normal 7 7 2 2 5 3 3 3" xfId="24548"/>
    <cellStyle name="Normal 7 7 2 2 5 3 4" xfId="9516"/>
    <cellStyle name="Normal 7 7 2 2 5 3 4 2" xfId="27053"/>
    <cellStyle name="Normal 7 7 2 2 5 3 5" xfId="19538"/>
    <cellStyle name="Normal 7 7 2 2 5 3 6" xfId="17033"/>
    <cellStyle name="Normal 7 7 2 2 5 4" xfId="3240"/>
    <cellStyle name="Normal 7 7 2 2 5 4 2" xfId="10776"/>
    <cellStyle name="Normal 7 7 2 2 5 4 2 2" xfId="28313"/>
    <cellStyle name="Normal 7 7 2 2 5 4 3" xfId="20798"/>
    <cellStyle name="Normal 7 7 2 2 5 5" xfId="5745"/>
    <cellStyle name="Normal 7 7 2 2 5 5 2" xfId="13281"/>
    <cellStyle name="Normal 7 7 2 2 5 5 2 2" xfId="30818"/>
    <cellStyle name="Normal 7 7 2 2 5 5 3" xfId="23303"/>
    <cellStyle name="Normal 7 7 2 2 5 6" xfId="8269"/>
    <cellStyle name="Normal 7 7 2 2 5 6 2" xfId="25808"/>
    <cellStyle name="Normal 7 7 2 2 5 7" xfId="18293"/>
    <cellStyle name="Normal 7 7 2 2 5 8" xfId="15788"/>
    <cellStyle name="Normal 7 7 2 2 6" xfId="439"/>
    <cellStyle name="Normal 7 7 2 2 6 2" xfId="1731"/>
    <cellStyle name="Normal 7 7 2 2 6 2 2" xfId="4236"/>
    <cellStyle name="Normal 7 7 2 2 6 2 2 2" xfId="11772"/>
    <cellStyle name="Normal 7 7 2 2 6 2 2 2 2" xfId="29309"/>
    <cellStyle name="Normal 7 7 2 2 6 2 2 3" xfId="21794"/>
    <cellStyle name="Normal 7 7 2 2 6 2 3" xfId="6741"/>
    <cellStyle name="Normal 7 7 2 2 6 2 3 2" xfId="14277"/>
    <cellStyle name="Normal 7 7 2 2 6 2 3 2 2" xfId="31814"/>
    <cellStyle name="Normal 7 7 2 2 6 2 3 3" xfId="24299"/>
    <cellStyle name="Normal 7 7 2 2 6 2 4" xfId="9267"/>
    <cellStyle name="Normal 7 7 2 2 6 2 4 2" xfId="26804"/>
    <cellStyle name="Normal 7 7 2 2 6 2 5" xfId="19289"/>
    <cellStyle name="Normal 7 7 2 2 6 2 6" xfId="16784"/>
    <cellStyle name="Normal 7 7 2 2 6 3" xfId="2991"/>
    <cellStyle name="Normal 7 7 2 2 6 3 2" xfId="10527"/>
    <cellStyle name="Normal 7 7 2 2 6 3 2 2" xfId="28064"/>
    <cellStyle name="Normal 7 7 2 2 6 3 3" xfId="20549"/>
    <cellStyle name="Normal 7 7 2 2 6 4" xfId="5496"/>
    <cellStyle name="Normal 7 7 2 2 6 4 2" xfId="13032"/>
    <cellStyle name="Normal 7 7 2 2 6 4 2 2" xfId="30569"/>
    <cellStyle name="Normal 7 7 2 2 6 4 3" xfId="23054"/>
    <cellStyle name="Normal 7 7 2 2 6 5" xfId="8018"/>
    <cellStyle name="Normal 7 7 2 2 6 5 2" xfId="25559"/>
    <cellStyle name="Normal 7 7 2 2 6 6" xfId="18044"/>
    <cellStyle name="Normal 7 7 2 2 6 7" xfId="15539"/>
    <cellStyle name="Normal 7 7 2 2 7" xfId="984"/>
    <cellStyle name="Normal 7 7 2 2 7 2" xfId="2229"/>
    <cellStyle name="Normal 7 7 2 2 7 2 2" xfId="4734"/>
    <cellStyle name="Normal 7 7 2 2 7 2 2 2" xfId="12270"/>
    <cellStyle name="Normal 7 7 2 2 7 2 2 2 2" xfId="29807"/>
    <cellStyle name="Normal 7 7 2 2 7 2 2 3" xfId="22292"/>
    <cellStyle name="Normal 7 7 2 2 7 2 3" xfId="7239"/>
    <cellStyle name="Normal 7 7 2 2 7 2 3 2" xfId="14775"/>
    <cellStyle name="Normal 7 7 2 2 7 2 3 2 2" xfId="32312"/>
    <cellStyle name="Normal 7 7 2 2 7 2 3 3" xfId="24797"/>
    <cellStyle name="Normal 7 7 2 2 7 2 4" xfId="9765"/>
    <cellStyle name="Normal 7 7 2 2 7 2 4 2" xfId="27302"/>
    <cellStyle name="Normal 7 7 2 2 7 2 5" xfId="19787"/>
    <cellStyle name="Normal 7 7 2 2 7 2 6" xfId="17282"/>
    <cellStyle name="Normal 7 7 2 2 7 3" xfId="3489"/>
    <cellStyle name="Normal 7 7 2 2 7 3 2" xfId="11025"/>
    <cellStyle name="Normal 7 7 2 2 7 3 2 2" xfId="28562"/>
    <cellStyle name="Normal 7 7 2 2 7 3 3" xfId="21047"/>
    <cellStyle name="Normal 7 7 2 2 7 4" xfId="5994"/>
    <cellStyle name="Normal 7 7 2 2 7 4 2" xfId="13530"/>
    <cellStyle name="Normal 7 7 2 2 7 4 2 2" xfId="31067"/>
    <cellStyle name="Normal 7 7 2 2 7 4 3" xfId="23552"/>
    <cellStyle name="Normal 7 7 2 2 7 5" xfId="8520"/>
    <cellStyle name="Normal 7 7 2 2 7 5 2" xfId="26057"/>
    <cellStyle name="Normal 7 7 2 2 7 6" xfId="18542"/>
    <cellStyle name="Normal 7 7 2 2 7 7" xfId="16037"/>
    <cellStyle name="Normal 7 7 2 2 8" xfId="1482"/>
    <cellStyle name="Normal 7 7 2 2 8 2" xfId="3987"/>
    <cellStyle name="Normal 7 7 2 2 8 2 2" xfId="11523"/>
    <cellStyle name="Normal 7 7 2 2 8 2 2 2" xfId="29060"/>
    <cellStyle name="Normal 7 7 2 2 8 2 3" xfId="21545"/>
    <cellStyle name="Normal 7 7 2 2 8 3" xfId="6492"/>
    <cellStyle name="Normal 7 7 2 2 8 3 2" xfId="14028"/>
    <cellStyle name="Normal 7 7 2 2 8 3 2 2" xfId="31565"/>
    <cellStyle name="Normal 7 7 2 2 8 3 3" xfId="24050"/>
    <cellStyle name="Normal 7 7 2 2 8 4" xfId="9018"/>
    <cellStyle name="Normal 7 7 2 2 8 4 2" xfId="26555"/>
    <cellStyle name="Normal 7 7 2 2 8 5" xfId="19040"/>
    <cellStyle name="Normal 7 7 2 2 8 6" xfId="16535"/>
    <cellStyle name="Normal 7 7 2 2 9" xfId="2742"/>
    <cellStyle name="Normal 7 7 2 2 9 2" xfId="10278"/>
    <cellStyle name="Normal 7 7 2 2 9 2 2" xfId="27815"/>
    <cellStyle name="Normal 7 7 2 2 9 3" xfId="20300"/>
    <cellStyle name="Normal 7 7 2 3" xfId="195"/>
    <cellStyle name="Normal 7 7 2 3 10" xfId="15318"/>
    <cellStyle name="Normal 7 7 2 3 2" xfId="744"/>
    <cellStyle name="Normal 7 7 2 3 2 2" xfId="1263"/>
    <cellStyle name="Normal 7 7 2 3 2 2 2" xfId="2508"/>
    <cellStyle name="Normal 7 7 2 3 2 2 2 2" xfId="5013"/>
    <cellStyle name="Normal 7 7 2 3 2 2 2 2 2" xfId="12549"/>
    <cellStyle name="Normal 7 7 2 3 2 2 2 2 2 2" xfId="30086"/>
    <cellStyle name="Normal 7 7 2 3 2 2 2 2 3" xfId="22571"/>
    <cellStyle name="Normal 7 7 2 3 2 2 2 3" xfId="7518"/>
    <cellStyle name="Normal 7 7 2 3 2 2 2 3 2" xfId="15054"/>
    <cellStyle name="Normal 7 7 2 3 2 2 2 3 2 2" xfId="32591"/>
    <cellStyle name="Normal 7 7 2 3 2 2 2 3 3" xfId="25076"/>
    <cellStyle name="Normal 7 7 2 3 2 2 2 4" xfId="10044"/>
    <cellStyle name="Normal 7 7 2 3 2 2 2 4 2" xfId="27581"/>
    <cellStyle name="Normal 7 7 2 3 2 2 2 5" xfId="20066"/>
    <cellStyle name="Normal 7 7 2 3 2 2 2 6" xfId="17561"/>
    <cellStyle name="Normal 7 7 2 3 2 2 3" xfId="3768"/>
    <cellStyle name="Normal 7 7 2 3 2 2 3 2" xfId="11304"/>
    <cellStyle name="Normal 7 7 2 3 2 2 3 2 2" xfId="28841"/>
    <cellStyle name="Normal 7 7 2 3 2 2 3 3" xfId="21326"/>
    <cellStyle name="Normal 7 7 2 3 2 2 4" xfId="6273"/>
    <cellStyle name="Normal 7 7 2 3 2 2 4 2" xfId="13809"/>
    <cellStyle name="Normal 7 7 2 3 2 2 4 2 2" xfId="31346"/>
    <cellStyle name="Normal 7 7 2 3 2 2 4 3" xfId="23831"/>
    <cellStyle name="Normal 7 7 2 3 2 2 5" xfId="8799"/>
    <cellStyle name="Normal 7 7 2 3 2 2 5 2" xfId="26336"/>
    <cellStyle name="Normal 7 7 2 3 2 2 6" xfId="18821"/>
    <cellStyle name="Normal 7 7 2 3 2 2 7" xfId="16316"/>
    <cellStyle name="Normal 7 7 2 3 2 3" xfId="2010"/>
    <cellStyle name="Normal 7 7 2 3 2 3 2" xfId="4515"/>
    <cellStyle name="Normal 7 7 2 3 2 3 2 2" xfId="12051"/>
    <cellStyle name="Normal 7 7 2 3 2 3 2 2 2" xfId="29588"/>
    <cellStyle name="Normal 7 7 2 3 2 3 2 3" xfId="22073"/>
    <cellStyle name="Normal 7 7 2 3 2 3 3" xfId="7020"/>
    <cellStyle name="Normal 7 7 2 3 2 3 3 2" xfId="14556"/>
    <cellStyle name="Normal 7 7 2 3 2 3 3 2 2" xfId="32093"/>
    <cellStyle name="Normal 7 7 2 3 2 3 3 3" xfId="24578"/>
    <cellStyle name="Normal 7 7 2 3 2 3 4" xfId="9546"/>
    <cellStyle name="Normal 7 7 2 3 2 3 4 2" xfId="27083"/>
    <cellStyle name="Normal 7 7 2 3 2 3 5" xfId="19568"/>
    <cellStyle name="Normal 7 7 2 3 2 3 6" xfId="17063"/>
    <cellStyle name="Normal 7 7 2 3 2 4" xfId="3270"/>
    <cellStyle name="Normal 7 7 2 3 2 4 2" xfId="10806"/>
    <cellStyle name="Normal 7 7 2 3 2 4 2 2" xfId="28343"/>
    <cellStyle name="Normal 7 7 2 3 2 4 3" xfId="20828"/>
    <cellStyle name="Normal 7 7 2 3 2 5" xfId="5775"/>
    <cellStyle name="Normal 7 7 2 3 2 5 2" xfId="13311"/>
    <cellStyle name="Normal 7 7 2 3 2 5 2 2" xfId="30848"/>
    <cellStyle name="Normal 7 7 2 3 2 5 3" xfId="23333"/>
    <cellStyle name="Normal 7 7 2 3 2 6" xfId="8299"/>
    <cellStyle name="Normal 7 7 2 3 2 6 2" xfId="25838"/>
    <cellStyle name="Normal 7 7 2 3 2 7" xfId="18323"/>
    <cellStyle name="Normal 7 7 2 3 2 8" xfId="15818"/>
    <cellStyle name="Normal 7 7 2 3 3" xfId="471"/>
    <cellStyle name="Normal 7 7 2 3 3 2" xfId="1761"/>
    <cellStyle name="Normal 7 7 2 3 3 2 2" xfId="4266"/>
    <cellStyle name="Normal 7 7 2 3 3 2 2 2" xfId="11802"/>
    <cellStyle name="Normal 7 7 2 3 3 2 2 2 2" xfId="29339"/>
    <cellStyle name="Normal 7 7 2 3 3 2 2 3" xfId="21824"/>
    <cellStyle name="Normal 7 7 2 3 3 2 3" xfId="6771"/>
    <cellStyle name="Normal 7 7 2 3 3 2 3 2" xfId="14307"/>
    <cellStyle name="Normal 7 7 2 3 3 2 3 2 2" xfId="31844"/>
    <cellStyle name="Normal 7 7 2 3 3 2 3 3" xfId="24329"/>
    <cellStyle name="Normal 7 7 2 3 3 2 4" xfId="9297"/>
    <cellStyle name="Normal 7 7 2 3 3 2 4 2" xfId="26834"/>
    <cellStyle name="Normal 7 7 2 3 3 2 5" xfId="19319"/>
    <cellStyle name="Normal 7 7 2 3 3 2 6" xfId="16814"/>
    <cellStyle name="Normal 7 7 2 3 3 3" xfId="3021"/>
    <cellStyle name="Normal 7 7 2 3 3 3 2" xfId="10557"/>
    <cellStyle name="Normal 7 7 2 3 3 3 2 2" xfId="28094"/>
    <cellStyle name="Normal 7 7 2 3 3 3 3" xfId="20579"/>
    <cellStyle name="Normal 7 7 2 3 3 4" xfId="5526"/>
    <cellStyle name="Normal 7 7 2 3 3 4 2" xfId="13062"/>
    <cellStyle name="Normal 7 7 2 3 3 4 2 2" xfId="30599"/>
    <cellStyle name="Normal 7 7 2 3 3 4 3" xfId="23084"/>
    <cellStyle name="Normal 7 7 2 3 3 5" xfId="8048"/>
    <cellStyle name="Normal 7 7 2 3 3 5 2" xfId="25589"/>
    <cellStyle name="Normal 7 7 2 3 3 6" xfId="18074"/>
    <cellStyle name="Normal 7 7 2 3 3 7" xfId="15569"/>
    <cellStyle name="Normal 7 7 2 3 4" xfId="1014"/>
    <cellStyle name="Normal 7 7 2 3 4 2" xfId="2259"/>
    <cellStyle name="Normal 7 7 2 3 4 2 2" xfId="4764"/>
    <cellStyle name="Normal 7 7 2 3 4 2 2 2" xfId="12300"/>
    <cellStyle name="Normal 7 7 2 3 4 2 2 2 2" xfId="29837"/>
    <cellStyle name="Normal 7 7 2 3 4 2 2 3" xfId="22322"/>
    <cellStyle name="Normal 7 7 2 3 4 2 3" xfId="7269"/>
    <cellStyle name="Normal 7 7 2 3 4 2 3 2" xfId="14805"/>
    <cellStyle name="Normal 7 7 2 3 4 2 3 2 2" xfId="32342"/>
    <cellStyle name="Normal 7 7 2 3 4 2 3 3" xfId="24827"/>
    <cellStyle name="Normal 7 7 2 3 4 2 4" xfId="9795"/>
    <cellStyle name="Normal 7 7 2 3 4 2 4 2" xfId="27332"/>
    <cellStyle name="Normal 7 7 2 3 4 2 5" xfId="19817"/>
    <cellStyle name="Normal 7 7 2 3 4 2 6" xfId="17312"/>
    <cellStyle name="Normal 7 7 2 3 4 3" xfId="3519"/>
    <cellStyle name="Normal 7 7 2 3 4 3 2" xfId="11055"/>
    <cellStyle name="Normal 7 7 2 3 4 3 2 2" xfId="28592"/>
    <cellStyle name="Normal 7 7 2 3 4 3 3" xfId="21077"/>
    <cellStyle name="Normal 7 7 2 3 4 4" xfId="6024"/>
    <cellStyle name="Normal 7 7 2 3 4 4 2" xfId="13560"/>
    <cellStyle name="Normal 7 7 2 3 4 4 2 2" xfId="31097"/>
    <cellStyle name="Normal 7 7 2 3 4 4 3" xfId="23582"/>
    <cellStyle name="Normal 7 7 2 3 4 5" xfId="8550"/>
    <cellStyle name="Normal 7 7 2 3 4 5 2" xfId="26087"/>
    <cellStyle name="Normal 7 7 2 3 4 6" xfId="18572"/>
    <cellStyle name="Normal 7 7 2 3 4 7" xfId="16067"/>
    <cellStyle name="Normal 7 7 2 3 5" xfId="1512"/>
    <cellStyle name="Normal 7 7 2 3 5 2" xfId="4017"/>
    <cellStyle name="Normal 7 7 2 3 5 2 2" xfId="11553"/>
    <cellStyle name="Normal 7 7 2 3 5 2 2 2" xfId="29090"/>
    <cellStyle name="Normal 7 7 2 3 5 2 3" xfId="21575"/>
    <cellStyle name="Normal 7 7 2 3 5 3" xfId="6522"/>
    <cellStyle name="Normal 7 7 2 3 5 3 2" xfId="14058"/>
    <cellStyle name="Normal 7 7 2 3 5 3 2 2" xfId="31595"/>
    <cellStyle name="Normal 7 7 2 3 5 3 3" xfId="24080"/>
    <cellStyle name="Normal 7 7 2 3 5 4" xfId="9048"/>
    <cellStyle name="Normal 7 7 2 3 5 4 2" xfId="26585"/>
    <cellStyle name="Normal 7 7 2 3 5 5" xfId="19070"/>
    <cellStyle name="Normal 7 7 2 3 5 6" xfId="16565"/>
    <cellStyle name="Normal 7 7 2 3 6" xfId="2772"/>
    <cellStyle name="Normal 7 7 2 3 6 2" xfId="10308"/>
    <cellStyle name="Normal 7 7 2 3 6 2 2" xfId="27845"/>
    <cellStyle name="Normal 7 7 2 3 6 3" xfId="20330"/>
    <cellStyle name="Normal 7 7 2 3 7" xfId="5277"/>
    <cellStyle name="Normal 7 7 2 3 7 2" xfId="12813"/>
    <cellStyle name="Normal 7 7 2 3 7 2 2" xfId="30350"/>
    <cellStyle name="Normal 7 7 2 3 7 3" xfId="22835"/>
    <cellStyle name="Normal 7 7 2 3 8" xfId="7797"/>
    <cellStyle name="Normal 7 7 2 3 8 2" xfId="25340"/>
    <cellStyle name="Normal 7 7 2 3 9" xfId="17825"/>
    <cellStyle name="Normal 7 7 2 4" xfId="271"/>
    <cellStyle name="Normal 7 7 2 4 10" xfId="15381"/>
    <cellStyle name="Normal 7 7 2 4 2" xfId="806"/>
    <cellStyle name="Normal 7 7 2 4 2 2" xfId="1324"/>
    <cellStyle name="Normal 7 7 2 4 2 2 2" xfId="2569"/>
    <cellStyle name="Normal 7 7 2 4 2 2 2 2" xfId="5074"/>
    <cellStyle name="Normal 7 7 2 4 2 2 2 2 2" xfId="12610"/>
    <cellStyle name="Normal 7 7 2 4 2 2 2 2 2 2" xfId="30147"/>
    <cellStyle name="Normal 7 7 2 4 2 2 2 2 3" xfId="22632"/>
    <cellStyle name="Normal 7 7 2 4 2 2 2 3" xfId="7579"/>
    <cellStyle name="Normal 7 7 2 4 2 2 2 3 2" xfId="15115"/>
    <cellStyle name="Normal 7 7 2 4 2 2 2 3 2 2" xfId="32652"/>
    <cellStyle name="Normal 7 7 2 4 2 2 2 3 3" xfId="25137"/>
    <cellStyle name="Normal 7 7 2 4 2 2 2 4" xfId="10105"/>
    <cellStyle name="Normal 7 7 2 4 2 2 2 4 2" xfId="27642"/>
    <cellStyle name="Normal 7 7 2 4 2 2 2 5" xfId="20127"/>
    <cellStyle name="Normal 7 7 2 4 2 2 2 6" xfId="17622"/>
    <cellStyle name="Normal 7 7 2 4 2 2 3" xfId="3829"/>
    <cellStyle name="Normal 7 7 2 4 2 2 3 2" xfId="11365"/>
    <cellStyle name="Normal 7 7 2 4 2 2 3 2 2" xfId="28902"/>
    <cellStyle name="Normal 7 7 2 4 2 2 3 3" xfId="21387"/>
    <cellStyle name="Normal 7 7 2 4 2 2 4" xfId="6334"/>
    <cellStyle name="Normal 7 7 2 4 2 2 4 2" xfId="13870"/>
    <cellStyle name="Normal 7 7 2 4 2 2 4 2 2" xfId="31407"/>
    <cellStyle name="Normal 7 7 2 4 2 2 4 3" xfId="23892"/>
    <cellStyle name="Normal 7 7 2 4 2 2 5" xfId="8860"/>
    <cellStyle name="Normal 7 7 2 4 2 2 5 2" xfId="26397"/>
    <cellStyle name="Normal 7 7 2 4 2 2 6" xfId="18882"/>
    <cellStyle name="Normal 7 7 2 4 2 2 7" xfId="16377"/>
    <cellStyle name="Normal 7 7 2 4 2 3" xfId="2071"/>
    <cellStyle name="Normal 7 7 2 4 2 3 2" xfId="4576"/>
    <cellStyle name="Normal 7 7 2 4 2 3 2 2" xfId="12112"/>
    <cellStyle name="Normal 7 7 2 4 2 3 2 2 2" xfId="29649"/>
    <cellStyle name="Normal 7 7 2 4 2 3 2 3" xfId="22134"/>
    <cellStyle name="Normal 7 7 2 4 2 3 3" xfId="7081"/>
    <cellStyle name="Normal 7 7 2 4 2 3 3 2" xfId="14617"/>
    <cellStyle name="Normal 7 7 2 4 2 3 3 2 2" xfId="32154"/>
    <cellStyle name="Normal 7 7 2 4 2 3 3 3" xfId="24639"/>
    <cellStyle name="Normal 7 7 2 4 2 3 4" xfId="9607"/>
    <cellStyle name="Normal 7 7 2 4 2 3 4 2" xfId="27144"/>
    <cellStyle name="Normal 7 7 2 4 2 3 5" xfId="19629"/>
    <cellStyle name="Normal 7 7 2 4 2 3 6" xfId="17124"/>
    <cellStyle name="Normal 7 7 2 4 2 4" xfId="3331"/>
    <cellStyle name="Normal 7 7 2 4 2 4 2" xfId="10867"/>
    <cellStyle name="Normal 7 7 2 4 2 4 2 2" xfId="28404"/>
    <cellStyle name="Normal 7 7 2 4 2 4 3" xfId="20889"/>
    <cellStyle name="Normal 7 7 2 4 2 5" xfId="5836"/>
    <cellStyle name="Normal 7 7 2 4 2 5 2" xfId="13372"/>
    <cellStyle name="Normal 7 7 2 4 2 5 2 2" xfId="30909"/>
    <cellStyle name="Normal 7 7 2 4 2 5 3" xfId="23394"/>
    <cellStyle name="Normal 7 7 2 4 2 6" xfId="8360"/>
    <cellStyle name="Normal 7 7 2 4 2 6 2" xfId="25899"/>
    <cellStyle name="Normal 7 7 2 4 2 7" xfId="18384"/>
    <cellStyle name="Normal 7 7 2 4 2 8" xfId="15879"/>
    <cellStyle name="Normal 7 7 2 4 3" xfId="546"/>
    <cellStyle name="Normal 7 7 2 4 3 2" xfId="1822"/>
    <cellStyle name="Normal 7 7 2 4 3 2 2" xfId="4327"/>
    <cellStyle name="Normal 7 7 2 4 3 2 2 2" xfId="11863"/>
    <cellStyle name="Normal 7 7 2 4 3 2 2 2 2" xfId="29400"/>
    <cellStyle name="Normal 7 7 2 4 3 2 2 3" xfId="21885"/>
    <cellStyle name="Normal 7 7 2 4 3 2 3" xfId="6832"/>
    <cellStyle name="Normal 7 7 2 4 3 2 3 2" xfId="14368"/>
    <cellStyle name="Normal 7 7 2 4 3 2 3 2 2" xfId="31905"/>
    <cellStyle name="Normal 7 7 2 4 3 2 3 3" xfId="24390"/>
    <cellStyle name="Normal 7 7 2 4 3 2 4" xfId="9358"/>
    <cellStyle name="Normal 7 7 2 4 3 2 4 2" xfId="26895"/>
    <cellStyle name="Normal 7 7 2 4 3 2 5" xfId="19380"/>
    <cellStyle name="Normal 7 7 2 4 3 2 6" xfId="16875"/>
    <cellStyle name="Normal 7 7 2 4 3 3" xfId="3082"/>
    <cellStyle name="Normal 7 7 2 4 3 3 2" xfId="10618"/>
    <cellStyle name="Normal 7 7 2 4 3 3 2 2" xfId="28155"/>
    <cellStyle name="Normal 7 7 2 4 3 3 3" xfId="20640"/>
    <cellStyle name="Normal 7 7 2 4 3 4" xfId="5587"/>
    <cellStyle name="Normal 7 7 2 4 3 4 2" xfId="13123"/>
    <cellStyle name="Normal 7 7 2 4 3 4 2 2" xfId="30660"/>
    <cellStyle name="Normal 7 7 2 4 3 4 3" xfId="23145"/>
    <cellStyle name="Normal 7 7 2 4 3 5" xfId="8111"/>
    <cellStyle name="Normal 7 7 2 4 3 5 2" xfId="25650"/>
    <cellStyle name="Normal 7 7 2 4 3 6" xfId="18135"/>
    <cellStyle name="Normal 7 7 2 4 3 7" xfId="15630"/>
    <cellStyle name="Normal 7 7 2 4 4" xfId="1075"/>
    <cellStyle name="Normal 7 7 2 4 4 2" xfId="2320"/>
    <cellStyle name="Normal 7 7 2 4 4 2 2" xfId="4825"/>
    <cellStyle name="Normal 7 7 2 4 4 2 2 2" xfId="12361"/>
    <cellStyle name="Normal 7 7 2 4 4 2 2 2 2" xfId="29898"/>
    <cellStyle name="Normal 7 7 2 4 4 2 2 3" xfId="22383"/>
    <cellStyle name="Normal 7 7 2 4 4 2 3" xfId="7330"/>
    <cellStyle name="Normal 7 7 2 4 4 2 3 2" xfId="14866"/>
    <cellStyle name="Normal 7 7 2 4 4 2 3 2 2" xfId="32403"/>
    <cellStyle name="Normal 7 7 2 4 4 2 3 3" xfId="24888"/>
    <cellStyle name="Normal 7 7 2 4 4 2 4" xfId="9856"/>
    <cellStyle name="Normal 7 7 2 4 4 2 4 2" xfId="27393"/>
    <cellStyle name="Normal 7 7 2 4 4 2 5" xfId="19878"/>
    <cellStyle name="Normal 7 7 2 4 4 2 6" xfId="17373"/>
    <cellStyle name="Normal 7 7 2 4 4 3" xfId="3580"/>
    <cellStyle name="Normal 7 7 2 4 4 3 2" xfId="11116"/>
    <cellStyle name="Normal 7 7 2 4 4 3 2 2" xfId="28653"/>
    <cellStyle name="Normal 7 7 2 4 4 3 3" xfId="21138"/>
    <cellStyle name="Normal 7 7 2 4 4 4" xfId="6085"/>
    <cellStyle name="Normal 7 7 2 4 4 4 2" xfId="13621"/>
    <cellStyle name="Normal 7 7 2 4 4 4 2 2" xfId="31158"/>
    <cellStyle name="Normal 7 7 2 4 4 4 3" xfId="23643"/>
    <cellStyle name="Normal 7 7 2 4 4 5" xfId="8611"/>
    <cellStyle name="Normal 7 7 2 4 4 5 2" xfId="26148"/>
    <cellStyle name="Normal 7 7 2 4 4 6" xfId="18633"/>
    <cellStyle name="Normal 7 7 2 4 4 7" xfId="16128"/>
    <cellStyle name="Normal 7 7 2 4 5" xfId="1573"/>
    <cellStyle name="Normal 7 7 2 4 5 2" xfId="4078"/>
    <cellStyle name="Normal 7 7 2 4 5 2 2" xfId="11614"/>
    <cellStyle name="Normal 7 7 2 4 5 2 2 2" xfId="29151"/>
    <cellStyle name="Normal 7 7 2 4 5 2 3" xfId="21636"/>
    <cellStyle name="Normal 7 7 2 4 5 3" xfId="6583"/>
    <cellStyle name="Normal 7 7 2 4 5 3 2" xfId="14119"/>
    <cellStyle name="Normal 7 7 2 4 5 3 2 2" xfId="31656"/>
    <cellStyle name="Normal 7 7 2 4 5 3 3" xfId="24141"/>
    <cellStyle name="Normal 7 7 2 4 5 4" xfId="9109"/>
    <cellStyle name="Normal 7 7 2 4 5 4 2" xfId="26646"/>
    <cellStyle name="Normal 7 7 2 4 5 5" xfId="19131"/>
    <cellStyle name="Normal 7 7 2 4 5 6" xfId="16626"/>
    <cellStyle name="Normal 7 7 2 4 6" xfId="2833"/>
    <cellStyle name="Normal 7 7 2 4 6 2" xfId="10369"/>
    <cellStyle name="Normal 7 7 2 4 6 2 2" xfId="27906"/>
    <cellStyle name="Normal 7 7 2 4 6 3" xfId="20391"/>
    <cellStyle name="Normal 7 7 2 4 7" xfId="5338"/>
    <cellStyle name="Normal 7 7 2 4 7 2" xfId="12874"/>
    <cellStyle name="Normal 7 7 2 4 7 2 2" xfId="30411"/>
    <cellStyle name="Normal 7 7 2 4 7 3" xfId="22896"/>
    <cellStyle name="Normal 7 7 2 4 8" xfId="7860"/>
    <cellStyle name="Normal 7 7 2 4 8 2" xfId="25401"/>
    <cellStyle name="Normal 7 7 2 4 9" xfId="17886"/>
    <cellStyle name="Normal 7 7 2 5" xfId="335"/>
    <cellStyle name="Normal 7 7 2 5 10" xfId="15442"/>
    <cellStyle name="Normal 7 7 2 5 2" xfId="870"/>
    <cellStyle name="Normal 7 7 2 5 2 2" xfId="1385"/>
    <cellStyle name="Normal 7 7 2 5 2 2 2" xfId="2630"/>
    <cellStyle name="Normal 7 7 2 5 2 2 2 2" xfId="5135"/>
    <cellStyle name="Normal 7 7 2 5 2 2 2 2 2" xfId="12671"/>
    <cellStyle name="Normal 7 7 2 5 2 2 2 2 2 2" xfId="30208"/>
    <cellStyle name="Normal 7 7 2 5 2 2 2 2 3" xfId="22693"/>
    <cellStyle name="Normal 7 7 2 5 2 2 2 3" xfId="7640"/>
    <cellStyle name="Normal 7 7 2 5 2 2 2 3 2" xfId="15176"/>
    <cellStyle name="Normal 7 7 2 5 2 2 2 3 2 2" xfId="32713"/>
    <cellStyle name="Normal 7 7 2 5 2 2 2 3 3" xfId="25198"/>
    <cellStyle name="Normal 7 7 2 5 2 2 2 4" xfId="10166"/>
    <cellStyle name="Normal 7 7 2 5 2 2 2 4 2" xfId="27703"/>
    <cellStyle name="Normal 7 7 2 5 2 2 2 5" xfId="20188"/>
    <cellStyle name="Normal 7 7 2 5 2 2 2 6" xfId="17683"/>
    <cellStyle name="Normal 7 7 2 5 2 2 3" xfId="3890"/>
    <cellStyle name="Normal 7 7 2 5 2 2 3 2" xfId="11426"/>
    <cellStyle name="Normal 7 7 2 5 2 2 3 2 2" xfId="28963"/>
    <cellStyle name="Normal 7 7 2 5 2 2 3 3" xfId="21448"/>
    <cellStyle name="Normal 7 7 2 5 2 2 4" xfId="6395"/>
    <cellStyle name="Normal 7 7 2 5 2 2 4 2" xfId="13931"/>
    <cellStyle name="Normal 7 7 2 5 2 2 4 2 2" xfId="31468"/>
    <cellStyle name="Normal 7 7 2 5 2 2 4 3" xfId="23953"/>
    <cellStyle name="Normal 7 7 2 5 2 2 5" xfId="8921"/>
    <cellStyle name="Normal 7 7 2 5 2 2 5 2" xfId="26458"/>
    <cellStyle name="Normal 7 7 2 5 2 2 6" xfId="18943"/>
    <cellStyle name="Normal 7 7 2 5 2 2 7" xfId="16438"/>
    <cellStyle name="Normal 7 7 2 5 2 3" xfId="2132"/>
    <cellStyle name="Normal 7 7 2 5 2 3 2" xfId="4637"/>
    <cellStyle name="Normal 7 7 2 5 2 3 2 2" xfId="12173"/>
    <cellStyle name="Normal 7 7 2 5 2 3 2 2 2" xfId="29710"/>
    <cellStyle name="Normal 7 7 2 5 2 3 2 3" xfId="22195"/>
    <cellStyle name="Normal 7 7 2 5 2 3 3" xfId="7142"/>
    <cellStyle name="Normal 7 7 2 5 2 3 3 2" xfId="14678"/>
    <cellStyle name="Normal 7 7 2 5 2 3 3 2 2" xfId="32215"/>
    <cellStyle name="Normal 7 7 2 5 2 3 3 3" xfId="24700"/>
    <cellStyle name="Normal 7 7 2 5 2 3 4" xfId="9668"/>
    <cellStyle name="Normal 7 7 2 5 2 3 4 2" xfId="27205"/>
    <cellStyle name="Normal 7 7 2 5 2 3 5" xfId="19690"/>
    <cellStyle name="Normal 7 7 2 5 2 3 6" xfId="17185"/>
    <cellStyle name="Normal 7 7 2 5 2 4" xfId="3392"/>
    <cellStyle name="Normal 7 7 2 5 2 4 2" xfId="10928"/>
    <cellStyle name="Normal 7 7 2 5 2 4 2 2" xfId="28465"/>
    <cellStyle name="Normal 7 7 2 5 2 4 3" xfId="20950"/>
    <cellStyle name="Normal 7 7 2 5 2 5" xfId="5897"/>
    <cellStyle name="Normal 7 7 2 5 2 5 2" xfId="13433"/>
    <cellStyle name="Normal 7 7 2 5 2 5 2 2" xfId="30970"/>
    <cellStyle name="Normal 7 7 2 5 2 5 3" xfId="23455"/>
    <cellStyle name="Normal 7 7 2 5 2 6" xfId="8421"/>
    <cellStyle name="Normal 7 7 2 5 2 6 2" xfId="25960"/>
    <cellStyle name="Normal 7 7 2 5 2 7" xfId="18445"/>
    <cellStyle name="Normal 7 7 2 5 2 8" xfId="15940"/>
    <cellStyle name="Normal 7 7 2 5 3" xfId="610"/>
    <cellStyle name="Normal 7 7 2 5 3 2" xfId="1883"/>
    <cellStyle name="Normal 7 7 2 5 3 2 2" xfId="4388"/>
    <cellStyle name="Normal 7 7 2 5 3 2 2 2" xfId="11924"/>
    <cellStyle name="Normal 7 7 2 5 3 2 2 2 2" xfId="29461"/>
    <cellStyle name="Normal 7 7 2 5 3 2 2 3" xfId="21946"/>
    <cellStyle name="Normal 7 7 2 5 3 2 3" xfId="6893"/>
    <cellStyle name="Normal 7 7 2 5 3 2 3 2" xfId="14429"/>
    <cellStyle name="Normal 7 7 2 5 3 2 3 2 2" xfId="31966"/>
    <cellStyle name="Normal 7 7 2 5 3 2 3 3" xfId="24451"/>
    <cellStyle name="Normal 7 7 2 5 3 2 4" xfId="9419"/>
    <cellStyle name="Normal 7 7 2 5 3 2 4 2" xfId="26956"/>
    <cellStyle name="Normal 7 7 2 5 3 2 5" xfId="19441"/>
    <cellStyle name="Normal 7 7 2 5 3 2 6" xfId="16936"/>
    <cellStyle name="Normal 7 7 2 5 3 3" xfId="3143"/>
    <cellStyle name="Normal 7 7 2 5 3 3 2" xfId="10679"/>
    <cellStyle name="Normal 7 7 2 5 3 3 2 2" xfId="28216"/>
    <cellStyle name="Normal 7 7 2 5 3 3 3" xfId="20701"/>
    <cellStyle name="Normal 7 7 2 5 3 4" xfId="5648"/>
    <cellStyle name="Normal 7 7 2 5 3 4 2" xfId="13184"/>
    <cellStyle name="Normal 7 7 2 5 3 4 2 2" xfId="30721"/>
    <cellStyle name="Normal 7 7 2 5 3 4 3" xfId="23206"/>
    <cellStyle name="Normal 7 7 2 5 3 5" xfId="8172"/>
    <cellStyle name="Normal 7 7 2 5 3 5 2" xfId="25711"/>
    <cellStyle name="Normal 7 7 2 5 3 6" xfId="18196"/>
    <cellStyle name="Normal 7 7 2 5 3 7" xfId="15691"/>
    <cellStyle name="Normal 7 7 2 5 4" xfId="1136"/>
    <cellStyle name="Normal 7 7 2 5 4 2" xfId="2381"/>
    <cellStyle name="Normal 7 7 2 5 4 2 2" xfId="4886"/>
    <cellStyle name="Normal 7 7 2 5 4 2 2 2" xfId="12422"/>
    <cellStyle name="Normal 7 7 2 5 4 2 2 2 2" xfId="29959"/>
    <cellStyle name="Normal 7 7 2 5 4 2 2 3" xfId="22444"/>
    <cellStyle name="Normal 7 7 2 5 4 2 3" xfId="7391"/>
    <cellStyle name="Normal 7 7 2 5 4 2 3 2" xfId="14927"/>
    <cellStyle name="Normal 7 7 2 5 4 2 3 2 2" xfId="32464"/>
    <cellStyle name="Normal 7 7 2 5 4 2 3 3" xfId="24949"/>
    <cellStyle name="Normal 7 7 2 5 4 2 4" xfId="9917"/>
    <cellStyle name="Normal 7 7 2 5 4 2 4 2" xfId="27454"/>
    <cellStyle name="Normal 7 7 2 5 4 2 5" xfId="19939"/>
    <cellStyle name="Normal 7 7 2 5 4 2 6" xfId="17434"/>
    <cellStyle name="Normal 7 7 2 5 4 3" xfId="3641"/>
    <cellStyle name="Normal 7 7 2 5 4 3 2" xfId="11177"/>
    <cellStyle name="Normal 7 7 2 5 4 3 2 2" xfId="28714"/>
    <cellStyle name="Normal 7 7 2 5 4 3 3" xfId="21199"/>
    <cellStyle name="Normal 7 7 2 5 4 4" xfId="6146"/>
    <cellStyle name="Normal 7 7 2 5 4 4 2" xfId="13682"/>
    <cellStyle name="Normal 7 7 2 5 4 4 2 2" xfId="31219"/>
    <cellStyle name="Normal 7 7 2 5 4 4 3" xfId="23704"/>
    <cellStyle name="Normal 7 7 2 5 4 5" xfId="8672"/>
    <cellStyle name="Normal 7 7 2 5 4 5 2" xfId="26209"/>
    <cellStyle name="Normal 7 7 2 5 4 6" xfId="18694"/>
    <cellStyle name="Normal 7 7 2 5 4 7" xfId="16189"/>
    <cellStyle name="Normal 7 7 2 5 5" xfId="1634"/>
    <cellStyle name="Normal 7 7 2 5 5 2" xfId="4139"/>
    <cellStyle name="Normal 7 7 2 5 5 2 2" xfId="11675"/>
    <cellStyle name="Normal 7 7 2 5 5 2 2 2" xfId="29212"/>
    <cellStyle name="Normal 7 7 2 5 5 2 3" xfId="21697"/>
    <cellStyle name="Normal 7 7 2 5 5 3" xfId="6644"/>
    <cellStyle name="Normal 7 7 2 5 5 3 2" xfId="14180"/>
    <cellStyle name="Normal 7 7 2 5 5 3 2 2" xfId="31717"/>
    <cellStyle name="Normal 7 7 2 5 5 3 3" xfId="24202"/>
    <cellStyle name="Normal 7 7 2 5 5 4" xfId="9170"/>
    <cellStyle name="Normal 7 7 2 5 5 4 2" xfId="26707"/>
    <cellStyle name="Normal 7 7 2 5 5 5" xfId="19192"/>
    <cellStyle name="Normal 7 7 2 5 5 6" xfId="16687"/>
    <cellStyle name="Normal 7 7 2 5 6" xfId="2894"/>
    <cellStyle name="Normal 7 7 2 5 6 2" xfId="10430"/>
    <cellStyle name="Normal 7 7 2 5 6 2 2" xfId="27967"/>
    <cellStyle name="Normal 7 7 2 5 6 3" xfId="20452"/>
    <cellStyle name="Normal 7 7 2 5 7" xfId="5399"/>
    <cellStyle name="Normal 7 7 2 5 7 2" xfId="12935"/>
    <cellStyle name="Normal 7 7 2 5 7 2 2" xfId="30472"/>
    <cellStyle name="Normal 7 7 2 5 7 3" xfId="22957"/>
    <cellStyle name="Normal 7 7 2 5 8" xfId="7921"/>
    <cellStyle name="Normal 7 7 2 5 8 2" xfId="25462"/>
    <cellStyle name="Normal 7 7 2 5 9" xfId="17947"/>
    <cellStyle name="Normal 7 7 2 6" xfId="681"/>
    <cellStyle name="Normal 7 7 2 6 2" xfId="1202"/>
    <cellStyle name="Normal 7 7 2 6 2 2" xfId="2447"/>
    <cellStyle name="Normal 7 7 2 6 2 2 2" xfId="4952"/>
    <cellStyle name="Normal 7 7 2 6 2 2 2 2" xfId="12488"/>
    <cellStyle name="Normal 7 7 2 6 2 2 2 2 2" xfId="30025"/>
    <cellStyle name="Normal 7 7 2 6 2 2 2 3" xfId="22510"/>
    <cellStyle name="Normal 7 7 2 6 2 2 3" xfId="7457"/>
    <cellStyle name="Normal 7 7 2 6 2 2 3 2" xfId="14993"/>
    <cellStyle name="Normal 7 7 2 6 2 2 3 2 2" xfId="32530"/>
    <cellStyle name="Normal 7 7 2 6 2 2 3 3" xfId="25015"/>
    <cellStyle name="Normal 7 7 2 6 2 2 4" xfId="9983"/>
    <cellStyle name="Normal 7 7 2 6 2 2 4 2" xfId="27520"/>
    <cellStyle name="Normal 7 7 2 6 2 2 5" xfId="20005"/>
    <cellStyle name="Normal 7 7 2 6 2 2 6" xfId="17500"/>
    <cellStyle name="Normal 7 7 2 6 2 3" xfId="3707"/>
    <cellStyle name="Normal 7 7 2 6 2 3 2" xfId="11243"/>
    <cellStyle name="Normal 7 7 2 6 2 3 2 2" xfId="28780"/>
    <cellStyle name="Normal 7 7 2 6 2 3 3" xfId="21265"/>
    <cellStyle name="Normal 7 7 2 6 2 4" xfId="6212"/>
    <cellStyle name="Normal 7 7 2 6 2 4 2" xfId="13748"/>
    <cellStyle name="Normal 7 7 2 6 2 4 2 2" xfId="31285"/>
    <cellStyle name="Normal 7 7 2 6 2 4 3" xfId="23770"/>
    <cellStyle name="Normal 7 7 2 6 2 5" xfId="8738"/>
    <cellStyle name="Normal 7 7 2 6 2 5 2" xfId="26275"/>
    <cellStyle name="Normal 7 7 2 6 2 6" xfId="18760"/>
    <cellStyle name="Normal 7 7 2 6 2 7" xfId="16255"/>
    <cellStyle name="Normal 7 7 2 6 3" xfId="1949"/>
    <cellStyle name="Normal 7 7 2 6 3 2" xfId="4454"/>
    <cellStyle name="Normal 7 7 2 6 3 2 2" xfId="11990"/>
    <cellStyle name="Normal 7 7 2 6 3 2 2 2" xfId="29527"/>
    <cellStyle name="Normal 7 7 2 6 3 2 3" xfId="22012"/>
    <cellStyle name="Normal 7 7 2 6 3 3" xfId="6959"/>
    <cellStyle name="Normal 7 7 2 6 3 3 2" xfId="14495"/>
    <cellStyle name="Normal 7 7 2 6 3 3 2 2" xfId="32032"/>
    <cellStyle name="Normal 7 7 2 6 3 3 3" xfId="24517"/>
    <cellStyle name="Normal 7 7 2 6 3 4" xfId="9485"/>
    <cellStyle name="Normal 7 7 2 6 3 4 2" xfId="27022"/>
    <cellStyle name="Normal 7 7 2 6 3 5" xfId="19507"/>
    <cellStyle name="Normal 7 7 2 6 3 6" xfId="17002"/>
    <cellStyle name="Normal 7 7 2 6 4" xfId="3209"/>
    <cellStyle name="Normal 7 7 2 6 4 2" xfId="10745"/>
    <cellStyle name="Normal 7 7 2 6 4 2 2" xfId="28282"/>
    <cellStyle name="Normal 7 7 2 6 4 3" xfId="20767"/>
    <cellStyle name="Normal 7 7 2 6 5" xfId="5714"/>
    <cellStyle name="Normal 7 7 2 6 5 2" xfId="13250"/>
    <cellStyle name="Normal 7 7 2 6 5 2 2" xfId="30787"/>
    <cellStyle name="Normal 7 7 2 6 5 3" xfId="23272"/>
    <cellStyle name="Normal 7 7 2 6 6" xfId="8238"/>
    <cellStyle name="Normal 7 7 2 6 6 2" xfId="25777"/>
    <cellStyle name="Normal 7 7 2 6 7" xfId="18262"/>
    <cellStyle name="Normal 7 7 2 6 8" xfId="15757"/>
    <cellStyle name="Normal 7 7 2 7" xfId="408"/>
    <cellStyle name="Normal 7 7 2 7 2" xfId="1700"/>
    <cellStyle name="Normal 7 7 2 7 2 2" xfId="4205"/>
    <cellStyle name="Normal 7 7 2 7 2 2 2" xfId="11741"/>
    <cellStyle name="Normal 7 7 2 7 2 2 2 2" xfId="29278"/>
    <cellStyle name="Normal 7 7 2 7 2 2 3" xfId="21763"/>
    <cellStyle name="Normal 7 7 2 7 2 3" xfId="6710"/>
    <cellStyle name="Normal 7 7 2 7 2 3 2" xfId="14246"/>
    <cellStyle name="Normal 7 7 2 7 2 3 2 2" xfId="31783"/>
    <cellStyle name="Normal 7 7 2 7 2 3 3" xfId="24268"/>
    <cellStyle name="Normal 7 7 2 7 2 4" xfId="9236"/>
    <cellStyle name="Normal 7 7 2 7 2 4 2" xfId="26773"/>
    <cellStyle name="Normal 7 7 2 7 2 5" xfId="19258"/>
    <cellStyle name="Normal 7 7 2 7 2 6" xfId="16753"/>
    <cellStyle name="Normal 7 7 2 7 3" xfId="2960"/>
    <cellStyle name="Normal 7 7 2 7 3 2" xfId="10496"/>
    <cellStyle name="Normal 7 7 2 7 3 2 2" xfId="28033"/>
    <cellStyle name="Normal 7 7 2 7 3 3" xfId="20518"/>
    <cellStyle name="Normal 7 7 2 7 4" xfId="5465"/>
    <cellStyle name="Normal 7 7 2 7 4 2" xfId="13001"/>
    <cellStyle name="Normal 7 7 2 7 4 2 2" xfId="30538"/>
    <cellStyle name="Normal 7 7 2 7 4 3" xfId="23023"/>
    <cellStyle name="Normal 7 7 2 7 5" xfId="7987"/>
    <cellStyle name="Normal 7 7 2 7 5 2" xfId="25528"/>
    <cellStyle name="Normal 7 7 2 7 6" xfId="18013"/>
    <cellStyle name="Normal 7 7 2 7 7" xfId="15508"/>
    <cellStyle name="Normal 7 7 2 8" xfId="953"/>
    <cellStyle name="Normal 7 7 2 8 2" xfId="2198"/>
    <cellStyle name="Normal 7 7 2 8 2 2" xfId="4703"/>
    <cellStyle name="Normal 7 7 2 8 2 2 2" xfId="12239"/>
    <cellStyle name="Normal 7 7 2 8 2 2 2 2" xfId="29776"/>
    <cellStyle name="Normal 7 7 2 8 2 2 3" xfId="22261"/>
    <cellStyle name="Normal 7 7 2 8 2 3" xfId="7208"/>
    <cellStyle name="Normal 7 7 2 8 2 3 2" xfId="14744"/>
    <cellStyle name="Normal 7 7 2 8 2 3 2 2" xfId="32281"/>
    <cellStyle name="Normal 7 7 2 8 2 3 3" xfId="24766"/>
    <cellStyle name="Normal 7 7 2 8 2 4" xfId="9734"/>
    <cellStyle name="Normal 7 7 2 8 2 4 2" xfId="27271"/>
    <cellStyle name="Normal 7 7 2 8 2 5" xfId="19756"/>
    <cellStyle name="Normal 7 7 2 8 2 6" xfId="17251"/>
    <cellStyle name="Normal 7 7 2 8 3" xfId="3458"/>
    <cellStyle name="Normal 7 7 2 8 3 2" xfId="10994"/>
    <cellStyle name="Normal 7 7 2 8 3 2 2" xfId="28531"/>
    <cellStyle name="Normal 7 7 2 8 3 3" xfId="21016"/>
    <cellStyle name="Normal 7 7 2 8 4" xfId="5963"/>
    <cellStyle name="Normal 7 7 2 8 4 2" xfId="13499"/>
    <cellStyle name="Normal 7 7 2 8 4 2 2" xfId="31036"/>
    <cellStyle name="Normal 7 7 2 8 4 3" xfId="23521"/>
    <cellStyle name="Normal 7 7 2 8 5" xfId="8489"/>
    <cellStyle name="Normal 7 7 2 8 5 2" xfId="26026"/>
    <cellStyle name="Normal 7 7 2 8 6" xfId="18511"/>
    <cellStyle name="Normal 7 7 2 8 7" xfId="16006"/>
    <cellStyle name="Normal 7 7 2 9" xfId="1451"/>
    <cellStyle name="Normal 7 7 2 9 2" xfId="3956"/>
    <cellStyle name="Normal 7 7 2 9 2 2" xfId="11492"/>
    <cellStyle name="Normal 7 7 2 9 2 2 2" xfId="29029"/>
    <cellStyle name="Normal 7 7 2 9 2 3" xfId="21514"/>
    <cellStyle name="Normal 7 7 2 9 3" xfId="6461"/>
    <cellStyle name="Normal 7 7 2 9 3 2" xfId="13997"/>
    <cellStyle name="Normal 7 7 2 9 3 2 2" xfId="31534"/>
    <cellStyle name="Normal 7 7 2 9 3 3" xfId="24019"/>
    <cellStyle name="Normal 7 7 2 9 4" xfId="8987"/>
    <cellStyle name="Normal 7 7 2 9 4 2" xfId="26524"/>
    <cellStyle name="Normal 7 7 2 9 5" xfId="19009"/>
    <cellStyle name="Normal 7 7 2 9 6" xfId="16504"/>
    <cellStyle name="Normal 7 7 3" xfId="147"/>
    <cellStyle name="Normal 7 7 3 10" xfId="5232"/>
    <cellStyle name="Normal 7 7 3 10 2" xfId="12768"/>
    <cellStyle name="Normal 7 7 3 10 2 2" xfId="30305"/>
    <cellStyle name="Normal 7 7 3 10 3" xfId="22790"/>
    <cellStyle name="Normal 7 7 3 11" xfId="7752"/>
    <cellStyle name="Normal 7 7 3 11 2" xfId="25295"/>
    <cellStyle name="Normal 7 7 3 12" xfId="17780"/>
    <cellStyle name="Normal 7 7 3 13" xfId="15273"/>
    <cellStyle name="Normal 7 7 3 2" xfId="211"/>
    <cellStyle name="Normal 7 7 3 2 10" xfId="15334"/>
    <cellStyle name="Normal 7 7 3 2 2" xfId="760"/>
    <cellStyle name="Normal 7 7 3 2 2 2" xfId="1279"/>
    <cellStyle name="Normal 7 7 3 2 2 2 2" xfId="2524"/>
    <cellStyle name="Normal 7 7 3 2 2 2 2 2" xfId="5029"/>
    <cellStyle name="Normal 7 7 3 2 2 2 2 2 2" xfId="12565"/>
    <cellStyle name="Normal 7 7 3 2 2 2 2 2 2 2" xfId="30102"/>
    <cellStyle name="Normal 7 7 3 2 2 2 2 2 3" xfId="22587"/>
    <cellStyle name="Normal 7 7 3 2 2 2 2 3" xfId="7534"/>
    <cellStyle name="Normal 7 7 3 2 2 2 2 3 2" xfId="15070"/>
    <cellStyle name="Normal 7 7 3 2 2 2 2 3 2 2" xfId="32607"/>
    <cellStyle name="Normal 7 7 3 2 2 2 2 3 3" xfId="25092"/>
    <cellStyle name="Normal 7 7 3 2 2 2 2 4" xfId="10060"/>
    <cellStyle name="Normal 7 7 3 2 2 2 2 4 2" xfId="27597"/>
    <cellStyle name="Normal 7 7 3 2 2 2 2 5" xfId="20082"/>
    <cellStyle name="Normal 7 7 3 2 2 2 2 6" xfId="17577"/>
    <cellStyle name="Normal 7 7 3 2 2 2 3" xfId="3784"/>
    <cellStyle name="Normal 7 7 3 2 2 2 3 2" xfId="11320"/>
    <cellStyle name="Normal 7 7 3 2 2 2 3 2 2" xfId="28857"/>
    <cellStyle name="Normal 7 7 3 2 2 2 3 3" xfId="21342"/>
    <cellStyle name="Normal 7 7 3 2 2 2 4" xfId="6289"/>
    <cellStyle name="Normal 7 7 3 2 2 2 4 2" xfId="13825"/>
    <cellStyle name="Normal 7 7 3 2 2 2 4 2 2" xfId="31362"/>
    <cellStyle name="Normal 7 7 3 2 2 2 4 3" xfId="23847"/>
    <cellStyle name="Normal 7 7 3 2 2 2 5" xfId="8815"/>
    <cellStyle name="Normal 7 7 3 2 2 2 5 2" xfId="26352"/>
    <cellStyle name="Normal 7 7 3 2 2 2 6" xfId="18837"/>
    <cellStyle name="Normal 7 7 3 2 2 2 7" xfId="16332"/>
    <cellStyle name="Normal 7 7 3 2 2 3" xfId="2026"/>
    <cellStyle name="Normal 7 7 3 2 2 3 2" xfId="4531"/>
    <cellStyle name="Normal 7 7 3 2 2 3 2 2" xfId="12067"/>
    <cellStyle name="Normal 7 7 3 2 2 3 2 2 2" xfId="29604"/>
    <cellStyle name="Normal 7 7 3 2 2 3 2 3" xfId="22089"/>
    <cellStyle name="Normal 7 7 3 2 2 3 3" xfId="7036"/>
    <cellStyle name="Normal 7 7 3 2 2 3 3 2" xfId="14572"/>
    <cellStyle name="Normal 7 7 3 2 2 3 3 2 2" xfId="32109"/>
    <cellStyle name="Normal 7 7 3 2 2 3 3 3" xfId="24594"/>
    <cellStyle name="Normal 7 7 3 2 2 3 4" xfId="9562"/>
    <cellStyle name="Normal 7 7 3 2 2 3 4 2" xfId="27099"/>
    <cellStyle name="Normal 7 7 3 2 2 3 5" xfId="19584"/>
    <cellStyle name="Normal 7 7 3 2 2 3 6" xfId="17079"/>
    <cellStyle name="Normal 7 7 3 2 2 4" xfId="3286"/>
    <cellStyle name="Normal 7 7 3 2 2 4 2" xfId="10822"/>
    <cellStyle name="Normal 7 7 3 2 2 4 2 2" xfId="28359"/>
    <cellStyle name="Normal 7 7 3 2 2 4 3" xfId="20844"/>
    <cellStyle name="Normal 7 7 3 2 2 5" xfId="5791"/>
    <cellStyle name="Normal 7 7 3 2 2 5 2" xfId="13327"/>
    <cellStyle name="Normal 7 7 3 2 2 5 2 2" xfId="30864"/>
    <cellStyle name="Normal 7 7 3 2 2 5 3" xfId="23349"/>
    <cellStyle name="Normal 7 7 3 2 2 6" xfId="8315"/>
    <cellStyle name="Normal 7 7 3 2 2 6 2" xfId="25854"/>
    <cellStyle name="Normal 7 7 3 2 2 7" xfId="18339"/>
    <cellStyle name="Normal 7 7 3 2 2 8" xfId="15834"/>
    <cellStyle name="Normal 7 7 3 2 3" xfId="487"/>
    <cellStyle name="Normal 7 7 3 2 3 2" xfId="1777"/>
    <cellStyle name="Normal 7 7 3 2 3 2 2" xfId="4282"/>
    <cellStyle name="Normal 7 7 3 2 3 2 2 2" xfId="11818"/>
    <cellStyle name="Normal 7 7 3 2 3 2 2 2 2" xfId="29355"/>
    <cellStyle name="Normal 7 7 3 2 3 2 2 3" xfId="21840"/>
    <cellStyle name="Normal 7 7 3 2 3 2 3" xfId="6787"/>
    <cellStyle name="Normal 7 7 3 2 3 2 3 2" xfId="14323"/>
    <cellStyle name="Normal 7 7 3 2 3 2 3 2 2" xfId="31860"/>
    <cellStyle name="Normal 7 7 3 2 3 2 3 3" xfId="24345"/>
    <cellStyle name="Normal 7 7 3 2 3 2 4" xfId="9313"/>
    <cellStyle name="Normal 7 7 3 2 3 2 4 2" xfId="26850"/>
    <cellStyle name="Normal 7 7 3 2 3 2 5" xfId="19335"/>
    <cellStyle name="Normal 7 7 3 2 3 2 6" xfId="16830"/>
    <cellStyle name="Normal 7 7 3 2 3 3" xfId="3037"/>
    <cellStyle name="Normal 7 7 3 2 3 3 2" xfId="10573"/>
    <cellStyle name="Normal 7 7 3 2 3 3 2 2" xfId="28110"/>
    <cellStyle name="Normal 7 7 3 2 3 3 3" xfId="20595"/>
    <cellStyle name="Normal 7 7 3 2 3 4" xfId="5542"/>
    <cellStyle name="Normal 7 7 3 2 3 4 2" xfId="13078"/>
    <cellStyle name="Normal 7 7 3 2 3 4 2 2" xfId="30615"/>
    <cellStyle name="Normal 7 7 3 2 3 4 3" xfId="23100"/>
    <cellStyle name="Normal 7 7 3 2 3 5" xfId="8064"/>
    <cellStyle name="Normal 7 7 3 2 3 5 2" xfId="25605"/>
    <cellStyle name="Normal 7 7 3 2 3 6" xfId="18090"/>
    <cellStyle name="Normal 7 7 3 2 3 7" xfId="15585"/>
    <cellStyle name="Normal 7 7 3 2 4" xfId="1030"/>
    <cellStyle name="Normal 7 7 3 2 4 2" xfId="2275"/>
    <cellStyle name="Normal 7 7 3 2 4 2 2" xfId="4780"/>
    <cellStyle name="Normal 7 7 3 2 4 2 2 2" xfId="12316"/>
    <cellStyle name="Normal 7 7 3 2 4 2 2 2 2" xfId="29853"/>
    <cellStyle name="Normal 7 7 3 2 4 2 2 3" xfId="22338"/>
    <cellStyle name="Normal 7 7 3 2 4 2 3" xfId="7285"/>
    <cellStyle name="Normal 7 7 3 2 4 2 3 2" xfId="14821"/>
    <cellStyle name="Normal 7 7 3 2 4 2 3 2 2" xfId="32358"/>
    <cellStyle name="Normal 7 7 3 2 4 2 3 3" xfId="24843"/>
    <cellStyle name="Normal 7 7 3 2 4 2 4" xfId="9811"/>
    <cellStyle name="Normal 7 7 3 2 4 2 4 2" xfId="27348"/>
    <cellStyle name="Normal 7 7 3 2 4 2 5" xfId="19833"/>
    <cellStyle name="Normal 7 7 3 2 4 2 6" xfId="17328"/>
    <cellStyle name="Normal 7 7 3 2 4 3" xfId="3535"/>
    <cellStyle name="Normal 7 7 3 2 4 3 2" xfId="11071"/>
    <cellStyle name="Normal 7 7 3 2 4 3 2 2" xfId="28608"/>
    <cellStyle name="Normal 7 7 3 2 4 3 3" xfId="21093"/>
    <cellStyle name="Normal 7 7 3 2 4 4" xfId="6040"/>
    <cellStyle name="Normal 7 7 3 2 4 4 2" xfId="13576"/>
    <cellStyle name="Normal 7 7 3 2 4 4 2 2" xfId="31113"/>
    <cellStyle name="Normal 7 7 3 2 4 4 3" xfId="23598"/>
    <cellStyle name="Normal 7 7 3 2 4 5" xfId="8566"/>
    <cellStyle name="Normal 7 7 3 2 4 5 2" xfId="26103"/>
    <cellStyle name="Normal 7 7 3 2 4 6" xfId="18588"/>
    <cellStyle name="Normal 7 7 3 2 4 7" xfId="16083"/>
    <cellStyle name="Normal 7 7 3 2 5" xfId="1528"/>
    <cellStyle name="Normal 7 7 3 2 5 2" xfId="4033"/>
    <cellStyle name="Normal 7 7 3 2 5 2 2" xfId="11569"/>
    <cellStyle name="Normal 7 7 3 2 5 2 2 2" xfId="29106"/>
    <cellStyle name="Normal 7 7 3 2 5 2 3" xfId="21591"/>
    <cellStyle name="Normal 7 7 3 2 5 3" xfId="6538"/>
    <cellStyle name="Normal 7 7 3 2 5 3 2" xfId="14074"/>
    <cellStyle name="Normal 7 7 3 2 5 3 2 2" xfId="31611"/>
    <cellStyle name="Normal 7 7 3 2 5 3 3" xfId="24096"/>
    <cellStyle name="Normal 7 7 3 2 5 4" xfId="9064"/>
    <cellStyle name="Normal 7 7 3 2 5 4 2" xfId="26601"/>
    <cellStyle name="Normal 7 7 3 2 5 5" xfId="19086"/>
    <cellStyle name="Normal 7 7 3 2 5 6" xfId="16581"/>
    <cellStyle name="Normal 7 7 3 2 6" xfId="2788"/>
    <cellStyle name="Normal 7 7 3 2 6 2" xfId="10324"/>
    <cellStyle name="Normal 7 7 3 2 6 2 2" xfId="27861"/>
    <cellStyle name="Normal 7 7 3 2 6 3" xfId="20346"/>
    <cellStyle name="Normal 7 7 3 2 7" xfId="5293"/>
    <cellStyle name="Normal 7 7 3 2 7 2" xfId="12829"/>
    <cellStyle name="Normal 7 7 3 2 7 2 2" xfId="30366"/>
    <cellStyle name="Normal 7 7 3 2 7 3" xfId="22851"/>
    <cellStyle name="Normal 7 7 3 2 8" xfId="7813"/>
    <cellStyle name="Normal 7 7 3 2 8 2" xfId="25356"/>
    <cellStyle name="Normal 7 7 3 2 9" xfId="17841"/>
    <cellStyle name="Normal 7 7 3 3" xfId="287"/>
    <cellStyle name="Normal 7 7 3 3 10" xfId="15397"/>
    <cellStyle name="Normal 7 7 3 3 2" xfId="822"/>
    <cellStyle name="Normal 7 7 3 3 2 2" xfId="1340"/>
    <cellStyle name="Normal 7 7 3 3 2 2 2" xfId="2585"/>
    <cellStyle name="Normal 7 7 3 3 2 2 2 2" xfId="5090"/>
    <cellStyle name="Normal 7 7 3 3 2 2 2 2 2" xfId="12626"/>
    <cellStyle name="Normal 7 7 3 3 2 2 2 2 2 2" xfId="30163"/>
    <cellStyle name="Normal 7 7 3 3 2 2 2 2 3" xfId="22648"/>
    <cellStyle name="Normal 7 7 3 3 2 2 2 3" xfId="7595"/>
    <cellStyle name="Normal 7 7 3 3 2 2 2 3 2" xfId="15131"/>
    <cellStyle name="Normal 7 7 3 3 2 2 2 3 2 2" xfId="32668"/>
    <cellStyle name="Normal 7 7 3 3 2 2 2 3 3" xfId="25153"/>
    <cellStyle name="Normal 7 7 3 3 2 2 2 4" xfId="10121"/>
    <cellStyle name="Normal 7 7 3 3 2 2 2 4 2" xfId="27658"/>
    <cellStyle name="Normal 7 7 3 3 2 2 2 5" xfId="20143"/>
    <cellStyle name="Normal 7 7 3 3 2 2 2 6" xfId="17638"/>
    <cellStyle name="Normal 7 7 3 3 2 2 3" xfId="3845"/>
    <cellStyle name="Normal 7 7 3 3 2 2 3 2" xfId="11381"/>
    <cellStyle name="Normal 7 7 3 3 2 2 3 2 2" xfId="28918"/>
    <cellStyle name="Normal 7 7 3 3 2 2 3 3" xfId="21403"/>
    <cellStyle name="Normal 7 7 3 3 2 2 4" xfId="6350"/>
    <cellStyle name="Normal 7 7 3 3 2 2 4 2" xfId="13886"/>
    <cellStyle name="Normal 7 7 3 3 2 2 4 2 2" xfId="31423"/>
    <cellStyle name="Normal 7 7 3 3 2 2 4 3" xfId="23908"/>
    <cellStyle name="Normal 7 7 3 3 2 2 5" xfId="8876"/>
    <cellStyle name="Normal 7 7 3 3 2 2 5 2" xfId="26413"/>
    <cellStyle name="Normal 7 7 3 3 2 2 6" xfId="18898"/>
    <cellStyle name="Normal 7 7 3 3 2 2 7" xfId="16393"/>
    <cellStyle name="Normal 7 7 3 3 2 3" xfId="2087"/>
    <cellStyle name="Normal 7 7 3 3 2 3 2" xfId="4592"/>
    <cellStyle name="Normal 7 7 3 3 2 3 2 2" xfId="12128"/>
    <cellStyle name="Normal 7 7 3 3 2 3 2 2 2" xfId="29665"/>
    <cellStyle name="Normal 7 7 3 3 2 3 2 3" xfId="22150"/>
    <cellStyle name="Normal 7 7 3 3 2 3 3" xfId="7097"/>
    <cellStyle name="Normal 7 7 3 3 2 3 3 2" xfId="14633"/>
    <cellStyle name="Normal 7 7 3 3 2 3 3 2 2" xfId="32170"/>
    <cellStyle name="Normal 7 7 3 3 2 3 3 3" xfId="24655"/>
    <cellStyle name="Normal 7 7 3 3 2 3 4" xfId="9623"/>
    <cellStyle name="Normal 7 7 3 3 2 3 4 2" xfId="27160"/>
    <cellStyle name="Normal 7 7 3 3 2 3 5" xfId="19645"/>
    <cellStyle name="Normal 7 7 3 3 2 3 6" xfId="17140"/>
    <cellStyle name="Normal 7 7 3 3 2 4" xfId="3347"/>
    <cellStyle name="Normal 7 7 3 3 2 4 2" xfId="10883"/>
    <cellStyle name="Normal 7 7 3 3 2 4 2 2" xfId="28420"/>
    <cellStyle name="Normal 7 7 3 3 2 4 3" xfId="20905"/>
    <cellStyle name="Normal 7 7 3 3 2 5" xfId="5852"/>
    <cellStyle name="Normal 7 7 3 3 2 5 2" xfId="13388"/>
    <cellStyle name="Normal 7 7 3 3 2 5 2 2" xfId="30925"/>
    <cellStyle name="Normal 7 7 3 3 2 5 3" xfId="23410"/>
    <cellStyle name="Normal 7 7 3 3 2 6" xfId="8376"/>
    <cellStyle name="Normal 7 7 3 3 2 6 2" xfId="25915"/>
    <cellStyle name="Normal 7 7 3 3 2 7" xfId="18400"/>
    <cellStyle name="Normal 7 7 3 3 2 8" xfId="15895"/>
    <cellStyle name="Normal 7 7 3 3 3" xfId="562"/>
    <cellStyle name="Normal 7 7 3 3 3 2" xfId="1838"/>
    <cellStyle name="Normal 7 7 3 3 3 2 2" xfId="4343"/>
    <cellStyle name="Normal 7 7 3 3 3 2 2 2" xfId="11879"/>
    <cellStyle name="Normal 7 7 3 3 3 2 2 2 2" xfId="29416"/>
    <cellStyle name="Normal 7 7 3 3 3 2 2 3" xfId="21901"/>
    <cellStyle name="Normal 7 7 3 3 3 2 3" xfId="6848"/>
    <cellStyle name="Normal 7 7 3 3 3 2 3 2" xfId="14384"/>
    <cellStyle name="Normal 7 7 3 3 3 2 3 2 2" xfId="31921"/>
    <cellStyle name="Normal 7 7 3 3 3 2 3 3" xfId="24406"/>
    <cellStyle name="Normal 7 7 3 3 3 2 4" xfId="9374"/>
    <cellStyle name="Normal 7 7 3 3 3 2 4 2" xfId="26911"/>
    <cellStyle name="Normal 7 7 3 3 3 2 5" xfId="19396"/>
    <cellStyle name="Normal 7 7 3 3 3 2 6" xfId="16891"/>
    <cellStyle name="Normal 7 7 3 3 3 3" xfId="3098"/>
    <cellStyle name="Normal 7 7 3 3 3 3 2" xfId="10634"/>
    <cellStyle name="Normal 7 7 3 3 3 3 2 2" xfId="28171"/>
    <cellStyle name="Normal 7 7 3 3 3 3 3" xfId="20656"/>
    <cellStyle name="Normal 7 7 3 3 3 4" xfId="5603"/>
    <cellStyle name="Normal 7 7 3 3 3 4 2" xfId="13139"/>
    <cellStyle name="Normal 7 7 3 3 3 4 2 2" xfId="30676"/>
    <cellStyle name="Normal 7 7 3 3 3 4 3" xfId="23161"/>
    <cellStyle name="Normal 7 7 3 3 3 5" xfId="8127"/>
    <cellStyle name="Normal 7 7 3 3 3 5 2" xfId="25666"/>
    <cellStyle name="Normal 7 7 3 3 3 6" xfId="18151"/>
    <cellStyle name="Normal 7 7 3 3 3 7" xfId="15646"/>
    <cellStyle name="Normal 7 7 3 3 4" xfId="1091"/>
    <cellStyle name="Normal 7 7 3 3 4 2" xfId="2336"/>
    <cellStyle name="Normal 7 7 3 3 4 2 2" xfId="4841"/>
    <cellStyle name="Normal 7 7 3 3 4 2 2 2" xfId="12377"/>
    <cellStyle name="Normal 7 7 3 3 4 2 2 2 2" xfId="29914"/>
    <cellStyle name="Normal 7 7 3 3 4 2 2 3" xfId="22399"/>
    <cellStyle name="Normal 7 7 3 3 4 2 3" xfId="7346"/>
    <cellStyle name="Normal 7 7 3 3 4 2 3 2" xfId="14882"/>
    <cellStyle name="Normal 7 7 3 3 4 2 3 2 2" xfId="32419"/>
    <cellStyle name="Normal 7 7 3 3 4 2 3 3" xfId="24904"/>
    <cellStyle name="Normal 7 7 3 3 4 2 4" xfId="9872"/>
    <cellStyle name="Normal 7 7 3 3 4 2 4 2" xfId="27409"/>
    <cellStyle name="Normal 7 7 3 3 4 2 5" xfId="19894"/>
    <cellStyle name="Normal 7 7 3 3 4 2 6" xfId="17389"/>
    <cellStyle name="Normal 7 7 3 3 4 3" xfId="3596"/>
    <cellStyle name="Normal 7 7 3 3 4 3 2" xfId="11132"/>
    <cellStyle name="Normal 7 7 3 3 4 3 2 2" xfId="28669"/>
    <cellStyle name="Normal 7 7 3 3 4 3 3" xfId="21154"/>
    <cellStyle name="Normal 7 7 3 3 4 4" xfId="6101"/>
    <cellStyle name="Normal 7 7 3 3 4 4 2" xfId="13637"/>
    <cellStyle name="Normal 7 7 3 3 4 4 2 2" xfId="31174"/>
    <cellStyle name="Normal 7 7 3 3 4 4 3" xfId="23659"/>
    <cellStyle name="Normal 7 7 3 3 4 5" xfId="8627"/>
    <cellStyle name="Normal 7 7 3 3 4 5 2" xfId="26164"/>
    <cellStyle name="Normal 7 7 3 3 4 6" xfId="18649"/>
    <cellStyle name="Normal 7 7 3 3 4 7" xfId="16144"/>
    <cellStyle name="Normal 7 7 3 3 5" xfId="1589"/>
    <cellStyle name="Normal 7 7 3 3 5 2" xfId="4094"/>
    <cellStyle name="Normal 7 7 3 3 5 2 2" xfId="11630"/>
    <cellStyle name="Normal 7 7 3 3 5 2 2 2" xfId="29167"/>
    <cellStyle name="Normal 7 7 3 3 5 2 3" xfId="21652"/>
    <cellStyle name="Normal 7 7 3 3 5 3" xfId="6599"/>
    <cellStyle name="Normal 7 7 3 3 5 3 2" xfId="14135"/>
    <cellStyle name="Normal 7 7 3 3 5 3 2 2" xfId="31672"/>
    <cellStyle name="Normal 7 7 3 3 5 3 3" xfId="24157"/>
    <cellStyle name="Normal 7 7 3 3 5 4" xfId="9125"/>
    <cellStyle name="Normal 7 7 3 3 5 4 2" xfId="26662"/>
    <cellStyle name="Normal 7 7 3 3 5 5" xfId="19147"/>
    <cellStyle name="Normal 7 7 3 3 5 6" xfId="16642"/>
    <cellStyle name="Normal 7 7 3 3 6" xfId="2849"/>
    <cellStyle name="Normal 7 7 3 3 6 2" xfId="10385"/>
    <cellStyle name="Normal 7 7 3 3 6 2 2" xfId="27922"/>
    <cellStyle name="Normal 7 7 3 3 6 3" xfId="20407"/>
    <cellStyle name="Normal 7 7 3 3 7" xfId="5354"/>
    <cellStyle name="Normal 7 7 3 3 7 2" xfId="12890"/>
    <cellStyle name="Normal 7 7 3 3 7 2 2" xfId="30427"/>
    <cellStyle name="Normal 7 7 3 3 7 3" xfId="22912"/>
    <cellStyle name="Normal 7 7 3 3 8" xfId="7876"/>
    <cellStyle name="Normal 7 7 3 3 8 2" xfId="25417"/>
    <cellStyle name="Normal 7 7 3 3 9" xfId="17902"/>
    <cellStyle name="Normal 7 7 3 4" xfId="351"/>
    <cellStyle name="Normal 7 7 3 4 10" xfId="15458"/>
    <cellStyle name="Normal 7 7 3 4 2" xfId="886"/>
    <cellStyle name="Normal 7 7 3 4 2 2" xfId="1401"/>
    <cellStyle name="Normal 7 7 3 4 2 2 2" xfId="2646"/>
    <cellStyle name="Normal 7 7 3 4 2 2 2 2" xfId="5151"/>
    <cellStyle name="Normal 7 7 3 4 2 2 2 2 2" xfId="12687"/>
    <cellStyle name="Normal 7 7 3 4 2 2 2 2 2 2" xfId="30224"/>
    <cellStyle name="Normal 7 7 3 4 2 2 2 2 3" xfId="22709"/>
    <cellStyle name="Normal 7 7 3 4 2 2 2 3" xfId="7656"/>
    <cellStyle name="Normal 7 7 3 4 2 2 2 3 2" xfId="15192"/>
    <cellStyle name="Normal 7 7 3 4 2 2 2 3 2 2" xfId="32729"/>
    <cellStyle name="Normal 7 7 3 4 2 2 2 3 3" xfId="25214"/>
    <cellStyle name="Normal 7 7 3 4 2 2 2 4" xfId="10182"/>
    <cellStyle name="Normal 7 7 3 4 2 2 2 4 2" xfId="27719"/>
    <cellStyle name="Normal 7 7 3 4 2 2 2 5" xfId="20204"/>
    <cellStyle name="Normal 7 7 3 4 2 2 2 6" xfId="17699"/>
    <cellStyle name="Normal 7 7 3 4 2 2 3" xfId="3906"/>
    <cellStyle name="Normal 7 7 3 4 2 2 3 2" xfId="11442"/>
    <cellStyle name="Normal 7 7 3 4 2 2 3 2 2" xfId="28979"/>
    <cellStyle name="Normal 7 7 3 4 2 2 3 3" xfId="21464"/>
    <cellStyle name="Normal 7 7 3 4 2 2 4" xfId="6411"/>
    <cellStyle name="Normal 7 7 3 4 2 2 4 2" xfId="13947"/>
    <cellStyle name="Normal 7 7 3 4 2 2 4 2 2" xfId="31484"/>
    <cellStyle name="Normal 7 7 3 4 2 2 4 3" xfId="23969"/>
    <cellStyle name="Normal 7 7 3 4 2 2 5" xfId="8937"/>
    <cellStyle name="Normal 7 7 3 4 2 2 5 2" xfId="26474"/>
    <cellStyle name="Normal 7 7 3 4 2 2 6" xfId="18959"/>
    <cellStyle name="Normal 7 7 3 4 2 2 7" xfId="16454"/>
    <cellStyle name="Normal 7 7 3 4 2 3" xfId="2148"/>
    <cellStyle name="Normal 7 7 3 4 2 3 2" xfId="4653"/>
    <cellStyle name="Normal 7 7 3 4 2 3 2 2" xfId="12189"/>
    <cellStyle name="Normal 7 7 3 4 2 3 2 2 2" xfId="29726"/>
    <cellStyle name="Normal 7 7 3 4 2 3 2 3" xfId="22211"/>
    <cellStyle name="Normal 7 7 3 4 2 3 3" xfId="7158"/>
    <cellStyle name="Normal 7 7 3 4 2 3 3 2" xfId="14694"/>
    <cellStyle name="Normal 7 7 3 4 2 3 3 2 2" xfId="32231"/>
    <cellStyle name="Normal 7 7 3 4 2 3 3 3" xfId="24716"/>
    <cellStyle name="Normal 7 7 3 4 2 3 4" xfId="9684"/>
    <cellStyle name="Normal 7 7 3 4 2 3 4 2" xfId="27221"/>
    <cellStyle name="Normal 7 7 3 4 2 3 5" xfId="19706"/>
    <cellStyle name="Normal 7 7 3 4 2 3 6" xfId="17201"/>
    <cellStyle name="Normal 7 7 3 4 2 4" xfId="3408"/>
    <cellStyle name="Normal 7 7 3 4 2 4 2" xfId="10944"/>
    <cellStyle name="Normal 7 7 3 4 2 4 2 2" xfId="28481"/>
    <cellStyle name="Normal 7 7 3 4 2 4 3" xfId="20966"/>
    <cellStyle name="Normal 7 7 3 4 2 5" xfId="5913"/>
    <cellStyle name="Normal 7 7 3 4 2 5 2" xfId="13449"/>
    <cellStyle name="Normal 7 7 3 4 2 5 2 2" xfId="30986"/>
    <cellStyle name="Normal 7 7 3 4 2 5 3" xfId="23471"/>
    <cellStyle name="Normal 7 7 3 4 2 6" xfId="8437"/>
    <cellStyle name="Normal 7 7 3 4 2 6 2" xfId="25976"/>
    <cellStyle name="Normal 7 7 3 4 2 7" xfId="18461"/>
    <cellStyle name="Normal 7 7 3 4 2 8" xfId="15956"/>
    <cellStyle name="Normal 7 7 3 4 3" xfId="626"/>
    <cellStyle name="Normal 7 7 3 4 3 2" xfId="1899"/>
    <cellStyle name="Normal 7 7 3 4 3 2 2" xfId="4404"/>
    <cellStyle name="Normal 7 7 3 4 3 2 2 2" xfId="11940"/>
    <cellStyle name="Normal 7 7 3 4 3 2 2 2 2" xfId="29477"/>
    <cellStyle name="Normal 7 7 3 4 3 2 2 3" xfId="21962"/>
    <cellStyle name="Normal 7 7 3 4 3 2 3" xfId="6909"/>
    <cellStyle name="Normal 7 7 3 4 3 2 3 2" xfId="14445"/>
    <cellStyle name="Normal 7 7 3 4 3 2 3 2 2" xfId="31982"/>
    <cellStyle name="Normal 7 7 3 4 3 2 3 3" xfId="24467"/>
    <cellStyle name="Normal 7 7 3 4 3 2 4" xfId="9435"/>
    <cellStyle name="Normal 7 7 3 4 3 2 4 2" xfId="26972"/>
    <cellStyle name="Normal 7 7 3 4 3 2 5" xfId="19457"/>
    <cellStyle name="Normal 7 7 3 4 3 2 6" xfId="16952"/>
    <cellStyle name="Normal 7 7 3 4 3 3" xfId="3159"/>
    <cellStyle name="Normal 7 7 3 4 3 3 2" xfId="10695"/>
    <cellStyle name="Normal 7 7 3 4 3 3 2 2" xfId="28232"/>
    <cellStyle name="Normal 7 7 3 4 3 3 3" xfId="20717"/>
    <cellStyle name="Normal 7 7 3 4 3 4" xfId="5664"/>
    <cellStyle name="Normal 7 7 3 4 3 4 2" xfId="13200"/>
    <cellStyle name="Normal 7 7 3 4 3 4 2 2" xfId="30737"/>
    <cellStyle name="Normal 7 7 3 4 3 4 3" xfId="23222"/>
    <cellStyle name="Normal 7 7 3 4 3 5" xfId="8188"/>
    <cellStyle name="Normal 7 7 3 4 3 5 2" xfId="25727"/>
    <cellStyle name="Normal 7 7 3 4 3 6" xfId="18212"/>
    <cellStyle name="Normal 7 7 3 4 3 7" xfId="15707"/>
    <cellStyle name="Normal 7 7 3 4 4" xfId="1152"/>
    <cellStyle name="Normal 7 7 3 4 4 2" xfId="2397"/>
    <cellStyle name="Normal 7 7 3 4 4 2 2" xfId="4902"/>
    <cellStyle name="Normal 7 7 3 4 4 2 2 2" xfId="12438"/>
    <cellStyle name="Normal 7 7 3 4 4 2 2 2 2" xfId="29975"/>
    <cellStyle name="Normal 7 7 3 4 4 2 2 3" xfId="22460"/>
    <cellStyle name="Normal 7 7 3 4 4 2 3" xfId="7407"/>
    <cellStyle name="Normal 7 7 3 4 4 2 3 2" xfId="14943"/>
    <cellStyle name="Normal 7 7 3 4 4 2 3 2 2" xfId="32480"/>
    <cellStyle name="Normal 7 7 3 4 4 2 3 3" xfId="24965"/>
    <cellStyle name="Normal 7 7 3 4 4 2 4" xfId="9933"/>
    <cellStyle name="Normal 7 7 3 4 4 2 4 2" xfId="27470"/>
    <cellStyle name="Normal 7 7 3 4 4 2 5" xfId="19955"/>
    <cellStyle name="Normal 7 7 3 4 4 2 6" xfId="17450"/>
    <cellStyle name="Normal 7 7 3 4 4 3" xfId="3657"/>
    <cellStyle name="Normal 7 7 3 4 4 3 2" xfId="11193"/>
    <cellStyle name="Normal 7 7 3 4 4 3 2 2" xfId="28730"/>
    <cellStyle name="Normal 7 7 3 4 4 3 3" xfId="21215"/>
    <cellStyle name="Normal 7 7 3 4 4 4" xfId="6162"/>
    <cellStyle name="Normal 7 7 3 4 4 4 2" xfId="13698"/>
    <cellStyle name="Normal 7 7 3 4 4 4 2 2" xfId="31235"/>
    <cellStyle name="Normal 7 7 3 4 4 4 3" xfId="23720"/>
    <cellStyle name="Normal 7 7 3 4 4 5" xfId="8688"/>
    <cellStyle name="Normal 7 7 3 4 4 5 2" xfId="26225"/>
    <cellStyle name="Normal 7 7 3 4 4 6" xfId="18710"/>
    <cellStyle name="Normal 7 7 3 4 4 7" xfId="16205"/>
    <cellStyle name="Normal 7 7 3 4 5" xfId="1650"/>
    <cellStyle name="Normal 7 7 3 4 5 2" xfId="4155"/>
    <cellStyle name="Normal 7 7 3 4 5 2 2" xfId="11691"/>
    <cellStyle name="Normal 7 7 3 4 5 2 2 2" xfId="29228"/>
    <cellStyle name="Normal 7 7 3 4 5 2 3" xfId="21713"/>
    <cellStyle name="Normal 7 7 3 4 5 3" xfId="6660"/>
    <cellStyle name="Normal 7 7 3 4 5 3 2" xfId="14196"/>
    <cellStyle name="Normal 7 7 3 4 5 3 2 2" xfId="31733"/>
    <cellStyle name="Normal 7 7 3 4 5 3 3" xfId="24218"/>
    <cellStyle name="Normal 7 7 3 4 5 4" xfId="9186"/>
    <cellStyle name="Normal 7 7 3 4 5 4 2" xfId="26723"/>
    <cellStyle name="Normal 7 7 3 4 5 5" xfId="19208"/>
    <cellStyle name="Normal 7 7 3 4 5 6" xfId="16703"/>
    <cellStyle name="Normal 7 7 3 4 6" xfId="2910"/>
    <cellStyle name="Normal 7 7 3 4 6 2" xfId="10446"/>
    <cellStyle name="Normal 7 7 3 4 6 2 2" xfId="27983"/>
    <cellStyle name="Normal 7 7 3 4 6 3" xfId="20468"/>
    <cellStyle name="Normal 7 7 3 4 7" xfId="5415"/>
    <cellStyle name="Normal 7 7 3 4 7 2" xfId="12951"/>
    <cellStyle name="Normal 7 7 3 4 7 2 2" xfId="30488"/>
    <cellStyle name="Normal 7 7 3 4 7 3" xfId="22973"/>
    <cellStyle name="Normal 7 7 3 4 8" xfId="7937"/>
    <cellStyle name="Normal 7 7 3 4 8 2" xfId="25478"/>
    <cellStyle name="Normal 7 7 3 4 9" xfId="17963"/>
    <cellStyle name="Normal 7 7 3 5" xfId="697"/>
    <cellStyle name="Normal 7 7 3 5 2" xfId="1218"/>
    <cellStyle name="Normal 7 7 3 5 2 2" xfId="2463"/>
    <cellStyle name="Normal 7 7 3 5 2 2 2" xfId="4968"/>
    <cellStyle name="Normal 7 7 3 5 2 2 2 2" xfId="12504"/>
    <cellStyle name="Normal 7 7 3 5 2 2 2 2 2" xfId="30041"/>
    <cellStyle name="Normal 7 7 3 5 2 2 2 3" xfId="22526"/>
    <cellStyle name="Normal 7 7 3 5 2 2 3" xfId="7473"/>
    <cellStyle name="Normal 7 7 3 5 2 2 3 2" xfId="15009"/>
    <cellStyle name="Normal 7 7 3 5 2 2 3 2 2" xfId="32546"/>
    <cellStyle name="Normal 7 7 3 5 2 2 3 3" xfId="25031"/>
    <cellStyle name="Normal 7 7 3 5 2 2 4" xfId="9999"/>
    <cellStyle name="Normal 7 7 3 5 2 2 4 2" xfId="27536"/>
    <cellStyle name="Normal 7 7 3 5 2 2 5" xfId="20021"/>
    <cellStyle name="Normal 7 7 3 5 2 2 6" xfId="17516"/>
    <cellStyle name="Normal 7 7 3 5 2 3" xfId="3723"/>
    <cellStyle name="Normal 7 7 3 5 2 3 2" xfId="11259"/>
    <cellStyle name="Normal 7 7 3 5 2 3 2 2" xfId="28796"/>
    <cellStyle name="Normal 7 7 3 5 2 3 3" xfId="21281"/>
    <cellStyle name="Normal 7 7 3 5 2 4" xfId="6228"/>
    <cellStyle name="Normal 7 7 3 5 2 4 2" xfId="13764"/>
    <cellStyle name="Normal 7 7 3 5 2 4 2 2" xfId="31301"/>
    <cellStyle name="Normal 7 7 3 5 2 4 3" xfId="23786"/>
    <cellStyle name="Normal 7 7 3 5 2 5" xfId="8754"/>
    <cellStyle name="Normal 7 7 3 5 2 5 2" xfId="26291"/>
    <cellStyle name="Normal 7 7 3 5 2 6" xfId="18776"/>
    <cellStyle name="Normal 7 7 3 5 2 7" xfId="16271"/>
    <cellStyle name="Normal 7 7 3 5 3" xfId="1965"/>
    <cellStyle name="Normal 7 7 3 5 3 2" xfId="4470"/>
    <cellStyle name="Normal 7 7 3 5 3 2 2" xfId="12006"/>
    <cellStyle name="Normal 7 7 3 5 3 2 2 2" xfId="29543"/>
    <cellStyle name="Normal 7 7 3 5 3 2 3" xfId="22028"/>
    <cellStyle name="Normal 7 7 3 5 3 3" xfId="6975"/>
    <cellStyle name="Normal 7 7 3 5 3 3 2" xfId="14511"/>
    <cellStyle name="Normal 7 7 3 5 3 3 2 2" xfId="32048"/>
    <cellStyle name="Normal 7 7 3 5 3 3 3" xfId="24533"/>
    <cellStyle name="Normal 7 7 3 5 3 4" xfId="9501"/>
    <cellStyle name="Normal 7 7 3 5 3 4 2" xfId="27038"/>
    <cellStyle name="Normal 7 7 3 5 3 5" xfId="19523"/>
    <cellStyle name="Normal 7 7 3 5 3 6" xfId="17018"/>
    <cellStyle name="Normal 7 7 3 5 4" xfId="3225"/>
    <cellStyle name="Normal 7 7 3 5 4 2" xfId="10761"/>
    <cellStyle name="Normal 7 7 3 5 4 2 2" xfId="28298"/>
    <cellStyle name="Normal 7 7 3 5 4 3" xfId="20783"/>
    <cellStyle name="Normal 7 7 3 5 5" xfId="5730"/>
    <cellStyle name="Normal 7 7 3 5 5 2" xfId="13266"/>
    <cellStyle name="Normal 7 7 3 5 5 2 2" xfId="30803"/>
    <cellStyle name="Normal 7 7 3 5 5 3" xfId="23288"/>
    <cellStyle name="Normal 7 7 3 5 6" xfId="8254"/>
    <cellStyle name="Normal 7 7 3 5 6 2" xfId="25793"/>
    <cellStyle name="Normal 7 7 3 5 7" xfId="18278"/>
    <cellStyle name="Normal 7 7 3 5 8" xfId="15773"/>
    <cellStyle name="Normal 7 7 3 6" xfId="424"/>
    <cellStyle name="Normal 7 7 3 6 2" xfId="1716"/>
    <cellStyle name="Normal 7 7 3 6 2 2" xfId="4221"/>
    <cellStyle name="Normal 7 7 3 6 2 2 2" xfId="11757"/>
    <cellStyle name="Normal 7 7 3 6 2 2 2 2" xfId="29294"/>
    <cellStyle name="Normal 7 7 3 6 2 2 3" xfId="21779"/>
    <cellStyle name="Normal 7 7 3 6 2 3" xfId="6726"/>
    <cellStyle name="Normal 7 7 3 6 2 3 2" xfId="14262"/>
    <cellStyle name="Normal 7 7 3 6 2 3 2 2" xfId="31799"/>
    <cellStyle name="Normal 7 7 3 6 2 3 3" xfId="24284"/>
    <cellStyle name="Normal 7 7 3 6 2 4" xfId="9252"/>
    <cellStyle name="Normal 7 7 3 6 2 4 2" xfId="26789"/>
    <cellStyle name="Normal 7 7 3 6 2 5" xfId="19274"/>
    <cellStyle name="Normal 7 7 3 6 2 6" xfId="16769"/>
    <cellStyle name="Normal 7 7 3 6 3" xfId="2976"/>
    <cellStyle name="Normal 7 7 3 6 3 2" xfId="10512"/>
    <cellStyle name="Normal 7 7 3 6 3 2 2" xfId="28049"/>
    <cellStyle name="Normal 7 7 3 6 3 3" xfId="20534"/>
    <cellStyle name="Normal 7 7 3 6 4" xfId="5481"/>
    <cellStyle name="Normal 7 7 3 6 4 2" xfId="13017"/>
    <cellStyle name="Normal 7 7 3 6 4 2 2" xfId="30554"/>
    <cellStyle name="Normal 7 7 3 6 4 3" xfId="23039"/>
    <cellStyle name="Normal 7 7 3 6 5" xfId="8003"/>
    <cellStyle name="Normal 7 7 3 6 5 2" xfId="25544"/>
    <cellStyle name="Normal 7 7 3 6 6" xfId="18029"/>
    <cellStyle name="Normal 7 7 3 6 7" xfId="15524"/>
    <cellStyle name="Normal 7 7 3 7" xfId="969"/>
    <cellStyle name="Normal 7 7 3 7 2" xfId="2214"/>
    <cellStyle name="Normal 7 7 3 7 2 2" xfId="4719"/>
    <cellStyle name="Normal 7 7 3 7 2 2 2" xfId="12255"/>
    <cellStyle name="Normal 7 7 3 7 2 2 2 2" xfId="29792"/>
    <cellStyle name="Normal 7 7 3 7 2 2 3" xfId="22277"/>
    <cellStyle name="Normal 7 7 3 7 2 3" xfId="7224"/>
    <cellStyle name="Normal 7 7 3 7 2 3 2" xfId="14760"/>
    <cellStyle name="Normal 7 7 3 7 2 3 2 2" xfId="32297"/>
    <cellStyle name="Normal 7 7 3 7 2 3 3" xfId="24782"/>
    <cellStyle name="Normal 7 7 3 7 2 4" xfId="9750"/>
    <cellStyle name="Normal 7 7 3 7 2 4 2" xfId="27287"/>
    <cellStyle name="Normal 7 7 3 7 2 5" xfId="19772"/>
    <cellStyle name="Normal 7 7 3 7 2 6" xfId="17267"/>
    <cellStyle name="Normal 7 7 3 7 3" xfId="3474"/>
    <cellStyle name="Normal 7 7 3 7 3 2" xfId="11010"/>
    <cellStyle name="Normal 7 7 3 7 3 2 2" xfId="28547"/>
    <cellStyle name="Normal 7 7 3 7 3 3" xfId="21032"/>
    <cellStyle name="Normal 7 7 3 7 4" xfId="5979"/>
    <cellStyle name="Normal 7 7 3 7 4 2" xfId="13515"/>
    <cellStyle name="Normal 7 7 3 7 4 2 2" xfId="31052"/>
    <cellStyle name="Normal 7 7 3 7 4 3" xfId="23537"/>
    <cellStyle name="Normal 7 7 3 7 5" xfId="8505"/>
    <cellStyle name="Normal 7 7 3 7 5 2" xfId="26042"/>
    <cellStyle name="Normal 7 7 3 7 6" xfId="18527"/>
    <cellStyle name="Normal 7 7 3 7 7" xfId="16022"/>
    <cellStyle name="Normal 7 7 3 8" xfId="1467"/>
    <cellStyle name="Normal 7 7 3 8 2" xfId="3972"/>
    <cellStyle name="Normal 7 7 3 8 2 2" xfId="11508"/>
    <cellStyle name="Normal 7 7 3 8 2 2 2" xfId="29045"/>
    <cellStyle name="Normal 7 7 3 8 2 3" xfId="21530"/>
    <cellStyle name="Normal 7 7 3 8 3" xfId="6477"/>
    <cellStyle name="Normal 7 7 3 8 3 2" xfId="14013"/>
    <cellStyle name="Normal 7 7 3 8 3 2 2" xfId="31550"/>
    <cellStyle name="Normal 7 7 3 8 3 3" xfId="24035"/>
    <cellStyle name="Normal 7 7 3 8 4" xfId="9003"/>
    <cellStyle name="Normal 7 7 3 8 4 2" xfId="26540"/>
    <cellStyle name="Normal 7 7 3 8 5" xfId="19025"/>
    <cellStyle name="Normal 7 7 3 8 6" xfId="16520"/>
    <cellStyle name="Normal 7 7 3 9" xfId="2727"/>
    <cellStyle name="Normal 7 7 3 9 2" xfId="10263"/>
    <cellStyle name="Normal 7 7 3 9 2 2" xfId="27800"/>
    <cellStyle name="Normal 7 7 3 9 3" xfId="20285"/>
    <cellStyle name="Normal 7 7 4" xfId="180"/>
    <cellStyle name="Normal 7 7 4 10" xfId="15303"/>
    <cellStyle name="Normal 7 7 4 2" xfId="729"/>
    <cellStyle name="Normal 7 7 4 2 2" xfId="1248"/>
    <cellStyle name="Normal 7 7 4 2 2 2" xfId="2493"/>
    <cellStyle name="Normal 7 7 4 2 2 2 2" xfId="4998"/>
    <cellStyle name="Normal 7 7 4 2 2 2 2 2" xfId="12534"/>
    <cellStyle name="Normal 7 7 4 2 2 2 2 2 2" xfId="30071"/>
    <cellStyle name="Normal 7 7 4 2 2 2 2 3" xfId="22556"/>
    <cellStyle name="Normal 7 7 4 2 2 2 3" xfId="7503"/>
    <cellStyle name="Normal 7 7 4 2 2 2 3 2" xfId="15039"/>
    <cellStyle name="Normal 7 7 4 2 2 2 3 2 2" xfId="32576"/>
    <cellStyle name="Normal 7 7 4 2 2 2 3 3" xfId="25061"/>
    <cellStyle name="Normal 7 7 4 2 2 2 4" xfId="10029"/>
    <cellStyle name="Normal 7 7 4 2 2 2 4 2" xfId="27566"/>
    <cellStyle name="Normal 7 7 4 2 2 2 5" xfId="20051"/>
    <cellStyle name="Normal 7 7 4 2 2 2 6" xfId="17546"/>
    <cellStyle name="Normal 7 7 4 2 2 3" xfId="3753"/>
    <cellStyle name="Normal 7 7 4 2 2 3 2" xfId="11289"/>
    <cellStyle name="Normal 7 7 4 2 2 3 2 2" xfId="28826"/>
    <cellStyle name="Normal 7 7 4 2 2 3 3" xfId="21311"/>
    <cellStyle name="Normal 7 7 4 2 2 4" xfId="6258"/>
    <cellStyle name="Normal 7 7 4 2 2 4 2" xfId="13794"/>
    <cellStyle name="Normal 7 7 4 2 2 4 2 2" xfId="31331"/>
    <cellStyle name="Normal 7 7 4 2 2 4 3" xfId="23816"/>
    <cellStyle name="Normal 7 7 4 2 2 5" xfId="8784"/>
    <cellStyle name="Normal 7 7 4 2 2 5 2" xfId="26321"/>
    <cellStyle name="Normal 7 7 4 2 2 6" xfId="18806"/>
    <cellStyle name="Normal 7 7 4 2 2 7" xfId="16301"/>
    <cellStyle name="Normal 7 7 4 2 3" xfId="1995"/>
    <cellStyle name="Normal 7 7 4 2 3 2" xfId="4500"/>
    <cellStyle name="Normal 7 7 4 2 3 2 2" xfId="12036"/>
    <cellStyle name="Normal 7 7 4 2 3 2 2 2" xfId="29573"/>
    <cellStyle name="Normal 7 7 4 2 3 2 3" xfId="22058"/>
    <cellStyle name="Normal 7 7 4 2 3 3" xfId="7005"/>
    <cellStyle name="Normal 7 7 4 2 3 3 2" xfId="14541"/>
    <cellStyle name="Normal 7 7 4 2 3 3 2 2" xfId="32078"/>
    <cellStyle name="Normal 7 7 4 2 3 3 3" xfId="24563"/>
    <cellStyle name="Normal 7 7 4 2 3 4" xfId="9531"/>
    <cellStyle name="Normal 7 7 4 2 3 4 2" xfId="27068"/>
    <cellStyle name="Normal 7 7 4 2 3 5" xfId="19553"/>
    <cellStyle name="Normal 7 7 4 2 3 6" xfId="17048"/>
    <cellStyle name="Normal 7 7 4 2 4" xfId="3255"/>
    <cellStyle name="Normal 7 7 4 2 4 2" xfId="10791"/>
    <cellStyle name="Normal 7 7 4 2 4 2 2" xfId="28328"/>
    <cellStyle name="Normal 7 7 4 2 4 3" xfId="20813"/>
    <cellStyle name="Normal 7 7 4 2 5" xfId="5760"/>
    <cellStyle name="Normal 7 7 4 2 5 2" xfId="13296"/>
    <cellStyle name="Normal 7 7 4 2 5 2 2" xfId="30833"/>
    <cellStyle name="Normal 7 7 4 2 5 3" xfId="23318"/>
    <cellStyle name="Normal 7 7 4 2 6" xfId="8284"/>
    <cellStyle name="Normal 7 7 4 2 6 2" xfId="25823"/>
    <cellStyle name="Normal 7 7 4 2 7" xfId="18308"/>
    <cellStyle name="Normal 7 7 4 2 8" xfId="15803"/>
    <cellStyle name="Normal 7 7 4 3" xfId="456"/>
    <cellStyle name="Normal 7 7 4 3 2" xfId="1746"/>
    <cellStyle name="Normal 7 7 4 3 2 2" xfId="4251"/>
    <cellStyle name="Normal 7 7 4 3 2 2 2" xfId="11787"/>
    <cellStyle name="Normal 7 7 4 3 2 2 2 2" xfId="29324"/>
    <cellStyle name="Normal 7 7 4 3 2 2 3" xfId="21809"/>
    <cellStyle name="Normal 7 7 4 3 2 3" xfId="6756"/>
    <cellStyle name="Normal 7 7 4 3 2 3 2" xfId="14292"/>
    <cellStyle name="Normal 7 7 4 3 2 3 2 2" xfId="31829"/>
    <cellStyle name="Normal 7 7 4 3 2 3 3" xfId="24314"/>
    <cellStyle name="Normal 7 7 4 3 2 4" xfId="9282"/>
    <cellStyle name="Normal 7 7 4 3 2 4 2" xfId="26819"/>
    <cellStyle name="Normal 7 7 4 3 2 5" xfId="19304"/>
    <cellStyle name="Normal 7 7 4 3 2 6" xfId="16799"/>
    <cellStyle name="Normal 7 7 4 3 3" xfId="3006"/>
    <cellStyle name="Normal 7 7 4 3 3 2" xfId="10542"/>
    <cellStyle name="Normal 7 7 4 3 3 2 2" xfId="28079"/>
    <cellStyle name="Normal 7 7 4 3 3 3" xfId="20564"/>
    <cellStyle name="Normal 7 7 4 3 4" xfId="5511"/>
    <cellStyle name="Normal 7 7 4 3 4 2" xfId="13047"/>
    <cellStyle name="Normal 7 7 4 3 4 2 2" xfId="30584"/>
    <cellStyle name="Normal 7 7 4 3 4 3" xfId="23069"/>
    <cellStyle name="Normal 7 7 4 3 5" xfId="8033"/>
    <cellStyle name="Normal 7 7 4 3 5 2" xfId="25574"/>
    <cellStyle name="Normal 7 7 4 3 6" xfId="18059"/>
    <cellStyle name="Normal 7 7 4 3 7" xfId="15554"/>
    <cellStyle name="Normal 7 7 4 4" xfId="999"/>
    <cellStyle name="Normal 7 7 4 4 2" xfId="2244"/>
    <cellStyle name="Normal 7 7 4 4 2 2" xfId="4749"/>
    <cellStyle name="Normal 7 7 4 4 2 2 2" xfId="12285"/>
    <cellStyle name="Normal 7 7 4 4 2 2 2 2" xfId="29822"/>
    <cellStyle name="Normal 7 7 4 4 2 2 3" xfId="22307"/>
    <cellStyle name="Normal 7 7 4 4 2 3" xfId="7254"/>
    <cellStyle name="Normal 7 7 4 4 2 3 2" xfId="14790"/>
    <cellStyle name="Normal 7 7 4 4 2 3 2 2" xfId="32327"/>
    <cellStyle name="Normal 7 7 4 4 2 3 3" xfId="24812"/>
    <cellStyle name="Normal 7 7 4 4 2 4" xfId="9780"/>
    <cellStyle name="Normal 7 7 4 4 2 4 2" xfId="27317"/>
    <cellStyle name="Normal 7 7 4 4 2 5" xfId="19802"/>
    <cellStyle name="Normal 7 7 4 4 2 6" xfId="17297"/>
    <cellStyle name="Normal 7 7 4 4 3" xfId="3504"/>
    <cellStyle name="Normal 7 7 4 4 3 2" xfId="11040"/>
    <cellStyle name="Normal 7 7 4 4 3 2 2" xfId="28577"/>
    <cellStyle name="Normal 7 7 4 4 3 3" xfId="21062"/>
    <cellStyle name="Normal 7 7 4 4 4" xfId="6009"/>
    <cellStyle name="Normal 7 7 4 4 4 2" xfId="13545"/>
    <cellStyle name="Normal 7 7 4 4 4 2 2" xfId="31082"/>
    <cellStyle name="Normal 7 7 4 4 4 3" xfId="23567"/>
    <cellStyle name="Normal 7 7 4 4 5" xfId="8535"/>
    <cellStyle name="Normal 7 7 4 4 5 2" xfId="26072"/>
    <cellStyle name="Normal 7 7 4 4 6" xfId="18557"/>
    <cellStyle name="Normal 7 7 4 4 7" xfId="16052"/>
    <cellStyle name="Normal 7 7 4 5" xfId="1497"/>
    <cellStyle name="Normal 7 7 4 5 2" xfId="4002"/>
    <cellStyle name="Normal 7 7 4 5 2 2" xfId="11538"/>
    <cellStyle name="Normal 7 7 4 5 2 2 2" xfId="29075"/>
    <cellStyle name="Normal 7 7 4 5 2 3" xfId="21560"/>
    <cellStyle name="Normal 7 7 4 5 3" xfId="6507"/>
    <cellStyle name="Normal 7 7 4 5 3 2" xfId="14043"/>
    <cellStyle name="Normal 7 7 4 5 3 2 2" xfId="31580"/>
    <cellStyle name="Normal 7 7 4 5 3 3" xfId="24065"/>
    <cellStyle name="Normal 7 7 4 5 4" xfId="9033"/>
    <cellStyle name="Normal 7 7 4 5 4 2" xfId="26570"/>
    <cellStyle name="Normal 7 7 4 5 5" xfId="19055"/>
    <cellStyle name="Normal 7 7 4 5 6" xfId="16550"/>
    <cellStyle name="Normal 7 7 4 6" xfId="2757"/>
    <cellStyle name="Normal 7 7 4 6 2" xfId="10293"/>
    <cellStyle name="Normal 7 7 4 6 2 2" xfId="27830"/>
    <cellStyle name="Normal 7 7 4 6 3" xfId="20315"/>
    <cellStyle name="Normal 7 7 4 7" xfId="5262"/>
    <cellStyle name="Normal 7 7 4 7 2" xfId="12798"/>
    <cellStyle name="Normal 7 7 4 7 2 2" xfId="30335"/>
    <cellStyle name="Normal 7 7 4 7 3" xfId="22820"/>
    <cellStyle name="Normal 7 7 4 8" xfId="7782"/>
    <cellStyle name="Normal 7 7 4 8 2" xfId="25325"/>
    <cellStyle name="Normal 7 7 4 9" xfId="17810"/>
    <cellStyle name="Normal 7 7 5" xfId="256"/>
    <cellStyle name="Normal 7 7 5 10" xfId="15366"/>
    <cellStyle name="Normal 7 7 5 2" xfId="791"/>
    <cellStyle name="Normal 7 7 5 2 2" xfId="1309"/>
    <cellStyle name="Normal 7 7 5 2 2 2" xfId="2554"/>
    <cellStyle name="Normal 7 7 5 2 2 2 2" xfId="5059"/>
    <cellStyle name="Normal 7 7 5 2 2 2 2 2" xfId="12595"/>
    <cellStyle name="Normal 7 7 5 2 2 2 2 2 2" xfId="30132"/>
    <cellStyle name="Normal 7 7 5 2 2 2 2 3" xfId="22617"/>
    <cellStyle name="Normal 7 7 5 2 2 2 3" xfId="7564"/>
    <cellStyle name="Normal 7 7 5 2 2 2 3 2" xfId="15100"/>
    <cellStyle name="Normal 7 7 5 2 2 2 3 2 2" xfId="32637"/>
    <cellStyle name="Normal 7 7 5 2 2 2 3 3" xfId="25122"/>
    <cellStyle name="Normal 7 7 5 2 2 2 4" xfId="10090"/>
    <cellStyle name="Normal 7 7 5 2 2 2 4 2" xfId="27627"/>
    <cellStyle name="Normal 7 7 5 2 2 2 5" xfId="20112"/>
    <cellStyle name="Normal 7 7 5 2 2 2 6" xfId="17607"/>
    <cellStyle name="Normal 7 7 5 2 2 3" xfId="3814"/>
    <cellStyle name="Normal 7 7 5 2 2 3 2" xfId="11350"/>
    <cellStyle name="Normal 7 7 5 2 2 3 2 2" xfId="28887"/>
    <cellStyle name="Normal 7 7 5 2 2 3 3" xfId="21372"/>
    <cellStyle name="Normal 7 7 5 2 2 4" xfId="6319"/>
    <cellStyle name="Normal 7 7 5 2 2 4 2" xfId="13855"/>
    <cellStyle name="Normal 7 7 5 2 2 4 2 2" xfId="31392"/>
    <cellStyle name="Normal 7 7 5 2 2 4 3" xfId="23877"/>
    <cellStyle name="Normal 7 7 5 2 2 5" xfId="8845"/>
    <cellStyle name="Normal 7 7 5 2 2 5 2" xfId="26382"/>
    <cellStyle name="Normal 7 7 5 2 2 6" xfId="18867"/>
    <cellStyle name="Normal 7 7 5 2 2 7" xfId="16362"/>
    <cellStyle name="Normal 7 7 5 2 3" xfId="2056"/>
    <cellStyle name="Normal 7 7 5 2 3 2" xfId="4561"/>
    <cellStyle name="Normal 7 7 5 2 3 2 2" xfId="12097"/>
    <cellStyle name="Normal 7 7 5 2 3 2 2 2" xfId="29634"/>
    <cellStyle name="Normal 7 7 5 2 3 2 3" xfId="22119"/>
    <cellStyle name="Normal 7 7 5 2 3 3" xfId="7066"/>
    <cellStyle name="Normal 7 7 5 2 3 3 2" xfId="14602"/>
    <cellStyle name="Normal 7 7 5 2 3 3 2 2" xfId="32139"/>
    <cellStyle name="Normal 7 7 5 2 3 3 3" xfId="24624"/>
    <cellStyle name="Normal 7 7 5 2 3 4" xfId="9592"/>
    <cellStyle name="Normal 7 7 5 2 3 4 2" xfId="27129"/>
    <cellStyle name="Normal 7 7 5 2 3 5" xfId="19614"/>
    <cellStyle name="Normal 7 7 5 2 3 6" xfId="17109"/>
    <cellStyle name="Normal 7 7 5 2 4" xfId="3316"/>
    <cellStyle name="Normal 7 7 5 2 4 2" xfId="10852"/>
    <cellStyle name="Normal 7 7 5 2 4 2 2" xfId="28389"/>
    <cellStyle name="Normal 7 7 5 2 4 3" xfId="20874"/>
    <cellStyle name="Normal 7 7 5 2 5" xfId="5821"/>
    <cellStyle name="Normal 7 7 5 2 5 2" xfId="13357"/>
    <cellStyle name="Normal 7 7 5 2 5 2 2" xfId="30894"/>
    <cellStyle name="Normal 7 7 5 2 5 3" xfId="23379"/>
    <cellStyle name="Normal 7 7 5 2 6" xfId="8345"/>
    <cellStyle name="Normal 7 7 5 2 6 2" xfId="25884"/>
    <cellStyle name="Normal 7 7 5 2 7" xfId="18369"/>
    <cellStyle name="Normal 7 7 5 2 8" xfId="15864"/>
    <cellStyle name="Normal 7 7 5 3" xfId="531"/>
    <cellStyle name="Normal 7 7 5 3 2" xfId="1807"/>
    <cellStyle name="Normal 7 7 5 3 2 2" xfId="4312"/>
    <cellStyle name="Normal 7 7 5 3 2 2 2" xfId="11848"/>
    <cellStyle name="Normal 7 7 5 3 2 2 2 2" xfId="29385"/>
    <cellStyle name="Normal 7 7 5 3 2 2 3" xfId="21870"/>
    <cellStyle name="Normal 7 7 5 3 2 3" xfId="6817"/>
    <cellStyle name="Normal 7 7 5 3 2 3 2" xfId="14353"/>
    <cellStyle name="Normal 7 7 5 3 2 3 2 2" xfId="31890"/>
    <cellStyle name="Normal 7 7 5 3 2 3 3" xfId="24375"/>
    <cellStyle name="Normal 7 7 5 3 2 4" xfId="9343"/>
    <cellStyle name="Normal 7 7 5 3 2 4 2" xfId="26880"/>
    <cellStyle name="Normal 7 7 5 3 2 5" xfId="19365"/>
    <cellStyle name="Normal 7 7 5 3 2 6" xfId="16860"/>
    <cellStyle name="Normal 7 7 5 3 3" xfId="3067"/>
    <cellStyle name="Normal 7 7 5 3 3 2" xfId="10603"/>
    <cellStyle name="Normal 7 7 5 3 3 2 2" xfId="28140"/>
    <cellStyle name="Normal 7 7 5 3 3 3" xfId="20625"/>
    <cellStyle name="Normal 7 7 5 3 4" xfId="5572"/>
    <cellStyle name="Normal 7 7 5 3 4 2" xfId="13108"/>
    <cellStyle name="Normal 7 7 5 3 4 2 2" xfId="30645"/>
    <cellStyle name="Normal 7 7 5 3 4 3" xfId="23130"/>
    <cellStyle name="Normal 7 7 5 3 5" xfId="8096"/>
    <cellStyle name="Normal 7 7 5 3 5 2" xfId="25635"/>
    <cellStyle name="Normal 7 7 5 3 6" xfId="18120"/>
    <cellStyle name="Normal 7 7 5 3 7" xfId="15615"/>
    <cellStyle name="Normal 7 7 5 4" xfId="1060"/>
    <cellStyle name="Normal 7 7 5 4 2" xfId="2305"/>
    <cellStyle name="Normal 7 7 5 4 2 2" xfId="4810"/>
    <cellStyle name="Normal 7 7 5 4 2 2 2" xfId="12346"/>
    <cellStyle name="Normal 7 7 5 4 2 2 2 2" xfId="29883"/>
    <cellStyle name="Normal 7 7 5 4 2 2 3" xfId="22368"/>
    <cellStyle name="Normal 7 7 5 4 2 3" xfId="7315"/>
    <cellStyle name="Normal 7 7 5 4 2 3 2" xfId="14851"/>
    <cellStyle name="Normal 7 7 5 4 2 3 2 2" xfId="32388"/>
    <cellStyle name="Normal 7 7 5 4 2 3 3" xfId="24873"/>
    <cellStyle name="Normal 7 7 5 4 2 4" xfId="9841"/>
    <cellStyle name="Normal 7 7 5 4 2 4 2" xfId="27378"/>
    <cellStyle name="Normal 7 7 5 4 2 5" xfId="19863"/>
    <cellStyle name="Normal 7 7 5 4 2 6" xfId="17358"/>
    <cellStyle name="Normal 7 7 5 4 3" xfId="3565"/>
    <cellStyle name="Normal 7 7 5 4 3 2" xfId="11101"/>
    <cellStyle name="Normal 7 7 5 4 3 2 2" xfId="28638"/>
    <cellStyle name="Normal 7 7 5 4 3 3" xfId="21123"/>
    <cellStyle name="Normal 7 7 5 4 4" xfId="6070"/>
    <cellStyle name="Normal 7 7 5 4 4 2" xfId="13606"/>
    <cellStyle name="Normal 7 7 5 4 4 2 2" xfId="31143"/>
    <cellStyle name="Normal 7 7 5 4 4 3" xfId="23628"/>
    <cellStyle name="Normal 7 7 5 4 5" xfId="8596"/>
    <cellStyle name="Normal 7 7 5 4 5 2" xfId="26133"/>
    <cellStyle name="Normal 7 7 5 4 6" xfId="18618"/>
    <cellStyle name="Normal 7 7 5 4 7" xfId="16113"/>
    <cellStyle name="Normal 7 7 5 5" xfId="1558"/>
    <cellStyle name="Normal 7 7 5 5 2" xfId="4063"/>
    <cellStyle name="Normal 7 7 5 5 2 2" xfId="11599"/>
    <cellStyle name="Normal 7 7 5 5 2 2 2" xfId="29136"/>
    <cellStyle name="Normal 7 7 5 5 2 3" xfId="21621"/>
    <cellStyle name="Normal 7 7 5 5 3" xfId="6568"/>
    <cellStyle name="Normal 7 7 5 5 3 2" xfId="14104"/>
    <cellStyle name="Normal 7 7 5 5 3 2 2" xfId="31641"/>
    <cellStyle name="Normal 7 7 5 5 3 3" xfId="24126"/>
    <cellStyle name="Normal 7 7 5 5 4" xfId="9094"/>
    <cellStyle name="Normal 7 7 5 5 4 2" xfId="26631"/>
    <cellStyle name="Normal 7 7 5 5 5" xfId="19116"/>
    <cellStyle name="Normal 7 7 5 5 6" xfId="16611"/>
    <cellStyle name="Normal 7 7 5 6" xfId="2818"/>
    <cellStyle name="Normal 7 7 5 6 2" xfId="10354"/>
    <cellStyle name="Normal 7 7 5 6 2 2" xfId="27891"/>
    <cellStyle name="Normal 7 7 5 6 3" xfId="20376"/>
    <cellStyle name="Normal 7 7 5 7" xfId="5323"/>
    <cellStyle name="Normal 7 7 5 7 2" xfId="12859"/>
    <cellStyle name="Normal 7 7 5 7 2 2" xfId="30396"/>
    <cellStyle name="Normal 7 7 5 7 3" xfId="22881"/>
    <cellStyle name="Normal 7 7 5 8" xfId="7845"/>
    <cellStyle name="Normal 7 7 5 8 2" xfId="25386"/>
    <cellStyle name="Normal 7 7 5 9" xfId="17871"/>
    <cellStyle name="Normal 7 7 6" xfId="320"/>
    <cellStyle name="Normal 7 7 6 10" xfId="15427"/>
    <cellStyle name="Normal 7 7 6 2" xfId="855"/>
    <cellStyle name="Normal 7 7 6 2 2" xfId="1370"/>
    <cellStyle name="Normal 7 7 6 2 2 2" xfId="2615"/>
    <cellStyle name="Normal 7 7 6 2 2 2 2" xfId="5120"/>
    <cellStyle name="Normal 7 7 6 2 2 2 2 2" xfId="12656"/>
    <cellStyle name="Normal 7 7 6 2 2 2 2 2 2" xfId="30193"/>
    <cellStyle name="Normal 7 7 6 2 2 2 2 3" xfId="22678"/>
    <cellStyle name="Normal 7 7 6 2 2 2 3" xfId="7625"/>
    <cellStyle name="Normal 7 7 6 2 2 2 3 2" xfId="15161"/>
    <cellStyle name="Normal 7 7 6 2 2 2 3 2 2" xfId="32698"/>
    <cellStyle name="Normal 7 7 6 2 2 2 3 3" xfId="25183"/>
    <cellStyle name="Normal 7 7 6 2 2 2 4" xfId="10151"/>
    <cellStyle name="Normal 7 7 6 2 2 2 4 2" xfId="27688"/>
    <cellStyle name="Normal 7 7 6 2 2 2 5" xfId="20173"/>
    <cellStyle name="Normal 7 7 6 2 2 2 6" xfId="17668"/>
    <cellStyle name="Normal 7 7 6 2 2 3" xfId="3875"/>
    <cellStyle name="Normal 7 7 6 2 2 3 2" xfId="11411"/>
    <cellStyle name="Normal 7 7 6 2 2 3 2 2" xfId="28948"/>
    <cellStyle name="Normal 7 7 6 2 2 3 3" xfId="21433"/>
    <cellStyle name="Normal 7 7 6 2 2 4" xfId="6380"/>
    <cellStyle name="Normal 7 7 6 2 2 4 2" xfId="13916"/>
    <cellStyle name="Normal 7 7 6 2 2 4 2 2" xfId="31453"/>
    <cellStyle name="Normal 7 7 6 2 2 4 3" xfId="23938"/>
    <cellStyle name="Normal 7 7 6 2 2 5" xfId="8906"/>
    <cellStyle name="Normal 7 7 6 2 2 5 2" xfId="26443"/>
    <cellStyle name="Normal 7 7 6 2 2 6" xfId="18928"/>
    <cellStyle name="Normal 7 7 6 2 2 7" xfId="16423"/>
    <cellStyle name="Normal 7 7 6 2 3" xfId="2117"/>
    <cellStyle name="Normal 7 7 6 2 3 2" xfId="4622"/>
    <cellStyle name="Normal 7 7 6 2 3 2 2" xfId="12158"/>
    <cellStyle name="Normal 7 7 6 2 3 2 2 2" xfId="29695"/>
    <cellStyle name="Normal 7 7 6 2 3 2 3" xfId="22180"/>
    <cellStyle name="Normal 7 7 6 2 3 3" xfId="7127"/>
    <cellStyle name="Normal 7 7 6 2 3 3 2" xfId="14663"/>
    <cellStyle name="Normal 7 7 6 2 3 3 2 2" xfId="32200"/>
    <cellStyle name="Normal 7 7 6 2 3 3 3" xfId="24685"/>
    <cellStyle name="Normal 7 7 6 2 3 4" xfId="9653"/>
    <cellStyle name="Normal 7 7 6 2 3 4 2" xfId="27190"/>
    <cellStyle name="Normal 7 7 6 2 3 5" xfId="19675"/>
    <cellStyle name="Normal 7 7 6 2 3 6" xfId="17170"/>
    <cellStyle name="Normal 7 7 6 2 4" xfId="3377"/>
    <cellStyle name="Normal 7 7 6 2 4 2" xfId="10913"/>
    <cellStyle name="Normal 7 7 6 2 4 2 2" xfId="28450"/>
    <cellStyle name="Normal 7 7 6 2 4 3" xfId="20935"/>
    <cellStyle name="Normal 7 7 6 2 5" xfId="5882"/>
    <cellStyle name="Normal 7 7 6 2 5 2" xfId="13418"/>
    <cellStyle name="Normal 7 7 6 2 5 2 2" xfId="30955"/>
    <cellStyle name="Normal 7 7 6 2 5 3" xfId="23440"/>
    <cellStyle name="Normal 7 7 6 2 6" xfId="8406"/>
    <cellStyle name="Normal 7 7 6 2 6 2" xfId="25945"/>
    <cellStyle name="Normal 7 7 6 2 7" xfId="18430"/>
    <cellStyle name="Normal 7 7 6 2 8" xfId="15925"/>
    <cellStyle name="Normal 7 7 6 3" xfId="595"/>
    <cellStyle name="Normal 7 7 6 3 2" xfId="1868"/>
    <cellStyle name="Normal 7 7 6 3 2 2" xfId="4373"/>
    <cellStyle name="Normal 7 7 6 3 2 2 2" xfId="11909"/>
    <cellStyle name="Normal 7 7 6 3 2 2 2 2" xfId="29446"/>
    <cellStyle name="Normal 7 7 6 3 2 2 3" xfId="21931"/>
    <cellStyle name="Normal 7 7 6 3 2 3" xfId="6878"/>
    <cellStyle name="Normal 7 7 6 3 2 3 2" xfId="14414"/>
    <cellStyle name="Normal 7 7 6 3 2 3 2 2" xfId="31951"/>
    <cellStyle name="Normal 7 7 6 3 2 3 3" xfId="24436"/>
    <cellStyle name="Normal 7 7 6 3 2 4" xfId="9404"/>
    <cellStyle name="Normal 7 7 6 3 2 4 2" xfId="26941"/>
    <cellStyle name="Normal 7 7 6 3 2 5" xfId="19426"/>
    <cellStyle name="Normal 7 7 6 3 2 6" xfId="16921"/>
    <cellStyle name="Normal 7 7 6 3 3" xfId="3128"/>
    <cellStyle name="Normal 7 7 6 3 3 2" xfId="10664"/>
    <cellStyle name="Normal 7 7 6 3 3 2 2" xfId="28201"/>
    <cellStyle name="Normal 7 7 6 3 3 3" xfId="20686"/>
    <cellStyle name="Normal 7 7 6 3 4" xfId="5633"/>
    <cellStyle name="Normal 7 7 6 3 4 2" xfId="13169"/>
    <cellStyle name="Normal 7 7 6 3 4 2 2" xfId="30706"/>
    <cellStyle name="Normal 7 7 6 3 4 3" xfId="23191"/>
    <cellStyle name="Normal 7 7 6 3 5" xfId="8157"/>
    <cellStyle name="Normal 7 7 6 3 5 2" xfId="25696"/>
    <cellStyle name="Normal 7 7 6 3 6" xfId="18181"/>
    <cellStyle name="Normal 7 7 6 3 7" xfId="15676"/>
    <cellStyle name="Normal 7 7 6 4" xfId="1121"/>
    <cellStyle name="Normal 7 7 6 4 2" xfId="2366"/>
    <cellStyle name="Normal 7 7 6 4 2 2" xfId="4871"/>
    <cellStyle name="Normal 7 7 6 4 2 2 2" xfId="12407"/>
    <cellStyle name="Normal 7 7 6 4 2 2 2 2" xfId="29944"/>
    <cellStyle name="Normal 7 7 6 4 2 2 3" xfId="22429"/>
    <cellStyle name="Normal 7 7 6 4 2 3" xfId="7376"/>
    <cellStyle name="Normal 7 7 6 4 2 3 2" xfId="14912"/>
    <cellStyle name="Normal 7 7 6 4 2 3 2 2" xfId="32449"/>
    <cellStyle name="Normal 7 7 6 4 2 3 3" xfId="24934"/>
    <cellStyle name="Normal 7 7 6 4 2 4" xfId="9902"/>
    <cellStyle name="Normal 7 7 6 4 2 4 2" xfId="27439"/>
    <cellStyle name="Normal 7 7 6 4 2 5" xfId="19924"/>
    <cellStyle name="Normal 7 7 6 4 2 6" xfId="17419"/>
    <cellStyle name="Normal 7 7 6 4 3" xfId="3626"/>
    <cellStyle name="Normal 7 7 6 4 3 2" xfId="11162"/>
    <cellStyle name="Normal 7 7 6 4 3 2 2" xfId="28699"/>
    <cellStyle name="Normal 7 7 6 4 3 3" xfId="21184"/>
    <cellStyle name="Normal 7 7 6 4 4" xfId="6131"/>
    <cellStyle name="Normal 7 7 6 4 4 2" xfId="13667"/>
    <cellStyle name="Normal 7 7 6 4 4 2 2" xfId="31204"/>
    <cellStyle name="Normal 7 7 6 4 4 3" xfId="23689"/>
    <cellStyle name="Normal 7 7 6 4 5" xfId="8657"/>
    <cellStyle name="Normal 7 7 6 4 5 2" xfId="26194"/>
    <cellStyle name="Normal 7 7 6 4 6" xfId="18679"/>
    <cellStyle name="Normal 7 7 6 4 7" xfId="16174"/>
    <cellStyle name="Normal 7 7 6 5" xfId="1619"/>
    <cellStyle name="Normal 7 7 6 5 2" xfId="4124"/>
    <cellStyle name="Normal 7 7 6 5 2 2" xfId="11660"/>
    <cellStyle name="Normal 7 7 6 5 2 2 2" xfId="29197"/>
    <cellStyle name="Normal 7 7 6 5 2 3" xfId="21682"/>
    <cellStyle name="Normal 7 7 6 5 3" xfId="6629"/>
    <cellStyle name="Normal 7 7 6 5 3 2" xfId="14165"/>
    <cellStyle name="Normal 7 7 6 5 3 2 2" xfId="31702"/>
    <cellStyle name="Normal 7 7 6 5 3 3" xfId="24187"/>
    <cellStyle name="Normal 7 7 6 5 4" xfId="9155"/>
    <cellStyle name="Normal 7 7 6 5 4 2" xfId="26692"/>
    <cellStyle name="Normal 7 7 6 5 5" xfId="19177"/>
    <cellStyle name="Normal 7 7 6 5 6" xfId="16672"/>
    <cellStyle name="Normal 7 7 6 6" xfId="2879"/>
    <cellStyle name="Normal 7 7 6 6 2" xfId="10415"/>
    <cellStyle name="Normal 7 7 6 6 2 2" xfId="27952"/>
    <cellStyle name="Normal 7 7 6 6 3" xfId="20437"/>
    <cellStyle name="Normal 7 7 6 7" xfId="5384"/>
    <cellStyle name="Normal 7 7 6 7 2" xfId="12920"/>
    <cellStyle name="Normal 7 7 6 7 2 2" xfId="30457"/>
    <cellStyle name="Normal 7 7 6 7 3" xfId="22942"/>
    <cellStyle name="Normal 7 7 6 8" xfId="7906"/>
    <cellStyle name="Normal 7 7 6 8 2" xfId="25447"/>
    <cellStyle name="Normal 7 7 6 9" xfId="17932"/>
    <cellStyle name="Normal 7 7 7" xfId="666"/>
    <cellStyle name="Normal 7 7 7 2" xfId="1187"/>
    <cellStyle name="Normal 7 7 7 2 2" xfId="2432"/>
    <cellStyle name="Normal 7 7 7 2 2 2" xfId="4937"/>
    <cellStyle name="Normal 7 7 7 2 2 2 2" xfId="12473"/>
    <cellStyle name="Normal 7 7 7 2 2 2 2 2" xfId="30010"/>
    <cellStyle name="Normal 7 7 7 2 2 2 3" xfId="22495"/>
    <cellStyle name="Normal 7 7 7 2 2 3" xfId="7442"/>
    <cellStyle name="Normal 7 7 7 2 2 3 2" xfId="14978"/>
    <cellStyle name="Normal 7 7 7 2 2 3 2 2" xfId="32515"/>
    <cellStyle name="Normal 7 7 7 2 2 3 3" xfId="25000"/>
    <cellStyle name="Normal 7 7 7 2 2 4" xfId="9968"/>
    <cellStyle name="Normal 7 7 7 2 2 4 2" xfId="27505"/>
    <cellStyle name="Normal 7 7 7 2 2 5" xfId="19990"/>
    <cellStyle name="Normal 7 7 7 2 2 6" xfId="17485"/>
    <cellStyle name="Normal 7 7 7 2 3" xfId="3692"/>
    <cellStyle name="Normal 7 7 7 2 3 2" xfId="11228"/>
    <cellStyle name="Normal 7 7 7 2 3 2 2" xfId="28765"/>
    <cellStyle name="Normal 7 7 7 2 3 3" xfId="21250"/>
    <cellStyle name="Normal 7 7 7 2 4" xfId="6197"/>
    <cellStyle name="Normal 7 7 7 2 4 2" xfId="13733"/>
    <cellStyle name="Normal 7 7 7 2 4 2 2" xfId="31270"/>
    <cellStyle name="Normal 7 7 7 2 4 3" xfId="23755"/>
    <cellStyle name="Normal 7 7 7 2 5" xfId="8723"/>
    <cellStyle name="Normal 7 7 7 2 5 2" xfId="26260"/>
    <cellStyle name="Normal 7 7 7 2 6" xfId="18745"/>
    <cellStyle name="Normal 7 7 7 2 7" xfId="16240"/>
    <cellStyle name="Normal 7 7 7 3" xfId="1934"/>
    <cellStyle name="Normal 7 7 7 3 2" xfId="4439"/>
    <cellStyle name="Normal 7 7 7 3 2 2" xfId="11975"/>
    <cellStyle name="Normal 7 7 7 3 2 2 2" xfId="29512"/>
    <cellStyle name="Normal 7 7 7 3 2 3" xfId="21997"/>
    <cellStyle name="Normal 7 7 7 3 3" xfId="6944"/>
    <cellStyle name="Normal 7 7 7 3 3 2" xfId="14480"/>
    <cellStyle name="Normal 7 7 7 3 3 2 2" xfId="32017"/>
    <cellStyle name="Normal 7 7 7 3 3 3" xfId="24502"/>
    <cellStyle name="Normal 7 7 7 3 4" xfId="9470"/>
    <cellStyle name="Normal 7 7 7 3 4 2" xfId="27007"/>
    <cellStyle name="Normal 7 7 7 3 5" xfId="19492"/>
    <cellStyle name="Normal 7 7 7 3 6" xfId="16987"/>
    <cellStyle name="Normal 7 7 7 4" xfId="3194"/>
    <cellStyle name="Normal 7 7 7 4 2" xfId="10730"/>
    <cellStyle name="Normal 7 7 7 4 2 2" xfId="28267"/>
    <cellStyle name="Normal 7 7 7 4 3" xfId="20752"/>
    <cellStyle name="Normal 7 7 7 5" xfId="5699"/>
    <cellStyle name="Normal 7 7 7 5 2" xfId="13235"/>
    <cellStyle name="Normal 7 7 7 5 2 2" xfId="30772"/>
    <cellStyle name="Normal 7 7 7 5 3" xfId="23257"/>
    <cellStyle name="Normal 7 7 7 6" xfId="8223"/>
    <cellStyle name="Normal 7 7 7 6 2" xfId="25762"/>
    <cellStyle name="Normal 7 7 7 7" xfId="18247"/>
    <cellStyle name="Normal 7 7 7 8" xfId="15742"/>
    <cellStyle name="Normal 7 7 8" xfId="393"/>
    <cellStyle name="Normal 7 7 8 2" xfId="1685"/>
    <cellStyle name="Normal 7 7 8 2 2" xfId="4190"/>
    <cellStyle name="Normal 7 7 8 2 2 2" xfId="11726"/>
    <cellStyle name="Normal 7 7 8 2 2 2 2" xfId="29263"/>
    <cellStyle name="Normal 7 7 8 2 2 3" xfId="21748"/>
    <cellStyle name="Normal 7 7 8 2 3" xfId="6695"/>
    <cellStyle name="Normal 7 7 8 2 3 2" xfId="14231"/>
    <cellStyle name="Normal 7 7 8 2 3 2 2" xfId="31768"/>
    <cellStyle name="Normal 7 7 8 2 3 3" xfId="24253"/>
    <cellStyle name="Normal 7 7 8 2 4" xfId="9221"/>
    <cellStyle name="Normal 7 7 8 2 4 2" xfId="26758"/>
    <cellStyle name="Normal 7 7 8 2 5" xfId="19243"/>
    <cellStyle name="Normal 7 7 8 2 6" xfId="16738"/>
    <cellStyle name="Normal 7 7 8 3" xfId="2945"/>
    <cellStyle name="Normal 7 7 8 3 2" xfId="10481"/>
    <cellStyle name="Normal 7 7 8 3 2 2" xfId="28018"/>
    <cellStyle name="Normal 7 7 8 3 3" xfId="20503"/>
    <cellStyle name="Normal 7 7 8 4" xfId="5450"/>
    <cellStyle name="Normal 7 7 8 4 2" xfId="12986"/>
    <cellStyle name="Normal 7 7 8 4 2 2" xfId="30523"/>
    <cellStyle name="Normal 7 7 8 4 3" xfId="23008"/>
    <cellStyle name="Normal 7 7 8 5" xfId="7972"/>
    <cellStyle name="Normal 7 7 8 5 2" xfId="25513"/>
    <cellStyle name="Normal 7 7 8 6" xfId="17998"/>
    <cellStyle name="Normal 7 7 8 7" xfId="15493"/>
    <cellStyle name="Normal 7 7 9" xfId="938"/>
    <cellStyle name="Normal 7 7 9 2" xfId="2183"/>
    <cellStyle name="Normal 7 7 9 2 2" xfId="4688"/>
    <cellStyle name="Normal 7 7 9 2 2 2" xfId="12224"/>
    <cellStyle name="Normal 7 7 9 2 2 2 2" xfId="29761"/>
    <cellStyle name="Normal 7 7 9 2 2 3" xfId="22246"/>
    <cellStyle name="Normal 7 7 9 2 3" xfId="7193"/>
    <cellStyle name="Normal 7 7 9 2 3 2" xfId="14729"/>
    <cellStyle name="Normal 7 7 9 2 3 2 2" xfId="32266"/>
    <cellStyle name="Normal 7 7 9 2 3 3" xfId="24751"/>
    <cellStyle name="Normal 7 7 9 2 4" xfId="9719"/>
    <cellStyle name="Normal 7 7 9 2 4 2" xfId="27256"/>
    <cellStyle name="Normal 7 7 9 2 5" xfId="19741"/>
    <cellStyle name="Normal 7 7 9 2 6" xfId="17236"/>
    <cellStyle name="Normal 7 7 9 3" xfId="3443"/>
    <cellStyle name="Normal 7 7 9 3 2" xfId="10979"/>
    <cellStyle name="Normal 7 7 9 3 2 2" xfId="28516"/>
    <cellStyle name="Normal 7 7 9 3 3" xfId="21001"/>
    <cellStyle name="Normal 7 7 9 4" xfId="5948"/>
    <cellStyle name="Normal 7 7 9 4 2" xfId="13484"/>
    <cellStyle name="Normal 7 7 9 4 2 2" xfId="31021"/>
    <cellStyle name="Normal 7 7 9 4 3" xfId="23506"/>
    <cellStyle name="Normal 7 7 9 5" xfId="8474"/>
    <cellStyle name="Normal 7 7 9 5 2" xfId="26011"/>
    <cellStyle name="Normal 7 7 9 6" xfId="18496"/>
    <cellStyle name="Normal 7 7 9 7" xfId="15991"/>
    <cellStyle name="Normal 7 8" xfId="116"/>
    <cellStyle name="Normal 7 8 10" xfId="2699"/>
    <cellStyle name="Normal 7 8 10 2" xfId="10235"/>
    <cellStyle name="Normal 7 8 10 2 2" xfId="27772"/>
    <cellStyle name="Normal 7 8 10 3" xfId="20257"/>
    <cellStyle name="Normal 7 8 11" xfId="5204"/>
    <cellStyle name="Normal 7 8 11 2" xfId="12740"/>
    <cellStyle name="Normal 7 8 11 2 2" xfId="30277"/>
    <cellStyle name="Normal 7 8 11 3" xfId="22762"/>
    <cellStyle name="Normal 7 8 12" xfId="7724"/>
    <cellStyle name="Normal 7 8 12 2" xfId="25267"/>
    <cellStyle name="Normal 7 8 13" xfId="17752"/>
    <cellStyle name="Normal 7 8 14" xfId="15245"/>
    <cellStyle name="Normal 7 8 2" xfId="150"/>
    <cellStyle name="Normal 7 8 2 10" xfId="5235"/>
    <cellStyle name="Normal 7 8 2 10 2" xfId="12771"/>
    <cellStyle name="Normal 7 8 2 10 2 2" xfId="30308"/>
    <cellStyle name="Normal 7 8 2 10 3" xfId="22793"/>
    <cellStyle name="Normal 7 8 2 11" xfId="7755"/>
    <cellStyle name="Normal 7 8 2 11 2" xfId="25298"/>
    <cellStyle name="Normal 7 8 2 12" xfId="17783"/>
    <cellStyle name="Normal 7 8 2 13" xfId="15276"/>
    <cellStyle name="Normal 7 8 2 2" xfId="214"/>
    <cellStyle name="Normal 7 8 2 2 10" xfId="15337"/>
    <cellStyle name="Normal 7 8 2 2 2" xfId="763"/>
    <cellStyle name="Normal 7 8 2 2 2 2" xfId="1282"/>
    <cellStyle name="Normal 7 8 2 2 2 2 2" xfId="2527"/>
    <cellStyle name="Normal 7 8 2 2 2 2 2 2" xfId="5032"/>
    <cellStyle name="Normal 7 8 2 2 2 2 2 2 2" xfId="12568"/>
    <cellStyle name="Normal 7 8 2 2 2 2 2 2 2 2" xfId="30105"/>
    <cellStyle name="Normal 7 8 2 2 2 2 2 2 3" xfId="22590"/>
    <cellStyle name="Normal 7 8 2 2 2 2 2 3" xfId="7537"/>
    <cellStyle name="Normal 7 8 2 2 2 2 2 3 2" xfId="15073"/>
    <cellStyle name="Normal 7 8 2 2 2 2 2 3 2 2" xfId="32610"/>
    <cellStyle name="Normal 7 8 2 2 2 2 2 3 3" xfId="25095"/>
    <cellStyle name="Normal 7 8 2 2 2 2 2 4" xfId="10063"/>
    <cellStyle name="Normal 7 8 2 2 2 2 2 4 2" xfId="27600"/>
    <cellStyle name="Normal 7 8 2 2 2 2 2 5" xfId="20085"/>
    <cellStyle name="Normal 7 8 2 2 2 2 2 6" xfId="17580"/>
    <cellStyle name="Normal 7 8 2 2 2 2 3" xfId="3787"/>
    <cellStyle name="Normal 7 8 2 2 2 2 3 2" xfId="11323"/>
    <cellStyle name="Normal 7 8 2 2 2 2 3 2 2" xfId="28860"/>
    <cellStyle name="Normal 7 8 2 2 2 2 3 3" xfId="21345"/>
    <cellStyle name="Normal 7 8 2 2 2 2 4" xfId="6292"/>
    <cellStyle name="Normal 7 8 2 2 2 2 4 2" xfId="13828"/>
    <cellStyle name="Normal 7 8 2 2 2 2 4 2 2" xfId="31365"/>
    <cellStyle name="Normal 7 8 2 2 2 2 4 3" xfId="23850"/>
    <cellStyle name="Normal 7 8 2 2 2 2 5" xfId="8818"/>
    <cellStyle name="Normal 7 8 2 2 2 2 5 2" xfId="26355"/>
    <cellStyle name="Normal 7 8 2 2 2 2 6" xfId="18840"/>
    <cellStyle name="Normal 7 8 2 2 2 2 7" xfId="16335"/>
    <cellStyle name="Normal 7 8 2 2 2 3" xfId="2029"/>
    <cellStyle name="Normal 7 8 2 2 2 3 2" xfId="4534"/>
    <cellStyle name="Normal 7 8 2 2 2 3 2 2" xfId="12070"/>
    <cellStyle name="Normal 7 8 2 2 2 3 2 2 2" xfId="29607"/>
    <cellStyle name="Normal 7 8 2 2 2 3 2 3" xfId="22092"/>
    <cellStyle name="Normal 7 8 2 2 2 3 3" xfId="7039"/>
    <cellStyle name="Normal 7 8 2 2 2 3 3 2" xfId="14575"/>
    <cellStyle name="Normal 7 8 2 2 2 3 3 2 2" xfId="32112"/>
    <cellStyle name="Normal 7 8 2 2 2 3 3 3" xfId="24597"/>
    <cellStyle name="Normal 7 8 2 2 2 3 4" xfId="9565"/>
    <cellStyle name="Normal 7 8 2 2 2 3 4 2" xfId="27102"/>
    <cellStyle name="Normal 7 8 2 2 2 3 5" xfId="19587"/>
    <cellStyle name="Normal 7 8 2 2 2 3 6" xfId="17082"/>
    <cellStyle name="Normal 7 8 2 2 2 4" xfId="3289"/>
    <cellStyle name="Normal 7 8 2 2 2 4 2" xfId="10825"/>
    <cellStyle name="Normal 7 8 2 2 2 4 2 2" xfId="28362"/>
    <cellStyle name="Normal 7 8 2 2 2 4 3" xfId="20847"/>
    <cellStyle name="Normal 7 8 2 2 2 5" xfId="5794"/>
    <cellStyle name="Normal 7 8 2 2 2 5 2" xfId="13330"/>
    <cellStyle name="Normal 7 8 2 2 2 5 2 2" xfId="30867"/>
    <cellStyle name="Normal 7 8 2 2 2 5 3" xfId="23352"/>
    <cellStyle name="Normal 7 8 2 2 2 6" xfId="8318"/>
    <cellStyle name="Normal 7 8 2 2 2 6 2" xfId="25857"/>
    <cellStyle name="Normal 7 8 2 2 2 7" xfId="18342"/>
    <cellStyle name="Normal 7 8 2 2 2 8" xfId="15837"/>
    <cellStyle name="Normal 7 8 2 2 3" xfId="490"/>
    <cellStyle name="Normal 7 8 2 2 3 2" xfId="1780"/>
    <cellStyle name="Normal 7 8 2 2 3 2 2" xfId="4285"/>
    <cellStyle name="Normal 7 8 2 2 3 2 2 2" xfId="11821"/>
    <cellStyle name="Normal 7 8 2 2 3 2 2 2 2" xfId="29358"/>
    <cellStyle name="Normal 7 8 2 2 3 2 2 3" xfId="21843"/>
    <cellStyle name="Normal 7 8 2 2 3 2 3" xfId="6790"/>
    <cellStyle name="Normal 7 8 2 2 3 2 3 2" xfId="14326"/>
    <cellStyle name="Normal 7 8 2 2 3 2 3 2 2" xfId="31863"/>
    <cellStyle name="Normal 7 8 2 2 3 2 3 3" xfId="24348"/>
    <cellStyle name="Normal 7 8 2 2 3 2 4" xfId="9316"/>
    <cellStyle name="Normal 7 8 2 2 3 2 4 2" xfId="26853"/>
    <cellStyle name="Normal 7 8 2 2 3 2 5" xfId="19338"/>
    <cellStyle name="Normal 7 8 2 2 3 2 6" xfId="16833"/>
    <cellStyle name="Normal 7 8 2 2 3 3" xfId="3040"/>
    <cellStyle name="Normal 7 8 2 2 3 3 2" xfId="10576"/>
    <cellStyle name="Normal 7 8 2 2 3 3 2 2" xfId="28113"/>
    <cellStyle name="Normal 7 8 2 2 3 3 3" xfId="20598"/>
    <cellStyle name="Normal 7 8 2 2 3 4" xfId="5545"/>
    <cellStyle name="Normal 7 8 2 2 3 4 2" xfId="13081"/>
    <cellStyle name="Normal 7 8 2 2 3 4 2 2" xfId="30618"/>
    <cellStyle name="Normal 7 8 2 2 3 4 3" xfId="23103"/>
    <cellStyle name="Normal 7 8 2 2 3 5" xfId="8067"/>
    <cellStyle name="Normal 7 8 2 2 3 5 2" xfId="25608"/>
    <cellStyle name="Normal 7 8 2 2 3 6" xfId="18093"/>
    <cellStyle name="Normal 7 8 2 2 3 7" xfId="15588"/>
    <cellStyle name="Normal 7 8 2 2 4" xfId="1033"/>
    <cellStyle name="Normal 7 8 2 2 4 2" xfId="2278"/>
    <cellStyle name="Normal 7 8 2 2 4 2 2" xfId="4783"/>
    <cellStyle name="Normal 7 8 2 2 4 2 2 2" xfId="12319"/>
    <cellStyle name="Normal 7 8 2 2 4 2 2 2 2" xfId="29856"/>
    <cellStyle name="Normal 7 8 2 2 4 2 2 3" xfId="22341"/>
    <cellStyle name="Normal 7 8 2 2 4 2 3" xfId="7288"/>
    <cellStyle name="Normal 7 8 2 2 4 2 3 2" xfId="14824"/>
    <cellStyle name="Normal 7 8 2 2 4 2 3 2 2" xfId="32361"/>
    <cellStyle name="Normal 7 8 2 2 4 2 3 3" xfId="24846"/>
    <cellStyle name="Normal 7 8 2 2 4 2 4" xfId="9814"/>
    <cellStyle name="Normal 7 8 2 2 4 2 4 2" xfId="27351"/>
    <cellStyle name="Normal 7 8 2 2 4 2 5" xfId="19836"/>
    <cellStyle name="Normal 7 8 2 2 4 2 6" xfId="17331"/>
    <cellStyle name="Normal 7 8 2 2 4 3" xfId="3538"/>
    <cellStyle name="Normal 7 8 2 2 4 3 2" xfId="11074"/>
    <cellStyle name="Normal 7 8 2 2 4 3 2 2" xfId="28611"/>
    <cellStyle name="Normal 7 8 2 2 4 3 3" xfId="21096"/>
    <cellStyle name="Normal 7 8 2 2 4 4" xfId="6043"/>
    <cellStyle name="Normal 7 8 2 2 4 4 2" xfId="13579"/>
    <cellStyle name="Normal 7 8 2 2 4 4 2 2" xfId="31116"/>
    <cellStyle name="Normal 7 8 2 2 4 4 3" xfId="23601"/>
    <cellStyle name="Normal 7 8 2 2 4 5" xfId="8569"/>
    <cellStyle name="Normal 7 8 2 2 4 5 2" xfId="26106"/>
    <cellStyle name="Normal 7 8 2 2 4 6" xfId="18591"/>
    <cellStyle name="Normal 7 8 2 2 4 7" xfId="16086"/>
    <cellStyle name="Normal 7 8 2 2 5" xfId="1531"/>
    <cellStyle name="Normal 7 8 2 2 5 2" xfId="4036"/>
    <cellStyle name="Normal 7 8 2 2 5 2 2" xfId="11572"/>
    <cellStyle name="Normal 7 8 2 2 5 2 2 2" xfId="29109"/>
    <cellStyle name="Normal 7 8 2 2 5 2 3" xfId="21594"/>
    <cellStyle name="Normal 7 8 2 2 5 3" xfId="6541"/>
    <cellStyle name="Normal 7 8 2 2 5 3 2" xfId="14077"/>
    <cellStyle name="Normal 7 8 2 2 5 3 2 2" xfId="31614"/>
    <cellStyle name="Normal 7 8 2 2 5 3 3" xfId="24099"/>
    <cellStyle name="Normal 7 8 2 2 5 4" xfId="9067"/>
    <cellStyle name="Normal 7 8 2 2 5 4 2" xfId="26604"/>
    <cellStyle name="Normal 7 8 2 2 5 5" xfId="19089"/>
    <cellStyle name="Normal 7 8 2 2 5 6" xfId="16584"/>
    <cellStyle name="Normal 7 8 2 2 6" xfId="2791"/>
    <cellStyle name="Normal 7 8 2 2 6 2" xfId="10327"/>
    <cellStyle name="Normal 7 8 2 2 6 2 2" xfId="27864"/>
    <cellStyle name="Normal 7 8 2 2 6 3" xfId="20349"/>
    <cellStyle name="Normal 7 8 2 2 7" xfId="5296"/>
    <cellStyle name="Normal 7 8 2 2 7 2" xfId="12832"/>
    <cellStyle name="Normal 7 8 2 2 7 2 2" xfId="30369"/>
    <cellStyle name="Normal 7 8 2 2 7 3" xfId="22854"/>
    <cellStyle name="Normal 7 8 2 2 8" xfId="7816"/>
    <cellStyle name="Normal 7 8 2 2 8 2" xfId="25359"/>
    <cellStyle name="Normal 7 8 2 2 9" xfId="17844"/>
    <cellStyle name="Normal 7 8 2 3" xfId="290"/>
    <cellStyle name="Normal 7 8 2 3 10" xfId="15400"/>
    <cellStyle name="Normal 7 8 2 3 2" xfId="825"/>
    <cellStyle name="Normal 7 8 2 3 2 2" xfId="1343"/>
    <cellStyle name="Normal 7 8 2 3 2 2 2" xfId="2588"/>
    <cellStyle name="Normal 7 8 2 3 2 2 2 2" xfId="5093"/>
    <cellStyle name="Normal 7 8 2 3 2 2 2 2 2" xfId="12629"/>
    <cellStyle name="Normal 7 8 2 3 2 2 2 2 2 2" xfId="30166"/>
    <cellStyle name="Normal 7 8 2 3 2 2 2 2 3" xfId="22651"/>
    <cellStyle name="Normal 7 8 2 3 2 2 2 3" xfId="7598"/>
    <cellStyle name="Normal 7 8 2 3 2 2 2 3 2" xfId="15134"/>
    <cellStyle name="Normal 7 8 2 3 2 2 2 3 2 2" xfId="32671"/>
    <cellStyle name="Normal 7 8 2 3 2 2 2 3 3" xfId="25156"/>
    <cellStyle name="Normal 7 8 2 3 2 2 2 4" xfId="10124"/>
    <cellStyle name="Normal 7 8 2 3 2 2 2 4 2" xfId="27661"/>
    <cellStyle name="Normal 7 8 2 3 2 2 2 5" xfId="20146"/>
    <cellStyle name="Normal 7 8 2 3 2 2 2 6" xfId="17641"/>
    <cellStyle name="Normal 7 8 2 3 2 2 3" xfId="3848"/>
    <cellStyle name="Normal 7 8 2 3 2 2 3 2" xfId="11384"/>
    <cellStyle name="Normal 7 8 2 3 2 2 3 2 2" xfId="28921"/>
    <cellStyle name="Normal 7 8 2 3 2 2 3 3" xfId="21406"/>
    <cellStyle name="Normal 7 8 2 3 2 2 4" xfId="6353"/>
    <cellStyle name="Normal 7 8 2 3 2 2 4 2" xfId="13889"/>
    <cellStyle name="Normal 7 8 2 3 2 2 4 2 2" xfId="31426"/>
    <cellStyle name="Normal 7 8 2 3 2 2 4 3" xfId="23911"/>
    <cellStyle name="Normal 7 8 2 3 2 2 5" xfId="8879"/>
    <cellStyle name="Normal 7 8 2 3 2 2 5 2" xfId="26416"/>
    <cellStyle name="Normal 7 8 2 3 2 2 6" xfId="18901"/>
    <cellStyle name="Normal 7 8 2 3 2 2 7" xfId="16396"/>
    <cellStyle name="Normal 7 8 2 3 2 3" xfId="2090"/>
    <cellStyle name="Normal 7 8 2 3 2 3 2" xfId="4595"/>
    <cellStyle name="Normal 7 8 2 3 2 3 2 2" xfId="12131"/>
    <cellStyle name="Normal 7 8 2 3 2 3 2 2 2" xfId="29668"/>
    <cellStyle name="Normal 7 8 2 3 2 3 2 3" xfId="22153"/>
    <cellStyle name="Normal 7 8 2 3 2 3 3" xfId="7100"/>
    <cellStyle name="Normal 7 8 2 3 2 3 3 2" xfId="14636"/>
    <cellStyle name="Normal 7 8 2 3 2 3 3 2 2" xfId="32173"/>
    <cellStyle name="Normal 7 8 2 3 2 3 3 3" xfId="24658"/>
    <cellStyle name="Normal 7 8 2 3 2 3 4" xfId="9626"/>
    <cellStyle name="Normal 7 8 2 3 2 3 4 2" xfId="27163"/>
    <cellStyle name="Normal 7 8 2 3 2 3 5" xfId="19648"/>
    <cellStyle name="Normal 7 8 2 3 2 3 6" xfId="17143"/>
    <cellStyle name="Normal 7 8 2 3 2 4" xfId="3350"/>
    <cellStyle name="Normal 7 8 2 3 2 4 2" xfId="10886"/>
    <cellStyle name="Normal 7 8 2 3 2 4 2 2" xfId="28423"/>
    <cellStyle name="Normal 7 8 2 3 2 4 3" xfId="20908"/>
    <cellStyle name="Normal 7 8 2 3 2 5" xfId="5855"/>
    <cellStyle name="Normal 7 8 2 3 2 5 2" xfId="13391"/>
    <cellStyle name="Normal 7 8 2 3 2 5 2 2" xfId="30928"/>
    <cellStyle name="Normal 7 8 2 3 2 5 3" xfId="23413"/>
    <cellStyle name="Normal 7 8 2 3 2 6" xfId="8379"/>
    <cellStyle name="Normal 7 8 2 3 2 6 2" xfId="25918"/>
    <cellStyle name="Normal 7 8 2 3 2 7" xfId="18403"/>
    <cellStyle name="Normal 7 8 2 3 2 8" xfId="15898"/>
    <cellStyle name="Normal 7 8 2 3 3" xfId="565"/>
    <cellStyle name="Normal 7 8 2 3 3 2" xfId="1841"/>
    <cellStyle name="Normal 7 8 2 3 3 2 2" xfId="4346"/>
    <cellStyle name="Normal 7 8 2 3 3 2 2 2" xfId="11882"/>
    <cellStyle name="Normal 7 8 2 3 3 2 2 2 2" xfId="29419"/>
    <cellStyle name="Normal 7 8 2 3 3 2 2 3" xfId="21904"/>
    <cellStyle name="Normal 7 8 2 3 3 2 3" xfId="6851"/>
    <cellStyle name="Normal 7 8 2 3 3 2 3 2" xfId="14387"/>
    <cellStyle name="Normal 7 8 2 3 3 2 3 2 2" xfId="31924"/>
    <cellStyle name="Normal 7 8 2 3 3 2 3 3" xfId="24409"/>
    <cellStyle name="Normal 7 8 2 3 3 2 4" xfId="9377"/>
    <cellStyle name="Normal 7 8 2 3 3 2 4 2" xfId="26914"/>
    <cellStyle name="Normal 7 8 2 3 3 2 5" xfId="19399"/>
    <cellStyle name="Normal 7 8 2 3 3 2 6" xfId="16894"/>
    <cellStyle name="Normal 7 8 2 3 3 3" xfId="3101"/>
    <cellStyle name="Normal 7 8 2 3 3 3 2" xfId="10637"/>
    <cellStyle name="Normal 7 8 2 3 3 3 2 2" xfId="28174"/>
    <cellStyle name="Normal 7 8 2 3 3 3 3" xfId="20659"/>
    <cellStyle name="Normal 7 8 2 3 3 4" xfId="5606"/>
    <cellStyle name="Normal 7 8 2 3 3 4 2" xfId="13142"/>
    <cellStyle name="Normal 7 8 2 3 3 4 2 2" xfId="30679"/>
    <cellStyle name="Normal 7 8 2 3 3 4 3" xfId="23164"/>
    <cellStyle name="Normal 7 8 2 3 3 5" xfId="8130"/>
    <cellStyle name="Normal 7 8 2 3 3 5 2" xfId="25669"/>
    <cellStyle name="Normal 7 8 2 3 3 6" xfId="18154"/>
    <cellStyle name="Normal 7 8 2 3 3 7" xfId="15649"/>
    <cellStyle name="Normal 7 8 2 3 4" xfId="1094"/>
    <cellStyle name="Normal 7 8 2 3 4 2" xfId="2339"/>
    <cellStyle name="Normal 7 8 2 3 4 2 2" xfId="4844"/>
    <cellStyle name="Normal 7 8 2 3 4 2 2 2" xfId="12380"/>
    <cellStyle name="Normal 7 8 2 3 4 2 2 2 2" xfId="29917"/>
    <cellStyle name="Normal 7 8 2 3 4 2 2 3" xfId="22402"/>
    <cellStyle name="Normal 7 8 2 3 4 2 3" xfId="7349"/>
    <cellStyle name="Normal 7 8 2 3 4 2 3 2" xfId="14885"/>
    <cellStyle name="Normal 7 8 2 3 4 2 3 2 2" xfId="32422"/>
    <cellStyle name="Normal 7 8 2 3 4 2 3 3" xfId="24907"/>
    <cellStyle name="Normal 7 8 2 3 4 2 4" xfId="9875"/>
    <cellStyle name="Normal 7 8 2 3 4 2 4 2" xfId="27412"/>
    <cellStyle name="Normal 7 8 2 3 4 2 5" xfId="19897"/>
    <cellStyle name="Normal 7 8 2 3 4 2 6" xfId="17392"/>
    <cellStyle name="Normal 7 8 2 3 4 3" xfId="3599"/>
    <cellStyle name="Normal 7 8 2 3 4 3 2" xfId="11135"/>
    <cellStyle name="Normal 7 8 2 3 4 3 2 2" xfId="28672"/>
    <cellStyle name="Normal 7 8 2 3 4 3 3" xfId="21157"/>
    <cellStyle name="Normal 7 8 2 3 4 4" xfId="6104"/>
    <cellStyle name="Normal 7 8 2 3 4 4 2" xfId="13640"/>
    <cellStyle name="Normal 7 8 2 3 4 4 2 2" xfId="31177"/>
    <cellStyle name="Normal 7 8 2 3 4 4 3" xfId="23662"/>
    <cellStyle name="Normal 7 8 2 3 4 5" xfId="8630"/>
    <cellStyle name="Normal 7 8 2 3 4 5 2" xfId="26167"/>
    <cellStyle name="Normal 7 8 2 3 4 6" xfId="18652"/>
    <cellStyle name="Normal 7 8 2 3 4 7" xfId="16147"/>
    <cellStyle name="Normal 7 8 2 3 5" xfId="1592"/>
    <cellStyle name="Normal 7 8 2 3 5 2" xfId="4097"/>
    <cellStyle name="Normal 7 8 2 3 5 2 2" xfId="11633"/>
    <cellStyle name="Normal 7 8 2 3 5 2 2 2" xfId="29170"/>
    <cellStyle name="Normal 7 8 2 3 5 2 3" xfId="21655"/>
    <cellStyle name="Normal 7 8 2 3 5 3" xfId="6602"/>
    <cellStyle name="Normal 7 8 2 3 5 3 2" xfId="14138"/>
    <cellStyle name="Normal 7 8 2 3 5 3 2 2" xfId="31675"/>
    <cellStyle name="Normal 7 8 2 3 5 3 3" xfId="24160"/>
    <cellStyle name="Normal 7 8 2 3 5 4" xfId="9128"/>
    <cellStyle name="Normal 7 8 2 3 5 4 2" xfId="26665"/>
    <cellStyle name="Normal 7 8 2 3 5 5" xfId="19150"/>
    <cellStyle name="Normal 7 8 2 3 5 6" xfId="16645"/>
    <cellStyle name="Normal 7 8 2 3 6" xfId="2852"/>
    <cellStyle name="Normal 7 8 2 3 6 2" xfId="10388"/>
    <cellStyle name="Normal 7 8 2 3 6 2 2" xfId="27925"/>
    <cellStyle name="Normal 7 8 2 3 6 3" xfId="20410"/>
    <cellStyle name="Normal 7 8 2 3 7" xfId="5357"/>
    <cellStyle name="Normal 7 8 2 3 7 2" xfId="12893"/>
    <cellStyle name="Normal 7 8 2 3 7 2 2" xfId="30430"/>
    <cellStyle name="Normal 7 8 2 3 7 3" xfId="22915"/>
    <cellStyle name="Normal 7 8 2 3 8" xfId="7879"/>
    <cellStyle name="Normal 7 8 2 3 8 2" xfId="25420"/>
    <cellStyle name="Normal 7 8 2 3 9" xfId="17905"/>
    <cellStyle name="Normal 7 8 2 4" xfId="354"/>
    <cellStyle name="Normal 7 8 2 4 10" xfId="15461"/>
    <cellStyle name="Normal 7 8 2 4 2" xfId="889"/>
    <cellStyle name="Normal 7 8 2 4 2 2" xfId="1404"/>
    <cellStyle name="Normal 7 8 2 4 2 2 2" xfId="2649"/>
    <cellStyle name="Normal 7 8 2 4 2 2 2 2" xfId="5154"/>
    <cellStyle name="Normal 7 8 2 4 2 2 2 2 2" xfId="12690"/>
    <cellStyle name="Normal 7 8 2 4 2 2 2 2 2 2" xfId="30227"/>
    <cellStyle name="Normal 7 8 2 4 2 2 2 2 3" xfId="22712"/>
    <cellStyle name="Normal 7 8 2 4 2 2 2 3" xfId="7659"/>
    <cellStyle name="Normal 7 8 2 4 2 2 2 3 2" xfId="15195"/>
    <cellStyle name="Normal 7 8 2 4 2 2 2 3 2 2" xfId="32732"/>
    <cellStyle name="Normal 7 8 2 4 2 2 2 3 3" xfId="25217"/>
    <cellStyle name="Normal 7 8 2 4 2 2 2 4" xfId="10185"/>
    <cellStyle name="Normal 7 8 2 4 2 2 2 4 2" xfId="27722"/>
    <cellStyle name="Normal 7 8 2 4 2 2 2 5" xfId="20207"/>
    <cellStyle name="Normal 7 8 2 4 2 2 2 6" xfId="17702"/>
    <cellStyle name="Normal 7 8 2 4 2 2 3" xfId="3909"/>
    <cellStyle name="Normal 7 8 2 4 2 2 3 2" xfId="11445"/>
    <cellStyle name="Normal 7 8 2 4 2 2 3 2 2" xfId="28982"/>
    <cellStyle name="Normal 7 8 2 4 2 2 3 3" xfId="21467"/>
    <cellStyle name="Normal 7 8 2 4 2 2 4" xfId="6414"/>
    <cellStyle name="Normal 7 8 2 4 2 2 4 2" xfId="13950"/>
    <cellStyle name="Normal 7 8 2 4 2 2 4 2 2" xfId="31487"/>
    <cellStyle name="Normal 7 8 2 4 2 2 4 3" xfId="23972"/>
    <cellStyle name="Normal 7 8 2 4 2 2 5" xfId="8940"/>
    <cellStyle name="Normal 7 8 2 4 2 2 5 2" xfId="26477"/>
    <cellStyle name="Normal 7 8 2 4 2 2 6" xfId="18962"/>
    <cellStyle name="Normal 7 8 2 4 2 2 7" xfId="16457"/>
    <cellStyle name="Normal 7 8 2 4 2 3" xfId="2151"/>
    <cellStyle name="Normal 7 8 2 4 2 3 2" xfId="4656"/>
    <cellStyle name="Normal 7 8 2 4 2 3 2 2" xfId="12192"/>
    <cellStyle name="Normal 7 8 2 4 2 3 2 2 2" xfId="29729"/>
    <cellStyle name="Normal 7 8 2 4 2 3 2 3" xfId="22214"/>
    <cellStyle name="Normal 7 8 2 4 2 3 3" xfId="7161"/>
    <cellStyle name="Normal 7 8 2 4 2 3 3 2" xfId="14697"/>
    <cellStyle name="Normal 7 8 2 4 2 3 3 2 2" xfId="32234"/>
    <cellStyle name="Normal 7 8 2 4 2 3 3 3" xfId="24719"/>
    <cellStyle name="Normal 7 8 2 4 2 3 4" xfId="9687"/>
    <cellStyle name="Normal 7 8 2 4 2 3 4 2" xfId="27224"/>
    <cellStyle name="Normal 7 8 2 4 2 3 5" xfId="19709"/>
    <cellStyle name="Normal 7 8 2 4 2 3 6" xfId="17204"/>
    <cellStyle name="Normal 7 8 2 4 2 4" xfId="3411"/>
    <cellStyle name="Normal 7 8 2 4 2 4 2" xfId="10947"/>
    <cellStyle name="Normal 7 8 2 4 2 4 2 2" xfId="28484"/>
    <cellStyle name="Normal 7 8 2 4 2 4 3" xfId="20969"/>
    <cellStyle name="Normal 7 8 2 4 2 5" xfId="5916"/>
    <cellStyle name="Normal 7 8 2 4 2 5 2" xfId="13452"/>
    <cellStyle name="Normal 7 8 2 4 2 5 2 2" xfId="30989"/>
    <cellStyle name="Normal 7 8 2 4 2 5 3" xfId="23474"/>
    <cellStyle name="Normal 7 8 2 4 2 6" xfId="8440"/>
    <cellStyle name="Normal 7 8 2 4 2 6 2" xfId="25979"/>
    <cellStyle name="Normal 7 8 2 4 2 7" xfId="18464"/>
    <cellStyle name="Normal 7 8 2 4 2 8" xfId="15959"/>
    <cellStyle name="Normal 7 8 2 4 3" xfId="629"/>
    <cellStyle name="Normal 7 8 2 4 3 2" xfId="1902"/>
    <cellStyle name="Normal 7 8 2 4 3 2 2" xfId="4407"/>
    <cellStyle name="Normal 7 8 2 4 3 2 2 2" xfId="11943"/>
    <cellStyle name="Normal 7 8 2 4 3 2 2 2 2" xfId="29480"/>
    <cellStyle name="Normal 7 8 2 4 3 2 2 3" xfId="21965"/>
    <cellStyle name="Normal 7 8 2 4 3 2 3" xfId="6912"/>
    <cellStyle name="Normal 7 8 2 4 3 2 3 2" xfId="14448"/>
    <cellStyle name="Normal 7 8 2 4 3 2 3 2 2" xfId="31985"/>
    <cellStyle name="Normal 7 8 2 4 3 2 3 3" xfId="24470"/>
    <cellStyle name="Normal 7 8 2 4 3 2 4" xfId="9438"/>
    <cellStyle name="Normal 7 8 2 4 3 2 4 2" xfId="26975"/>
    <cellStyle name="Normal 7 8 2 4 3 2 5" xfId="19460"/>
    <cellStyle name="Normal 7 8 2 4 3 2 6" xfId="16955"/>
    <cellStyle name="Normal 7 8 2 4 3 3" xfId="3162"/>
    <cellStyle name="Normal 7 8 2 4 3 3 2" xfId="10698"/>
    <cellStyle name="Normal 7 8 2 4 3 3 2 2" xfId="28235"/>
    <cellStyle name="Normal 7 8 2 4 3 3 3" xfId="20720"/>
    <cellStyle name="Normal 7 8 2 4 3 4" xfId="5667"/>
    <cellStyle name="Normal 7 8 2 4 3 4 2" xfId="13203"/>
    <cellStyle name="Normal 7 8 2 4 3 4 2 2" xfId="30740"/>
    <cellStyle name="Normal 7 8 2 4 3 4 3" xfId="23225"/>
    <cellStyle name="Normal 7 8 2 4 3 5" xfId="8191"/>
    <cellStyle name="Normal 7 8 2 4 3 5 2" xfId="25730"/>
    <cellStyle name="Normal 7 8 2 4 3 6" xfId="18215"/>
    <cellStyle name="Normal 7 8 2 4 3 7" xfId="15710"/>
    <cellStyle name="Normal 7 8 2 4 4" xfId="1155"/>
    <cellStyle name="Normal 7 8 2 4 4 2" xfId="2400"/>
    <cellStyle name="Normal 7 8 2 4 4 2 2" xfId="4905"/>
    <cellStyle name="Normal 7 8 2 4 4 2 2 2" xfId="12441"/>
    <cellStyle name="Normal 7 8 2 4 4 2 2 2 2" xfId="29978"/>
    <cellStyle name="Normal 7 8 2 4 4 2 2 3" xfId="22463"/>
    <cellStyle name="Normal 7 8 2 4 4 2 3" xfId="7410"/>
    <cellStyle name="Normal 7 8 2 4 4 2 3 2" xfId="14946"/>
    <cellStyle name="Normal 7 8 2 4 4 2 3 2 2" xfId="32483"/>
    <cellStyle name="Normal 7 8 2 4 4 2 3 3" xfId="24968"/>
    <cellStyle name="Normal 7 8 2 4 4 2 4" xfId="9936"/>
    <cellStyle name="Normal 7 8 2 4 4 2 4 2" xfId="27473"/>
    <cellStyle name="Normal 7 8 2 4 4 2 5" xfId="19958"/>
    <cellStyle name="Normal 7 8 2 4 4 2 6" xfId="17453"/>
    <cellStyle name="Normal 7 8 2 4 4 3" xfId="3660"/>
    <cellStyle name="Normal 7 8 2 4 4 3 2" xfId="11196"/>
    <cellStyle name="Normal 7 8 2 4 4 3 2 2" xfId="28733"/>
    <cellStyle name="Normal 7 8 2 4 4 3 3" xfId="21218"/>
    <cellStyle name="Normal 7 8 2 4 4 4" xfId="6165"/>
    <cellStyle name="Normal 7 8 2 4 4 4 2" xfId="13701"/>
    <cellStyle name="Normal 7 8 2 4 4 4 2 2" xfId="31238"/>
    <cellStyle name="Normal 7 8 2 4 4 4 3" xfId="23723"/>
    <cellStyle name="Normal 7 8 2 4 4 5" xfId="8691"/>
    <cellStyle name="Normal 7 8 2 4 4 5 2" xfId="26228"/>
    <cellStyle name="Normal 7 8 2 4 4 6" xfId="18713"/>
    <cellStyle name="Normal 7 8 2 4 4 7" xfId="16208"/>
    <cellStyle name="Normal 7 8 2 4 5" xfId="1653"/>
    <cellStyle name="Normal 7 8 2 4 5 2" xfId="4158"/>
    <cellStyle name="Normal 7 8 2 4 5 2 2" xfId="11694"/>
    <cellStyle name="Normal 7 8 2 4 5 2 2 2" xfId="29231"/>
    <cellStyle name="Normal 7 8 2 4 5 2 3" xfId="21716"/>
    <cellStyle name="Normal 7 8 2 4 5 3" xfId="6663"/>
    <cellStyle name="Normal 7 8 2 4 5 3 2" xfId="14199"/>
    <cellStyle name="Normal 7 8 2 4 5 3 2 2" xfId="31736"/>
    <cellStyle name="Normal 7 8 2 4 5 3 3" xfId="24221"/>
    <cellStyle name="Normal 7 8 2 4 5 4" xfId="9189"/>
    <cellStyle name="Normal 7 8 2 4 5 4 2" xfId="26726"/>
    <cellStyle name="Normal 7 8 2 4 5 5" xfId="19211"/>
    <cellStyle name="Normal 7 8 2 4 5 6" xfId="16706"/>
    <cellStyle name="Normal 7 8 2 4 6" xfId="2913"/>
    <cellStyle name="Normal 7 8 2 4 6 2" xfId="10449"/>
    <cellStyle name="Normal 7 8 2 4 6 2 2" xfId="27986"/>
    <cellStyle name="Normal 7 8 2 4 6 3" xfId="20471"/>
    <cellStyle name="Normal 7 8 2 4 7" xfId="5418"/>
    <cellStyle name="Normal 7 8 2 4 7 2" xfId="12954"/>
    <cellStyle name="Normal 7 8 2 4 7 2 2" xfId="30491"/>
    <cellStyle name="Normal 7 8 2 4 7 3" xfId="22976"/>
    <cellStyle name="Normal 7 8 2 4 8" xfId="7940"/>
    <cellStyle name="Normal 7 8 2 4 8 2" xfId="25481"/>
    <cellStyle name="Normal 7 8 2 4 9" xfId="17966"/>
    <cellStyle name="Normal 7 8 2 5" xfId="700"/>
    <cellStyle name="Normal 7 8 2 5 2" xfId="1221"/>
    <cellStyle name="Normal 7 8 2 5 2 2" xfId="2466"/>
    <cellStyle name="Normal 7 8 2 5 2 2 2" xfId="4971"/>
    <cellStyle name="Normal 7 8 2 5 2 2 2 2" xfId="12507"/>
    <cellStyle name="Normal 7 8 2 5 2 2 2 2 2" xfId="30044"/>
    <cellStyle name="Normal 7 8 2 5 2 2 2 3" xfId="22529"/>
    <cellStyle name="Normal 7 8 2 5 2 2 3" xfId="7476"/>
    <cellStyle name="Normal 7 8 2 5 2 2 3 2" xfId="15012"/>
    <cellStyle name="Normal 7 8 2 5 2 2 3 2 2" xfId="32549"/>
    <cellStyle name="Normal 7 8 2 5 2 2 3 3" xfId="25034"/>
    <cellStyle name="Normal 7 8 2 5 2 2 4" xfId="10002"/>
    <cellStyle name="Normal 7 8 2 5 2 2 4 2" xfId="27539"/>
    <cellStyle name="Normal 7 8 2 5 2 2 5" xfId="20024"/>
    <cellStyle name="Normal 7 8 2 5 2 2 6" xfId="17519"/>
    <cellStyle name="Normal 7 8 2 5 2 3" xfId="3726"/>
    <cellStyle name="Normal 7 8 2 5 2 3 2" xfId="11262"/>
    <cellStyle name="Normal 7 8 2 5 2 3 2 2" xfId="28799"/>
    <cellStyle name="Normal 7 8 2 5 2 3 3" xfId="21284"/>
    <cellStyle name="Normal 7 8 2 5 2 4" xfId="6231"/>
    <cellStyle name="Normal 7 8 2 5 2 4 2" xfId="13767"/>
    <cellStyle name="Normal 7 8 2 5 2 4 2 2" xfId="31304"/>
    <cellStyle name="Normal 7 8 2 5 2 4 3" xfId="23789"/>
    <cellStyle name="Normal 7 8 2 5 2 5" xfId="8757"/>
    <cellStyle name="Normal 7 8 2 5 2 5 2" xfId="26294"/>
    <cellStyle name="Normal 7 8 2 5 2 6" xfId="18779"/>
    <cellStyle name="Normal 7 8 2 5 2 7" xfId="16274"/>
    <cellStyle name="Normal 7 8 2 5 3" xfId="1968"/>
    <cellStyle name="Normal 7 8 2 5 3 2" xfId="4473"/>
    <cellStyle name="Normal 7 8 2 5 3 2 2" xfId="12009"/>
    <cellStyle name="Normal 7 8 2 5 3 2 2 2" xfId="29546"/>
    <cellStyle name="Normal 7 8 2 5 3 2 3" xfId="22031"/>
    <cellStyle name="Normal 7 8 2 5 3 3" xfId="6978"/>
    <cellStyle name="Normal 7 8 2 5 3 3 2" xfId="14514"/>
    <cellStyle name="Normal 7 8 2 5 3 3 2 2" xfId="32051"/>
    <cellStyle name="Normal 7 8 2 5 3 3 3" xfId="24536"/>
    <cellStyle name="Normal 7 8 2 5 3 4" xfId="9504"/>
    <cellStyle name="Normal 7 8 2 5 3 4 2" xfId="27041"/>
    <cellStyle name="Normal 7 8 2 5 3 5" xfId="19526"/>
    <cellStyle name="Normal 7 8 2 5 3 6" xfId="17021"/>
    <cellStyle name="Normal 7 8 2 5 4" xfId="3228"/>
    <cellStyle name="Normal 7 8 2 5 4 2" xfId="10764"/>
    <cellStyle name="Normal 7 8 2 5 4 2 2" xfId="28301"/>
    <cellStyle name="Normal 7 8 2 5 4 3" xfId="20786"/>
    <cellStyle name="Normal 7 8 2 5 5" xfId="5733"/>
    <cellStyle name="Normal 7 8 2 5 5 2" xfId="13269"/>
    <cellStyle name="Normal 7 8 2 5 5 2 2" xfId="30806"/>
    <cellStyle name="Normal 7 8 2 5 5 3" xfId="23291"/>
    <cellStyle name="Normal 7 8 2 5 6" xfId="8257"/>
    <cellStyle name="Normal 7 8 2 5 6 2" xfId="25796"/>
    <cellStyle name="Normal 7 8 2 5 7" xfId="18281"/>
    <cellStyle name="Normal 7 8 2 5 8" xfId="15776"/>
    <cellStyle name="Normal 7 8 2 6" xfId="427"/>
    <cellStyle name="Normal 7 8 2 6 2" xfId="1719"/>
    <cellStyle name="Normal 7 8 2 6 2 2" xfId="4224"/>
    <cellStyle name="Normal 7 8 2 6 2 2 2" xfId="11760"/>
    <cellStyle name="Normal 7 8 2 6 2 2 2 2" xfId="29297"/>
    <cellStyle name="Normal 7 8 2 6 2 2 3" xfId="21782"/>
    <cellStyle name="Normal 7 8 2 6 2 3" xfId="6729"/>
    <cellStyle name="Normal 7 8 2 6 2 3 2" xfId="14265"/>
    <cellStyle name="Normal 7 8 2 6 2 3 2 2" xfId="31802"/>
    <cellStyle name="Normal 7 8 2 6 2 3 3" xfId="24287"/>
    <cellStyle name="Normal 7 8 2 6 2 4" xfId="9255"/>
    <cellStyle name="Normal 7 8 2 6 2 4 2" xfId="26792"/>
    <cellStyle name="Normal 7 8 2 6 2 5" xfId="19277"/>
    <cellStyle name="Normal 7 8 2 6 2 6" xfId="16772"/>
    <cellStyle name="Normal 7 8 2 6 3" xfId="2979"/>
    <cellStyle name="Normal 7 8 2 6 3 2" xfId="10515"/>
    <cellStyle name="Normal 7 8 2 6 3 2 2" xfId="28052"/>
    <cellStyle name="Normal 7 8 2 6 3 3" xfId="20537"/>
    <cellStyle name="Normal 7 8 2 6 4" xfId="5484"/>
    <cellStyle name="Normal 7 8 2 6 4 2" xfId="13020"/>
    <cellStyle name="Normal 7 8 2 6 4 2 2" xfId="30557"/>
    <cellStyle name="Normal 7 8 2 6 4 3" xfId="23042"/>
    <cellStyle name="Normal 7 8 2 6 5" xfId="8006"/>
    <cellStyle name="Normal 7 8 2 6 5 2" xfId="25547"/>
    <cellStyle name="Normal 7 8 2 6 6" xfId="18032"/>
    <cellStyle name="Normal 7 8 2 6 7" xfId="15527"/>
    <cellStyle name="Normal 7 8 2 7" xfId="972"/>
    <cellStyle name="Normal 7 8 2 7 2" xfId="2217"/>
    <cellStyle name="Normal 7 8 2 7 2 2" xfId="4722"/>
    <cellStyle name="Normal 7 8 2 7 2 2 2" xfId="12258"/>
    <cellStyle name="Normal 7 8 2 7 2 2 2 2" xfId="29795"/>
    <cellStyle name="Normal 7 8 2 7 2 2 3" xfId="22280"/>
    <cellStyle name="Normal 7 8 2 7 2 3" xfId="7227"/>
    <cellStyle name="Normal 7 8 2 7 2 3 2" xfId="14763"/>
    <cellStyle name="Normal 7 8 2 7 2 3 2 2" xfId="32300"/>
    <cellStyle name="Normal 7 8 2 7 2 3 3" xfId="24785"/>
    <cellStyle name="Normal 7 8 2 7 2 4" xfId="9753"/>
    <cellStyle name="Normal 7 8 2 7 2 4 2" xfId="27290"/>
    <cellStyle name="Normal 7 8 2 7 2 5" xfId="19775"/>
    <cellStyle name="Normal 7 8 2 7 2 6" xfId="17270"/>
    <cellStyle name="Normal 7 8 2 7 3" xfId="3477"/>
    <cellStyle name="Normal 7 8 2 7 3 2" xfId="11013"/>
    <cellStyle name="Normal 7 8 2 7 3 2 2" xfId="28550"/>
    <cellStyle name="Normal 7 8 2 7 3 3" xfId="21035"/>
    <cellStyle name="Normal 7 8 2 7 4" xfId="5982"/>
    <cellStyle name="Normal 7 8 2 7 4 2" xfId="13518"/>
    <cellStyle name="Normal 7 8 2 7 4 2 2" xfId="31055"/>
    <cellStyle name="Normal 7 8 2 7 4 3" xfId="23540"/>
    <cellStyle name="Normal 7 8 2 7 5" xfId="8508"/>
    <cellStyle name="Normal 7 8 2 7 5 2" xfId="26045"/>
    <cellStyle name="Normal 7 8 2 7 6" xfId="18530"/>
    <cellStyle name="Normal 7 8 2 7 7" xfId="16025"/>
    <cellStyle name="Normal 7 8 2 8" xfId="1470"/>
    <cellStyle name="Normal 7 8 2 8 2" xfId="3975"/>
    <cellStyle name="Normal 7 8 2 8 2 2" xfId="11511"/>
    <cellStyle name="Normal 7 8 2 8 2 2 2" xfId="29048"/>
    <cellStyle name="Normal 7 8 2 8 2 3" xfId="21533"/>
    <cellStyle name="Normal 7 8 2 8 3" xfId="6480"/>
    <cellStyle name="Normal 7 8 2 8 3 2" xfId="14016"/>
    <cellStyle name="Normal 7 8 2 8 3 2 2" xfId="31553"/>
    <cellStyle name="Normal 7 8 2 8 3 3" xfId="24038"/>
    <cellStyle name="Normal 7 8 2 8 4" xfId="9006"/>
    <cellStyle name="Normal 7 8 2 8 4 2" xfId="26543"/>
    <cellStyle name="Normal 7 8 2 8 5" xfId="19028"/>
    <cellStyle name="Normal 7 8 2 8 6" xfId="16523"/>
    <cellStyle name="Normal 7 8 2 9" xfId="2730"/>
    <cellStyle name="Normal 7 8 2 9 2" xfId="10266"/>
    <cellStyle name="Normal 7 8 2 9 2 2" xfId="27803"/>
    <cellStyle name="Normal 7 8 2 9 3" xfId="20288"/>
    <cellStyle name="Normal 7 8 3" xfId="183"/>
    <cellStyle name="Normal 7 8 3 10" xfId="15306"/>
    <cellStyle name="Normal 7 8 3 2" xfId="732"/>
    <cellStyle name="Normal 7 8 3 2 2" xfId="1251"/>
    <cellStyle name="Normal 7 8 3 2 2 2" xfId="2496"/>
    <cellStyle name="Normal 7 8 3 2 2 2 2" xfId="5001"/>
    <cellStyle name="Normal 7 8 3 2 2 2 2 2" xfId="12537"/>
    <cellStyle name="Normal 7 8 3 2 2 2 2 2 2" xfId="30074"/>
    <cellStyle name="Normal 7 8 3 2 2 2 2 3" xfId="22559"/>
    <cellStyle name="Normal 7 8 3 2 2 2 3" xfId="7506"/>
    <cellStyle name="Normal 7 8 3 2 2 2 3 2" xfId="15042"/>
    <cellStyle name="Normal 7 8 3 2 2 2 3 2 2" xfId="32579"/>
    <cellStyle name="Normal 7 8 3 2 2 2 3 3" xfId="25064"/>
    <cellStyle name="Normal 7 8 3 2 2 2 4" xfId="10032"/>
    <cellStyle name="Normal 7 8 3 2 2 2 4 2" xfId="27569"/>
    <cellStyle name="Normal 7 8 3 2 2 2 5" xfId="20054"/>
    <cellStyle name="Normal 7 8 3 2 2 2 6" xfId="17549"/>
    <cellStyle name="Normal 7 8 3 2 2 3" xfId="3756"/>
    <cellStyle name="Normal 7 8 3 2 2 3 2" xfId="11292"/>
    <cellStyle name="Normal 7 8 3 2 2 3 2 2" xfId="28829"/>
    <cellStyle name="Normal 7 8 3 2 2 3 3" xfId="21314"/>
    <cellStyle name="Normal 7 8 3 2 2 4" xfId="6261"/>
    <cellStyle name="Normal 7 8 3 2 2 4 2" xfId="13797"/>
    <cellStyle name="Normal 7 8 3 2 2 4 2 2" xfId="31334"/>
    <cellStyle name="Normal 7 8 3 2 2 4 3" xfId="23819"/>
    <cellStyle name="Normal 7 8 3 2 2 5" xfId="8787"/>
    <cellStyle name="Normal 7 8 3 2 2 5 2" xfId="26324"/>
    <cellStyle name="Normal 7 8 3 2 2 6" xfId="18809"/>
    <cellStyle name="Normal 7 8 3 2 2 7" xfId="16304"/>
    <cellStyle name="Normal 7 8 3 2 3" xfId="1998"/>
    <cellStyle name="Normal 7 8 3 2 3 2" xfId="4503"/>
    <cellStyle name="Normal 7 8 3 2 3 2 2" xfId="12039"/>
    <cellStyle name="Normal 7 8 3 2 3 2 2 2" xfId="29576"/>
    <cellStyle name="Normal 7 8 3 2 3 2 3" xfId="22061"/>
    <cellStyle name="Normal 7 8 3 2 3 3" xfId="7008"/>
    <cellStyle name="Normal 7 8 3 2 3 3 2" xfId="14544"/>
    <cellStyle name="Normal 7 8 3 2 3 3 2 2" xfId="32081"/>
    <cellStyle name="Normal 7 8 3 2 3 3 3" xfId="24566"/>
    <cellStyle name="Normal 7 8 3 2 3 4" xfId="9534"/>
    <cellStyle name="Normal 7 8 3 2 3 4 2" xfId="27071"/>
    <cellStyle name="Normal 7 8 3 2 3 5" xfId="19556"/>
    <cellStyle name="Normal 7 8 3 2 3 6" xfId="17051"/>
    <cellStyle name="Normal 7 8 3 2 4" xfId="3258"/>
    <cellStyle name="Normal 7 8 3 2 4 2" xfId="10794"/>
    <cellStyle name="Normal 7 8 3 2 4 2 2" xfId="28331"/>
    <cellStyle name="Normal 7 8 3 2 4 3" xfId="20816"/>
    <cellStyle name="Normal 7 8 3 2 5" xfId="5763"/>
    <cellStyle name="Normal 7 8 3 2 5 2" xfId="13299"/>
    <cellStyle name="Normal 7 8 3 2 5 2 2" xfId="30836"/>
    <cellStyle name="Normal 7 8 3 2 5 3" xfId="23321"/>
    <cellStyle name="Normal 7 8 3 2 6" xfId="8287"/>
    <cellStyle name="Normal 7 8 3 2 6 2" xfId="25826"/>
    <cellStyle name="Normal 7 8 3 2 7" xfId="18311"/>
    <cellStyle name="Normal 7 8 3 2 8" xfId="15806"/>
    <cellStyle name="Normal 7 8 3 3" xfId="459"/>
    <cellStyle name="Normal 7 8 3 3 2" xfId="1749"/>
    <cellStyle name="Normal 7 8 3 3 2 2" xfId="4254"/>
    <cellStyle name="Normal 7 8 3 3 2 2 2" xfId="11790"/>
    <cellStyle name="Normal 7 8 3 3 2 2 2 2" xfId="29327"/>
    <cellStyle name="Normal 7 8 3 3 2 2 3" xfId="21812"/>
    <cellStyle name="Normal 7 8 3 3 2 3" xfId="6759"/>
    <cellStyle name="Normal 7 8 3 3 2 3 2" xfId="14295"/>
    <cellStyle name="Normal 7 8 3 3 2 3 2 2" xfId="31832"/>
    <cellStyle name="Normal 7 8 3 3 2 3 3" xfId="24317"/>
    <cellStyle name="Normal 7 8 3 3 2 4" xfId="9285"/>
    <cellStyle name="Normal 7 8 3 3 2 4 2" xfId="26822"/>
    <cellStyle name="Normal 7 8 3 3 2 5" xfId="19307"/>
    <cellStyle name="Normal 7 8 3 3 2 6" xfId="16802"/>
    <cellStyle name="Normal 7 8 3 3 3" xfId="3009"/>
    <cellStyle name="Normal 7 8 3 3 3 2" xfId="10545"/>
    <cellStyle name="Normal 7 8 3 3 3 2 2" xfId="28082"/>
    <cellStyle name="Normal 7 8 3 3 3 3" xfId="20567"/>
    <cellStyle name="Normal 7 8 3 3 4" xfId="5514"/>
    <cellStyle name="Normal 7 8 3 3 4 2" xfId="13050"/>
    <cellStyle name="Normal 7 8 3 3 4 2 2" xfId="30587"/>
    <cellStyle name="Normal 7 8 3 3 4 3" xfId="23072"/>
    <cellStyle name="Normal 7 8 3 3 5" xfId="8036"/>
    <cellStyle name="Normal 7 8 3 3 5 2" xfId="25577"/>
    <cellStyle name="Normal 7 8 3 3 6" xfId="18062"/>
    <cellStyle name="Normal 7 8 3 3 7" xfId="15557"/>
    <cellStyle name="Normal 7 8 3 4" xfId="1002"/>
    <cellStyle name="Normal 7 8 3 4 2" xfId="2247"/>
    <cellStyle name="Normal 7 8 3 4 2 2" xfId="4752"/>
    <cellStyle name="Normal 7 8 3 4 2 2 2" xfId="12288"/>
    <cellStyle name="Normal 7 8 3 4 2 2 2 2" xfId="29825"/>
    <cellStyle name="Normal 7 8 3 4 2 2 3" xfId="22310"/>
    <cellStyle name="Normal 7 8 3 4 2 3" xfId="7257"/>
    <cellStyle name="Normal 7 8 3 4 2 3 2" xfId="14793"/>
    <cellStyle name="Normal 7 8 3 4 2 3 2 2" xfId="32330"/>
    <cellStyle name="Normal 7 8 3 4 2 3 3" xfId="24815"/>
    <cellStyle name="Normal 7 8 3 4 2 4" xfId="9783"/>
    <cellStyle name="Normal 7 8 3 4 2 4 2" xfId="27320"/>
    <cellStyle name="Normal 7 8 3 4 2 5" xfId="19805"/>
    <cellStyle name="Normal 7 8 3 4 2 6" xfId="17300"/>
    <cellStyle name="Normal 7 8 3 4 3" xfId="3507"/>
    <cellStyle name="Normal 7 8 3 4 3 2" xfId="11043"/>
    <cellStyle name="Normal 7 8 3 4 3 2 2" xfId="28580"/>
    <cellStyle name="Normal 7 8 3 4 3 3" xfId="21065"/>
    <cellStyle name="Normal 7 8 3 4 4" xfId="6012"/>
    <cellStyle name="Normal 7 8 3 4 4 2" xfId="13548"/>
    <cellStyle name="Normal 7 8 3 4 4 2 2" xfId="31085"/>
    <cellStyle name="Normal 7 8 3 4 4 3" xfId="23570"/>
    <cellStyle name="Normal 7 8 3 4 5" xfId="8538"/>
    <cellStyle name="Normal 7 8 3 4 5 2" xfId="26075"/>
    <cellStyle name="Normal 7 8 3 4 6" xfId="18560"/>
    <cellStyle name="Normal 7 8 3 4 7" xfId="16055"/>
    <cellStyle name="Normal 7 8 3 5" xfId="1500"/>
    <cellStyle name="Normal 7 8 3 5 2" xfId="4005"/>
    <cellStyle name="Normal 7 8 3 5 2 2" xfId="11541"/>
    <cellStyle name="Normal 7 8 3 5 2 2 2" xfId="29078"/>
    <cellStyle name="Normal 7 8 3 5 2 3" xfId="21563"/>
    <cellStyle name="Normal 7 8 3 5 3" xfId="6510"/>
    <cellStyle name="Normal 7 8 3 5 3 2" xfId="14046"/>
    <cellStyle name="Normal 7 8 3 5 3 2 2" xfId="31583"/>
    <cellStyle name="Normal 7 8 3 5 3 3" xfId="24068"/>
    <cellStyle name="Normal 7 8 3 5 4" xfId="9036"/>
    <cellStyle name="Normal 7 8 3 5 4 2" xfId="26573"/>
    <cellStyle name="Normal 7 8 3 5 5" xfId="19058"/>
    <cellStyle name="Normal 7 8 3 5 6" xfId="16553"/>
    <cellStyle name="Normal 7 8 3 6" xfId="2760"/>
    <cellStyle name="Normal 7 8 3 6 2" xfId="10296"/>
    <cellStyle name="Normal 7 8 3 6 2 2" xfId="27833"/>
    <cellStyle name="Normal 7 8 3 6 3" xfId="20318"/>
    <cellStyle name="Normal 7 8 3 7" xfId="5265"/>
    <cellStyle name="Normal 7 8 3 7 2" xfId="12801"/>
    <cellStyle name="Normal 7 8 3 7 2 2" xfId="30338"/>
    <cellStyle name="Normal 7 8 3 7 3" xfId="22823"/>
    <cellStyle name="Normal 7 8 3 8" xfId="7785"/>
    <cellStyle name="Normal 7 8 3 8 2" xfId="25328"/>
    <cellStyle name="Normal 7 8 3 9" xfId="17813"/>
    <cellStyle name="Normal 7 8 4" xfId="259"/>
    <cellStyle name="Normal 7 8 4 10" xfId="15369"/>
    <cellStyle name="Normal 7 8 4 2" xfId="794"/>
    <cellStyle name="Normal 7 8 4 2 2" xfId="1312"/>
    <cellStyle name="Normal 7 8 4 2 2 2" xfId="2557"/>
    <cellStyle name="Normal 7 8 4 2 2 2 2" xfId="5062"/>
    <cellStyle name="Normal 7 8 4 2 2 2 2 2" xfId="12598"/>
    <cellStyle name="Normal 7 8 4 2 2 2 2 2 2" xfId="30135"/>
    <cellStyle name="Normal 7 8 4 2 2 2 2 3" xfId="22620"/>
    <cellStyle name="Normal 7 8 4 2 2 2 3" xfId="7567"/>
    <cellStyle name="Normal 7 8 4 2 2 2 3 2" xfId="15103"/>
    <cellStyle name="Normal 7 8 4 2 2 2 3 2 2" xfId="32640"/>
    <cellStyle name="Normal 7 8 4 2 2 2 3 3" xfId="25125"/>
    <cellStyle name="Normal 7 8 4 2 2 2 4" xfId="10093"/>
    <cellStyle name="Normal 7 8 4 2 2 2 4 2" xfId="27630"/>
    <cellStyle name="Normal 7 8 4 2 2 2 5" xfId="20115"/>
    <cellStyle name="Normal 7 8 4 2 2 2 6" xfId="17610"/>
    <cellStyle name="Normal 7 8 4 2 2 3" xfId="3817"/>
    <cellStyle name="Normal 7 8 4 2 2 3 2" xfId="11353"/>
    <cellStyle name="Normal 7 8 4 2 2 3 2 2" xfId="28890"/>
    <cellStyle name="Normal 7 8 4 2 2 3 3" xfId="21375"/>
    <cellStyle name="Normal 7 8 4 2 2 4" xfId="6322"/>
    <cellStyle name="Normal 7 8 4 2 2 4 2" xfId="13858"/>
    <cellStyle name="Normal 7 8 4 2 2 4 2 2" xfId="31395"/>
    <cellStyle name="Normal 7 8 4 2 2 4 3" xfId="23880"/>
    <cellStyle name="Normal 7 8 4 2 2 5" xfId="8848"/>
    <cellStyle name="Normal 7 8 4 2 2 5 2" xfId="26385"/>
    <cellStyle name="Normal 7 8 4 2 2 6" xfId="18870"/>
    <cellStyle name="Normal 7 8 4 2 2 7" xfId="16365"/>
    <cellStyle name="Normal 7 8 4 2 3" xfId="2059"/>
    <cellStyle name="Normal 7 8 4 2 3 2" xfId="4564"/>
    <cellStyle name="Normal 7 8 4 2 3 2 2" xfId="12100"/>
    <cellStyle name="Normal 7 8 4 2 3 2 2 2" xfId="29637"/>
    <cellStyle name="Normal 7 8 4 2 3 2 3" xfId="22122"/>
    <cellStyle name="Normal 7 8 4 2 3 3" xfId="7069"/>
    <cellStyle name="Normal 7 8 4 2 3 3 2" xfId="14605"/>
    <cellStyle name="Normal 7 8 4 2 3 3 2 2" xfId="32142"/>
    <cellStyle name="Normal 7 8 4 2 3 3 3" xfId="24627"/>
    <cellStyle name="Normal 7 8 4 2 3 4" xfId="9595"/>
    <cellStyle name="Normal 7 8 4 2 3 4 2" xfId="27132"/>
    <cellStyle name="Normal 7 8 4 2 3 5" xfId="19617"/>
    <cellStyle name="Normal 7 8 4 2 3 6" xfId="17112"/>
    <cellStyle name="Normal 7 8 4 2 4" xfId="3319"/>
    <cellStyle name="Normal 7 8 4 2 4 2" xfId="10855"/>
    <cellStyle name="Normal 7 8 4 2 4 2 2" xfId="28392"/>
    <cellStyle name="Normal 7 8 4 2 4 3" xfId="20877"/>
    <cellStyle name="Normal 7 8 4 2 5" xfId="5824"/>
    <cellStyle name="Normal 7 8 4 2 5 2" xfId="13360"/>
    <cellStyle name="Normal 7 8 4 2 5 2 2" xfId="30897"/>
    <cellStyle name="Normal 7 8 4 2 5 3" xfId="23382"/>
    <cellStyle name="Normal 7 8 4 2 6" xfId="8348"/>
    <cellStyle name="Normal 7 8 4 2 6 2" xfId="25887"/>
    <cellStyle name="Normal 7 8 4 2 7" xfId="18372"/>
    <cellStyle name="Normal 7 8 4 2 8" xfId="15867"/>
    <cellStyle name="Normal 7 8 4 3" xfId="534"/>
    <cellStyle name="Normal 7 8 4 3 2" xfId="1810"/>
    <cellStyle name="Normal 7 8 4 3 2 2" xfId="4315"/>
    <cellStyle name="Normal 7 8 4 3 2 2 2" xfId="11851"/>
    <cellStyle name="Normal 7 8 4 3 2 2 2 2" xfId="29388"/>
    <cellStyle name="Normal 7 8 4 3 2 2 3" xfId="21873"/>
    <cellStyle name="Normal 7 8 4 3 2 3" xfId="6820"/>
    <cellStyle name="Normal 7 8 4 3 2 3 2" xfId="14356"/>
    <cellStyle name="Normal 7 8 4 3 2 3 2 2" xfId="31893"/>
    <cellStyle name="Normal 7 8 4 3 2 3 3" xfId="24378"/>
    <cellStyle name="Normal 7 8 4 3 2 4" xfId="9346"/>
    <cellStyle name="Normal 7 8 4 3 2 4 2" xfId="26883"/>
    <cellStyle name="Normal 7 8 4 3 2 5" xfId="19368"/>
    <cellStyle name="Normal 7 8 4 3 2 6" xfId="16863"/>
    <cellStyle name="Normal 7 8 4 3 3" xfId="3070"/>
    <cellStyle name="Normal 7 8 4 3 3 2" xfId="10606"/>
    <cellStyle name="Normal 7 8 4 3 3 2 2" xfId="28143"/>
    <cellStyle name="Normal 7 8 4 3 3 3" xfId="20628"/>
    <cellStyle name="Normal 7 8 4 3 4" xfId="5575"/>
    <cellStyle name="Normal 7 8 4 3 4 2" xfId="13111"/>
    <cellStyle name="Normal 7 8 4 3 4 2 2" xfId="30648"/>
    <cellStyle name="Normal 7 8 4 3 4 3" xfId="23133"/>
    <cellStyle name="Normal 7 8 4 3 5" xfId="8099"/>
    <cellStyle name="Normal 7 8 4 3 5 2" xfId="25638"/>
    <cellStyle name="Normal 7 8 4 3 6" xfId="18123"/>
    <cellStyle name="Normal 7 8 4 3 7" xfId="15618"/>
    <cellStyle name="Normal 7 8 4 4" xfId="1063"/>
    <cellStyle name="Normal 7 8 4 4 2" xfId="2308"/>
    <cellStyle name="Normal 7 8 4 4 2 2" xfId="4813"/>
    <cellStyle name="Normal 7 8 4 4 2 2 2" xfId="12349"/>
    <cellStyle name="Normal 7 8 4 4 2 2 2 2" xfId="29886"/>
    <cellStyle name="Normal 7 8 4 4 2 2 3" xfId="22371"/>
    <cellStyle name="Normal 7 8 4 4 2 3" xfId="7318"/>
    <cellStyle name="Normal 7 8 4 4 2 3 2" xfId="14854"/>
    <cellStyle name="Normal 7 8 4 4 2 3 2 2" xfId="32391"/>
    <cellStyle name="Normal 7 8 4 4 2 3 3" xfId="24876"/>
    <cellStyle name="Normal 7 8 4 4 2 4" xfId="9844"/>
    <cellStyle name="Normal 7 8 4 4 2 4 2" xfId="27381"/>
    <cellStyle name="Normal 7 8 4 4 2 5" xfId="19866"/>
    <cellStyle name="Normal 7 8 4 4 2 6" xfId="17361"/>
    <cellStyle name="Normal 7 8 4 4 3" xfId="3568"/>
    <cellStyle name="Normal 7 8 4 4 3 2" xfId="11104"/>
    <cellStyle name="Normal 7 8 4 4 3 2 2" xfId="28641"/>
    <cellStyle name="Normal 7 8 4 4 3 3" xfId="21126"/>
    <cellStyle name="Normal 7 8 4 4 4" xfId="6073"/>
    <cellStyle name="Normal 7 8 4 4 4 2" xfId="13609"/>
    <cellStyle name="Normal 7 8 4 4 4 2 2" xfId="31146"/>
    <cellStyle name="Normal 7 8 4 4 4 3" xfId="23631"/>
    <cellStyle name="Normal 7 8 4 4 5" xfId="8599"/>
    <cellStyle name="Normal 7 8 4 4 5 2" xfId="26136"/>
    <cellStyle name="Normal 7 8 4 4 6" xfId="18621"/>
    <cellStyle name="Normal 7 8 4 4 7" xfId="16116"/>
    <cellStyle name="Normal 7 8 4 5" xfId="1561"/>
    <cellStyle name="Normal 7 8 4 5 2" xfId="4066"/>
    <cellStyle name="Normal 7 8 4 5 2 2" xfId="11602"/>
    <cellStyle name="Normal 7 8 4 5 2 2 2" xfId="29139"/>
    <cellStyle name="Normal 7 8 4 5 2 3" xfId="21624"/>
    <cellStyle name="Normal 7 8 4 5 3" xfId="6571"/>
    <cellStyle name="Normal 7 8 4 5 3 2" xfId="14107"/>
    <cellStyle name="Normal 7 8 4 5 3 2 2" xfId="31644"/>
    <cellStyle name="Normal 7 8 4 5 3 3" xfId="24129"/>
    <cellStyle name="Normal 7 8 4 5 4" xfId="9097"/>
    <cellStyle name="Normal 7 8 4 5 4 2" xfId="26634"/>
    <cellStyle name="Normal 7 8 4 5 5" xfId="19119"/>
    <cellStyle name="Normal 7 8 4 5 6" xfId="16614"/>
    <cellStyle name="Normal 7 8 4 6" xfId="2821"/>
    <cellStyle name="Normal 7 8 4 6 2" xfId="10357"/>
    <cellStyle name="Normal 7 8 4 6 2 2" xfId="27894"/>
    <cellStyle name="Normal 7 8 4 6 3" xfId="20379"/>
    <cellStyle name="Normal 7 8 4 7" xfId="5326"/>
    <cellStyle name="Normal 7 8 4 7 2" xfId="12862"/>
    <cellStyle name="Normal 7 8 4 7 2 2" xfId="30399"/>
    <cellStyle name="Normal 7 8 4 7 3" xfId="22884"/>
    <cellStyle name="Normal 7 8 4 8" xfId="7848"/>
    <cellStyle name="Normal 7 8 4 8 2" xfId="25389"/>
    <cellStyle name="Normal 7 8 4 9" xfId="17874"/>
    <cellStyle name="Normal 7 8 5" xfId="323"/>
    <cellStyle name="Normal 7 8 5 10" xfId="15430"/>
    <cellStyle name="Normal 7 8 5 2" xfId="858"/>
    <cellStyle name="Normal 7 8 5 2 2" xfId="1373"/>
    <cellStyle name="Normal 7 8 5 2 2 2" xfId="2618"/>
    <cellStyle name="Normal 7 8 5 2 2 2 2" xfId="5123"/>
    <cellStyle name="Normal 7 8 5 2 2 2 2 2" xfId="12659"/>
    <cellStyle name="Normal 7 8 5 2 2 2 2 2 2" xfId="30196"/>
    <cellStyle name="Normal 7 8 5 2 2 2 2 3" xfId="22681"/>
    <cellStyle name="Normal 7 8 5 2 2 2 3" xfId="7628"/>
    <cellStyle name="Normal 7 8 5 2 2 2 3 2" xfId="15164"/>
    <cellStyle name="Normal 7 8 5 2 2 2 3 2 2" xfId="32701"/>
    <cellStyle name="Normal 7 8 5 2 2 2 3 3" xfId="25186"/>
    <cellStyle name="Normal 7 8 5 2 2 2 4" xfId="10154"/>
    <cellStyle name="Normal 7 8 5 2 2 2 4 2" xfId="27691"/>
    <cellStyle name="Normal 7 8 5 2 2 2 5" xfId="20176"/>
    <cellStyle name="Normal 7 8 5 2 2 2 6" xfId="17671"/>
    <cellStyle name="Normal 7 8 5 2 2 3" xfId="3878"/>
    <cellStyle name="Normal 7 8 5 2 2 3 2" xfId="11414"/>
    <cellStyle name="Normal 7 8 5 2 2 3 2 2" xfId="28951"/>
    <cellStyle name="Normal 7 8 5 2 2 3 3" xfId="21436"/>
    <cellStyle name="Normal 7 8 5 2 2 4" xfId="6383"/>
    <cellStyle name="Normal 7 8 5 2 2 4 2" xfId="13919"/>
    <cellStyle name="Normal 7 8 5 2 2 4 2 2" xfId="31456"/>
    <cellStyle name="Normal 7 8 5 2 2 4 3" xfId="23941"/>
    <cellStyle name="Normal 7 8 5 2 2 5" xfId="8909"/>
    <cellStyle name="Normal 7 8 5 2 2 5 2" xfId="26446"/>
    <cellStyle name="Normal 7 8 5 2 2 6" xfId="18931"/>
    <cellStyle name="Normal 7 8 5 2 2 7" xfId="16426"/>
    <cellStyle name="Normal 7 8 5 2 3" xfId="2120"/>
    <cellStyle name="Normal 7 8 5 2 3 2" xfId="4625"/>
    <cellStyle name="Normal 7 8 5 2 3 2 2" xfId="12161"/>
    <cellStyle name="Normal 7 8 5 2 3 2 2 2" xfId="29698"/>
    <cellStyle name="Normal 7 8 5 2 3 2 3" xfId="22183"/>
    <cellStyle name="Normal 7 8 5 2 3 3" xfId="7130"/>
    <cellStyle name="Normal 7 8 5 2 3 3 2" xfId="14666"/>
    <cellStyle name="Normal 7 8 5 2 3 3 2 2" xfId="32203"/>
    <cellStyle name="Normal 7 8 5 2 3 3 3" xfId="24688"/>
    <cellStyle name="Normal 7 8 5 2 3 4" xfId="9656"/>
    <cellStyle name="Normal 7 8 5 2 3 4 2" xfId="27193"/>
    <cellStyle name="Normal 7 8 5 2 3 5" xfId="19678"/>
    <cellStyle name="Normal 7 8 5 2 3 6" xfId="17173"/>
    <cellStyle name="Normal 7 8 5 2 4" xfId="3380"/>
    <cellStyle name="Normal 7 8 5 2 4 2" xfId="10916"/>
    <cellStyle name="Normal 7 8 5 2 4 2 2" xfId="28453"/>
    <cellStyle name="Normal 7 8 5 2 4 3" xfId="20938"/>
    <cellStyle name="Normal 7 8 5 2 5" xfId="5885"/>
    <cellStyle name="Normal 7 8 5 2 5 2" xfId="13421"/>
    <cellStyle name="Normal 7 8 5 2 5 2 2" xfId="30958"/>
    <cellStyle name="Normal 7 8 5 2 5 3" xfId="23443"/>
    <cellStyle name="Normal 7 8 5 2 6" xfId="8409"/>
    <cellStyle name="Normal 7 8 5 2 6 2" xfId="25948"/>
    <cellStyle name="Normal 7 8 5 2 7" xfId="18433"/>
    <cellStyle name="Normal 7 8 5 2 8" xfId="15928"/>
    <cellStyle name="Normal 7 8 5 3" xfId="598"/>
    <cellStyle name="Normal 7 8 5 3 2" xfId="1871"/>
    <cellStyle name="Normal 7 8 5 3 2 2" xfId="4376"/>
    <cellStyle name="Normal 7 8 5 3 2 2 2" xfId="11912"/>
    <cellStyle name="Normal 7 8 5 3 2 2 2 2" xfId="29449"/>
    <cellStyle name="Normal 7 8 5 3 2 2 3" xfId="21934"/>
    <cellStyle name="Normal 7 8 5 3 2 3" xfId="6881"/>
    <cellStyle name="Normal 7 8 5 3 2 3 2" xfId="14417"/>
    <cellStyle name="Normal 7 8 5 3 2 3 2 2" xfId="31954"/>
    <cellStyle name="Normal 7 8 5 3 2 3 3" xfId="24439"/>
    <cellStyle name="Normal 7 8 5 3 2 4" xfId="9407"/>
    <cellStyle name="Normal 7 8 5 3 2 4 2" xfId="26944"/>
    <cellStyle name="Normal 7 8 5 3 2 5" xfId="19429"/>
    <cellStyle name="Normal 7 8 5 3 2 6" xfId="16924"/>
    <cellStyle name="Normal 7 8 5 3 3" xfId="3131"/>
    <cellStyle name="Normal 7 8 5 3 3 2" xfId="10667"/>
    <cellStyle name="Normal 7 8 5 3 3 2 2" xfId="28204"/>
    <cellStyle name="Normal 7 8 5 3 3 3" xfId="20689"/>
    <cellStyle name="Normal 7 8 5 3 4" xfId="5636"/>
    <cellStyle name="Normal 7 8 5 3 4 2" xfId="13172"/>
    <cellStyle name="Normal 7 8 5 3 4 2 2" xfId="30709"/>
    <cellStyle name="Normal 7 8 5 3 4 3" xfId="23194"/>
    <cellStyle name="Normal 7 8 5 3 5" xfId="8160"/>
    <cellStyle name="Normal 7 8 5 3 5 2" xfId="25699"/>
    <cellStyle name="Normal 7 8 5 3 6" xfId="18184"/>
    <cellStyle name="Normal 7 8 5 3 7" xfId="15679"/>
    <cellStyle name="Normal 7 8 5 4" xfId="1124"/>
    <cellStyle name="Normal 7 8 5 4 2" xfId="2369"/>
    <cellStyle name="Normal 7 8 5 4 2 2" xfId="4874"/>
    <cellStyle name="Normal 7 8 5 4 2 2 2" xfId="12410"/>
    <cellStyle name="Normal 7 8 5 4 2 2 2 2" xfId="29947"/>
    <cellStyle name="Normal 7 8 5 4 2 2 3" xfId="22432"/>
    <cellStyle name="Normal 7 8 5 4 2 3" xfId="7379"/>
    <cellStyle name="Normal 7 8 5 4 2 3 2" xfId="14915"/>
    <cellStyle name="Normal 7 8 5 4 2 3 2 2" xfId="32452"/>
    <cellStyle name="Normal 7 8 5 4 2 3 3" xfId="24937"/>
    <cellStyle name="Normal 7 8 5 4 2 4" xfId="9905"/>
    <cellStyle name="Normal 7 8 5 4 2 4 2" xfId="27442"/>
    <cellStyle name="Normal 7 8 5 4 2 5" xfId="19927"/>
    <cellStyle name="Normal 7 8 5 4 2 6" xfId="17422"/>
    <cellStyle name="Normal 7 8 5 4 3" xfId="3629"/>
    <cellStyle name="Normal 7 8 5 4 3 2" xfId="11165"/>
    <cellStyle name="Normal 7 8 5 4 3 2 2" xfId="28702"/>
    <cellStyle name="Normal 7 8 5 4 3 3" xfId="21187"/>
    <cellStyle name="Normal 7 8 5 4 4" xfId="6134"/>
    <cellStyle name="Normal 7 8 5 4 4 2" xfId="13670"/>
    <cellStyle name="Normal 7 8 5 4 4 2 2" xfId="31207"/>
    <cellStyle name="Normal 7 8 5 4 4 3" xfId="23692"/>
    <cellStyle name="Normal 7 8 5 4 5" xfId="8660"/>
    <cellStyle name="Normal 7 8 5 4 5 2" xfId="26197"/>
    <cellStyle name="Normal 7 8 5 4 6" xfId="18682"/>
    <cellStyle name="Normal 7 8 5 4 7" xfId="16177"/>
    <cellStyle name="Normal 7 8 5 5" xfId="1622"/>
    <cellStyle name="Normal 7 8 5 5 2" xfId="4127"/>
    <cellStyle name="Normal 7 8 5 5 2 2" xfId="11663"/>
    <cellStyle name="Normal 7 8 5 5 2 2 2" xfId="29200"/>
    <cellStyle name="Normal 7 8 5 5 2 3" xfId="21685"/>
    <cellStyle name="Normal 7 8 5 5 3" xfId="6632"/>
    <cellStyle name="Normal 7 8 5 5 3 2" xfId="14168"/>
    <cellStyle name="Normal 7 8 5 5 3 2 2" xfId="31705"/>
    <cellStyle name="Normal 7 8 5 5 3 3" xfId="24190"/>
    <cellStyle name="Normal 7 8 5 5 4" xfId="9158"/>
    <cellStyle name="Normal 7 8 5 5 4 2" xfId="26695"/>
    <cellStyle name="Normal 7 8 5 5 5" xfId="19180"/>
    <cellStyle name="Normal 7 8 5 5 6" xfId="16675"/>
    <cellStyle name="Normal 7 8 5 6" xfId="2882"/>
    <cellStyle name="Normal 7 8 5 6 2" xfId="10418"/>
    <cellStyle name="Normal 7 8 5 6 2 2" xfId="27955"/>
    <cellStyle name="Normal 7 8 5 6 3" xfId="20440"/>
    <cellStyle name="Normal 7 8 5 7" xfId="5387"/>
    <cellStyle name="Normal 7 8 5 7 2" xfId="12923"/>
    <cellStyle name="Normal 7 8 5 7 2 2" xfId="30460"/>
    <cellStyle name="Normal 7 8 5 7 3" xfId="22945"/>
    <cellStyle name="Normal 7 8 5 8" xfId="7909"/>
    <cellStyle name="Normal 7 8 5 8 2" xfId="25450"/>
    <cellStyle name="Normal 7 8 5 9" xfId="17935"/>
    <cellStyle name="Normal 7 8 6" xfId="669"/>
    <cellStyle name="Normal 7 8 6 2" xfId="1190"/>
    <cellStyle name="Normal 7 8 6 2 2" xfId="2435"/>
    <cellStyle name="Normal 7 8 6 2 2 2" xfId="4940"/>
    <cellStyle name="Normal 7 8 6 2 2 2 2" xfId="12476"/>
    <cellStyle name="Normal 7 8 6 2 2 2 2 2" xfId="30013"/>
    <cellStyle name="Normal 7 8 6 2 2 2 3" xfId="22498"/>
    <cellStyle name="Normal 7 8 6 2 2 3" xfId="7445"/>
    <cellStyle name="Normal 7 8 6 2 2 3 2" xfId="14981"/>
    <cellStyle name="Normal 7 8 6 2 2 3 2 2" xfId="32518"/>
    <cellStyle name="Normal 7 8 6 2 2 3 3" xfId="25003"/>
    <cellStyle name="Normal 7 8 6 2 2 4" xfId="9971"/>
    <cellStyle name="Normal 7 8 6 2 2 4 2" xfId="27508"/>
    <cellStyle name="Normal 7 8 6 2 2 5" xfId="19993"/>
    <cellStyle name="Normal 7 8 6 2 2 6" xfId="17488"/>
    <cellStyle name="Normal 7 8 6 2 3" xfId="3695"/>
    <cellStyle name="Normal 7 8 6 2 3 2" xfId="11231"/>
    <cellStyle name="Normal 7 8 6 2 3 2 2" xfId="28768"/>
    <cellStyle name="Normal 7 8 6 2 3 3" xfId="21253"/>
    <cellStyle name="Normal 7 8 6 2 4" xfId="6200"/>
    <cellStyle name="Normal 7 8 6 2 4 2" xfId="13736"/>
    <cellStyle name="Normal 7 8 6 2 4 2 2" xfId="31273"/>
    <cellStyle name="Normal 7 8 6 2 4 3" xfId="23758"/>
    <cellStyle name="Normal 7 8 6 2 5" xfId="8726"/>
    <cellStyle name="Normal 7 8 6 2 5 2" xfId="26263"/>
    <cellStyle name="Normal 7 8 6 2 6" xfId="18748"/>
    <cellStyle name="Normal 7 8 6 2 7" xfId="16243"/>
    <cellStyle name="Normal 7 8 6 3" xfId="1937"/>
    <cellStyle name="Normal 7 8 6 3 2" xfId="4442"/>
    <cellStyle name="Normal 7 8 6 3 2 2" xfId="11978"/>
    <cellStyle name="Normal 7 8 6 3 2 2 2" xfId="29515"/>
    <cellStyle name="Normal 7 8 6 3 2 3" xfId="22000"/>
    <cellStyle name="Normal 7 8 6 3 3" xfId="6947"/>
    <cellStyle name="Normal 7 8 6 3 3 2" xfId="14483"/>
    <cellStyle name="Normal 7 8 6 3 3 2 2" xfId="32020"/>
    <cellStyle name="Normal 7 8 6 3 3 3" xfId="24505"/>
    <cellStyle name="Normal 7 8 6 3 4" xfId="9473"/>
    <cellStyle name="Normal 7 8 6 3 4 2" xfId="27010"/>
    <cellStyle name="Normal 7 8 6 3 5" xfId="19495"/>
    <cellStyle name="Normal 7 8 6 3 6" xfId="16990"/>
    <cellStyle name="Normal 7 8 6 4" xfId="3197"/>
    <cellStyle name="Normal 7 8 6 4 2" xfId="10733"/>
    <cellStyle name="Normal 7 8 6 4 2 2" xfId="28270"/>
    <cellStyle name="Normal 7 8 6 4 3" xfId="20755"/>
    <cellStyle name="Normal 7 8 6 5" xfId="5702"/>
    <cellStyle name="Normal 7 8 6 5 2" xfId="13238"/>
    <cellStyle name="Normal 7 8 6 5 2 2" xfId="30775"/>
    <cellStyle name="Normal 7 8 6 5 3" xfId="23260"/>
    <cellStyle name="Normal 7 8 6 6" xfId="8226"/>
    <cellStyle name="Normal 7 8 6 6 2" xfId="25765"/>
    <cellStyle name="Normal 7 8 6 7" xfId="18250"/>
    <cellStyle name="Normal 7 8 6 8" xfId="15745"/>
    <cellStyle name="Normal 7 8 7" xfId="396"/>
    <cellStyle name="Normal 7 8 7 2" xfId="1688"/>
    <cellStyle name="Normal 7 8 7 2 2" xfId="4193"/>
    <cellStyle name="Normal 7 8 7 2 2 2" xfId="11729"/>
    <cellStyle name="Normal 7 8 7 2 2 2 2" xfId="29266"/>
    <cellStyle name="Normal 7 8 7 2 2 3" xfId="21751"/>
    <cellStyle name="Normal 7 8 7 2 3" xfId="6698"/>
    <cellStyle name="Normal 7 8 7 2 3 2" xfId="14234"/>
    <cellStyle name="Normal 7 8 7 2 3 2 2" xfId="31771"/>
    <cellStyle name="Normal 7 8 7 2 3 3" xfId="24256"/>
    <cellStyle name="Normal 7 8 7 2 4" xfId="9224"/>
    <cellStyle name="Normal 7 8 7 2 4 2" xfId="26761"/>
    <cellStyle name="Normal 7 8 7 2 5" xfId="19246"/>
    <cellStyle name="Normal 7 8 7 2 6" xfId="16741"/>
    <cellStyle name="Normal 7 8 7 3" xfId="2948"/>
    <cellStyle name="Normal 7 8 7 3 2" xfId="10484"/>
    <cellStyle name="Normal 7 8 7 3 2 2" xfId="28021"/>
    <cellStyle name="Normal 7 8 7 3 3" xfId="20506"/>
    <cellStyle name="Normal 7 8 7 4" xfId="5453"/>
    <cellStyle name="Normal 7 8 7 4 2" xfId="12989"/>
    <cellStyle name="Normal 7 8 7 4 2 2" xfId="30526"/>
    <cellStyle name="Normal 7 8 7 4 3" xfId="23011"/>
    <cellStyle name="Normal 7 8 7 5" xfId="7975"/>
    <cellStyle name="Normal 7 8 7 5 2" xfId="25516"/>
    <cellStyle name="Normal 7 8 7 6" xfId="18001"/>
    <cellStyle name="Normal 7 8 7 7" xfId="15496"/>
    <cellStyle name="Normal 7 8 8" xfId="941"/>
    <cellStyle name="Normal 7 8 8 2" xfId="2186"/>
    <cellStyle name="Normal 7 8 8 2 2" xfId="4691"/>
    <cellStyle name="Normal 7 8 8 2 2 2" xfId="12227"/>
    <cellStyle name="Normal 7 8 8 2 2 2 2" xfId="29764"/>
    <cellStyle name="Normal 7 8 8 2 2 3" xfId="22249"/>
    <cellStyle name="Normal 7 8 8 2 3" xfId="7196"/>
    <cellStyle name="Normal 7 8 8 2 3 2" xfId="14732"/>
    <cellStyle name="Normal 7 8 8 2 3 2 2" xfId="32269"/>
    <cellStyle name="Normal 7 8 8 2 3 3" xfId="24754"/>
    <cellStyle name="Normal 7 8 8 2 4" xfId="9722"/>
    <cellStyle name="Normal 7 8 8 2 4 2" xfId="27259"/>
    <cellStyle name="Normal 7 8 8 2 5" xfId="19744"/>
    <cellStyle name="Normal 7 8 8 2 6" xfId="17239"/>
    <cellStyle name="Normal 7 8 8 3" xfId="3446"/>
    <cellStyle name="Normal 7 8 8 3 2" xfId="10982"/>
    <cellStyle name="Normal 7 8 8 3 2 2" xfId="28519"/>
    <cellStyle name="Normal 7 8 8 3 3" xfId="21004"/>
    <cellStyle name="Normal 7 8 8 4" xfId="5951"/>
    <cellStyle name="Normal 7 8 8 4 2" xfId="13487"/>
    <cellStyle name="Normal 7 8 8 4 2 2" xfId="31024"/>
    <cellStyle name="Normal 7 8 8 4 3" xfId="23509"/>
    <cellStyle name="Normal 7 8 8 5" xfId="8477"/>
    <cellStyle name="Normal 7 8 8 5 2" xfId="26014"/>
    <cellStyle name="Normal 7 8 8 6" xfId="18499"/>
    <cellStyle name="Normal 7 8 8 7" xfId="15994"/>
    <cellStyle name="Normal 7 8 9" xfId="1439"/>
    <cellStyle name="Normal 7 8 9 2" xfId="3944"/>
    <cellStyle name="Normal 7 8 9 2 2" xfId="11480"/>
    <cellStyle name="Normal 7 8 9 2 2 2" xfId="29017"/>
    <cellStyle name="Normal 7 8 9 2 3" xfId="21502"/>
    <cellStyle name="Normal 7 8 9 3" xfId="6449"/>
    <cellStyle name="Normal 7 8 9 3 2" xfId="13985"/>
    <cellStyle name="Normal 7 8 9 3 2 2" xfId="31522"/>
    <cellStyle name="Normal 7 8 9 3 3" xfId="24007"/>
    <cellStyle name="Normal 7 8 9 4" xfId="8975"/>
    <cellStyle name="Normal 7 8 9 4 2" xfId="26512"/>
    <cellStyle name="Normal 7 8 9 5" xfId="18997"/>
    <cellStyle name="Normal 7 8 9 6" xfId="16492"/>
    <cellStyle name="Normal 7 9" xfId="135"/>
    <cellStyle name="Normal 7 9 10" xfId="5220"/>
    <cellStyle name="Normal 7 9 10 2" xfId="12756"/>
    <cellStyle name="Normal 7 9 10 2 2" xfId="30293"/>
    <cellStyle name="Normal 7 9 10 3" xfId="22778"/>
    <cellStyle name="Normal 7 9 11" xfId="7740"/>
    <cellStyle name="Normal 7 9 11 2" xfId="25283"/>
    <cellStyle name="Normal 7 9 12" xfId="17768"/>
    <cellStyle name="Normal 7 9 13" xfId="15261"/>
    <cellStyle name="Normal 7 9 2" xfId="199"/>
    <cellStyle name="Normal 7 9 2 10" xfId="15322"/>
    <cellStyle name="Normal 7 9 2 2" xfId="748"/>
    <cellStyle name="Normal 7 9 2 2 2" xfId="1267"/>
    <cellStyle name="Normal 7 9 2 2 2 2" xfId="2512"/>
    <cellStyle name="Normal 7 9 2 2 2 2 2" xfId="5017"/>
    <cellStyle name="Normal 7 9 2 2 2 2 2 2" xfId="12553"/>
    <cellStyle name="Normal 7 9 2 2 2 2 2 2 2" xfId="30090"/>
    <cellStyle name="Normal 7 9 2 2 2 2 2 3" xfId="22575"/>
    <cellStyle name="Normal 7 9 2 2 2 2 3" xfId="7522"/>
    <cellStyle name="Normal 7 9 2 2 2 2 3 2" xfId="15058"/>
    <cellStyle name="Normal 7 9 2 2 2 2 3 2 2" xfId="32595"/>
    <cellStyle name="Normal 7 9 2 2 2 2 3 3" xfId="25080"/>
    <cellStyle name="Normal 7 9 2 2 2 2 4" xfId="10048"/>
    <cellStyle name="Normal 7 9 2 2 2 2 4 2" xfId="27585"/>
    <cellStyle name="Normal 7 9 2 2 2 2 5" xfId="20070"/>
    <cellStyle name="Normal 7 9 2 2 2 2 6" xfId="17565"/>
    <cellStyle name="Normal 7 9 2 2 2 3" xfId="3772"/>
    <cellStyle name="Normal 7 9 2 2 2 3 2" xfId="11308"/>
    <cellStyle name="Normal 7 9 2 2 2 3 2 2" xfId="28845"/>
    <cellStyle name="Normal 7 9 2 2 2 3 3" xfId="21330"/>
    <cellStyle name="Normal 7 9 2 2 2 4" xfId="6277"/>
    <cellStyle name="Normal 7 9 2 2 2 4 2" xfId="13813"/>
    <cellStyle name="Normal 7 9 2 2 2 4 2 2" xfId="31350"/>
    <cellStyle name="Normal 7 9 2 2 2 4 3" xfId="23835"/>
    <cellStyle name="Normal 7 9 2 2 2 5" xfId="8803"/>
    <cellStyle name="Normal 7 9 2 2 2 5 2" xfId="26340"/>
    <cellStyle name="Normal 7 9 2 2 2 6" xfId="18825"/>
    <cellStyle name="Normal 7 9 2 2 2 7" xfId="16320"/>
    <cellStyle name="Normal 7 9 2 2 3" xfId="2014"/>
    <cellStyle name="Normal 7 9 2 2 3 2" xfId="4519"/>
    <cellStyle name="Normal 7 9 2 2 3 2 2" xfId="12055"/>
    <cellStyle name="Normal 7 9 2 2 3 2 2 2" xfId="29592"/>
    <cellStyle name="Normal 7 9 2 2 3 2 3" xfId="22077"/>
    <cellStyle name="Normal 7 9 2 2 3 3" xfId="7024"/>
    <cellStyle name="Normal 7 9 2 2 3 3 2" xfId="14560"/>
    <cellStyle name="Normal 7 9 2 2 3 3 2 2" xfId="32097"/>
    <cellStyle name="Normal 7 9 2 2 3 3 3" xfId="24582"/>
    <cellStyle name="Normal 7 9 2 2 3 4" xfId="9550"/>
    <cellStyle name="Normal 7 9 2 2 3 4 2" xfId="27087"/>
    <cellStyle name="Normal 7 9 2 2 3 5" xfId="19572"/>
    <cellStyle name="Normal 7 9 2 2 3 6" xfId="17067"/>
    <cellStyle name="Normal 7 9 2 2 4" xfId="3274"/>
    <cellStyle name="Normal 7 9 2 2 4 2" xfId="10810"/>
    <cellStyle name="Normal 7 9 2 2 4 2 2" xfId="28347"/>
    <cellStyle name="Normal 7 9 2 2 4 3" xfId="20832"/>
    <cellStyle name="Normal 7 9 2 2 5" xfId="5779"/>
    <cellStyle name="Normal 7 9 2 2 5 2" xfId="13315"/>
    <cellStyle name="Normal 7 9 2 2 5 2 2" xfId="30852"/>
    <cellStyle name="Normal 7 9 2 2 5 3" xfId="23337"/>
    <cellStyle name="Normal 7 9 2 2 6" xfId="8303"/>
    <cellStyle name="Normal 7 9 2 2 6 2" xfId="25842"/>
    <cellStyle name="Normal 7 9 2 2 7" xfId="18327"/>
    <cellStyle name="Normal 7 9 2 2 8" xfId="15822"/>
    <cellStyle name="Normal 7 9 2 3" xfId="475"/>
    <cellStyle name="Normal 7 9 2 3 2" xfId="1765"/>
    <cellStyle name="Normal 7 9 2 3 2 2" xfId="4270"/>
    <cellStyle name="Normal 7 9 2 3 2 2 2" xfId="11806"/>
    <cellStyle name="Normal 7 9 2 3 2 2 2 2" xfId="29343"/>
    <cellStyle name="Normal 7 9 2 3 2 2 3" xfId="21828"/>
    <cellStyle name="Normal 7 9 2 3 2 3" xfId="6775"/>
    <cellStyle name="Normal 7 9 2 3 2 3 2" xfId="14311"/>
    <cellStyle name="Normal 7 9 2 3 2 3 2 2" xfId="31848"/>
    <cellStyle name="Normal 7 9 2 3 2 3 3" xfId="24333"/>
    <cellStyle name="Normal 7 9 2 3 2 4" xfId="9301"/>
    <cellStyle name="Normal 7 9 2 3 2 4 2" xfId="26838"/>
    <cellStyle name="Normal 7 9 2 3 2 5" xfId="19323"/>
    <cellStyle name="Normal 7 9 2 3 2 6" xfId="16818"/>
    <cellStyle name="Normal 7 9 2 3 3" xfId="3025"/>
    <cellStyle name="Normal 7 9 2 3 3 2" xfId="10561"/>
    <cellStyle name="Normal 7 9 2 3 3 2 2" xfId="28098"/>
    <cellStyle name="Normal 7 9 2 3 3 3" xfId="20583"/>
    <cellStyle name="Normal 7 9 2 3 4" xfId="5530"/>
    <cellStyle name="Normal 7 9 2 3 4 2" xfId="13066"/>
    <cellStyle name="Normal 7 9 2 3 4 2 2" xfId="30603"/>
    <cellStyle name="Normal 7 9 2 3 4 3" xfId="23088"/>
    <cellStyle name="Normal 7 9 2 3 5" xfId="8052"/>
    <cellStyle name="Normal 7 9 2 3 5 2" xfId="25593"/>
    <cellStyle name="Normal 7 9 2 3 6" xfId="18078"/>
    <cellStyle name="Normal 7 9 2 3 7" xfId="15573"/>
    <cellStyle name="Normal 7 9 2 4" xfId="1018"/>
    <cellStyle name="Normal 7 9 2 4 2" xfId="2263"/>
    <cellStyle name="Normal 7 9 2 4 2 2" xfId="4768"/>
    <cellStyle name="Normal 7 9 2 4 2 2 2" xfId="12304"/>
    <cellStyle name="Normal 7 9 2 4 2 2 2 2" xfId="29841"/>
    <cellStyle name="Normal 7 9 2 4 2 2 3" xfId="22326"/>
    <cellStyle name="Normal 7 9 2 4 2 3" xfId="7273"/>
    <cellStyle name="Normal 7 9 2 4 2 3 2" xfId="14809"/>
    <cellStyle name="Normal 7 9 2 4 2 3 2 2" xfId="32346"/>
    <cellStyle name="Normal 7 9 2 4 2 3 3" xfId="24831"/>
    <cellStyle name="Normal 7 9 2 4 2 4" xfId="9799"/>
    <cellStyle name="Normal 7 9 2 4 2 4 2" xfId="27336"/>
    <cellStyle name="Normal 7 9 2 4 2 5" xfId="19821"/>
    <cellStyle name="Normal 7 9 2 4 2 6" xfId="17316"/>
    <cellStyle name="Normal 7 9 2 4 3" xfId="3523"/>
    <cellStyle name="Normal 7 9 2 4 3 2" xfId="11059"/>
    <cellStyle name="Normal 7 9 2 4 3 2 2" xfId="28596"/>
    <cellStyle name="Normal 7 9 2 4 3 3" xfId="21081"/>
    <cellStyle name="Normal 7 9 2 4 4" xfId="6028"/>
    <cellStyle name="Normal 7 9 2 4 4 2" xfId="13564"/>
    <cellStyle name="Normal 7 9 2 4 4 2 2" xfId="31101"/>
    <cellStyle name="Normal 7 9 2 4 4 3" xfId="23586"/>
    <cellStyle name="Normal 7 9 2 4 5" xfId="8554"/>
    <cellStyle name="Normal 7 9 2 4 5 2" xfId="26091"/>
    <cellStyle name="Normal 7 9 2 4 6" xfId="18576"/>
    <cellStyle name="Normal 7 9 2 4 7" xfId="16071"/>
    <cellStyle name="Normal 7 9 2 5" xfId="1516"/>
    <cellStyle name="Normal 7 9 2 5 2" xfId="4021"/>
    <cellStyle name="Normal 7 9 2 5 2 2" xfId="11557"/>
    <cellStyle name="Normal 7 9 2 5 2 2 2" xfId="29094"/>
    <cellStyle name="Normal 7 9 2 5 2 3" xfId="21579"/>
    <cellStyle name="Normal 7 9 2 5 3" xfId="6526"/>
    <cellStyle name="Normal 7 9 2 5 3 2" xfId="14062"/>
    <cellStyle name="Normal 7 9 2 5 3 2 2" xfId="31599"/>
    <cellStyle name="Normal 7 9 2 5 3 3" xfId="24084"/>
    <cellStyle name="Normal 7 9 2 5 4" xfId="9052"/>
    <cellStyle name="Normal 7 9 2 5 4 2" xfId="26589"/>
    <cellStyle name="Normal 7 9 2 5 5" xfId="19074"/>
    <cellStyle name="Normal 7 9 2 5 6" xfId="16569"/>
    <cellStyle name="Normal 7 9 2 6" xfId="2776"/>
    <cellStyle name="Normal 7 9 2 6 2" xfId="10312"/>
    <cellStyle name="Normal 7 9 2 6 2 2" xfId="27849"/>
    <cellStyle name="Normal 7 9 2 6 3" xfId="20334"/>
    <cellStyle name="Normal 7 9 2 7" xfId="5281"/>
    <cellStyle name="Normal 7 9 2 7 2" xfId="12817"/>
    <cellStyle name="Normal 7 9 2 7 2 2" xfId="30354"/>
    <cellStyle name="Normal 7 9 2 7 3" xfId="22839"/>
    <cellStyle name="Normal 7 9 2 8" xfId="7801"/>
    <cellStyle name="Normal 7 9 2 8 2" xfId="25344"/>
    <cellStyle name="Normal 7 9 2 9" xfId="17829"/>
    <cellStyle name="Normal 7 9 3" xfId="275"/>
    <cellStyle name="Normal 7 9 3 10" xfId="15385"/>
    <cellStyle name="Normal 7 9 3 2" xfId="810"/>
    <cellStyle name="Normal 7 9 3 2 2" xfId="1328"/>
    <cellStyle name="Normal 7 9 3 2 2 2" xfId="2573"/>
    <cellStyle name="Normal 7 9 3 2 2 2 2" xfId="5078"/>
    <cellStyle name="Normal 7 9 3 2 2 2 2 2" xfId="12614"/>
    <cellStyle name="Normal 7 9 3 2 2 2 2 2 2" xfId="30151"/>
    <cellStyle name="Normal 7 9 3 2 2 2 2 3" xfId="22636"/>
    <cellStyle name="Normal 7 9 3 2 2 2 3" xfId="7583"/>
    <cellStyle name="Normal 7 9 3 2 2 2 3 2" xfId="15119"/>
    <cellStyle name="Normal 7 9 3 2 2 2 3 2 2" xfId="32656"/>
    <cellStyle name="Normal 7 9 3 2 2 2 3 3" xfId="25141"/>
    <cellStyle name="Normal 7 9 3 2 2 2 4" xfId="10109"/>
    <cellStyle name="Normal 7 9 3 2 2 2 4 2" xfId="27646"/>
    <cellStyle name="Normal 7 9 3 2 2 2 5" xfId="20131"/>
    <cellStyle name="Normal 7 9 3 2 2 2 6" xfId="17626"/>
    <cellStyle name="Normal 7 9 3 2 2 3" xfId="3833"/>
    <cellStyle name="Normal 7 9 3 2 2 3 2" xfId="11369"/>
    <cellStyle name="Normal 7 9 3 2 2 3 2 2" xfId="28906"/>
    <cellStyle name="Normal 7 9 3 2 2 3 3" xfId="21391"/>
    <cellStyle name="Normal 7 9 3 2 2 4" xfId="6338"/>
    <cellStyle name="Normal 7 9 3 2 2 4 2" xfId="13874"/>
    <cellStyle name="Normal 7 9 3 2 2 4 2 2" xfId="31411"/>
    <cellStyle name="Normal 7 9 3 2 2 4 3" xfId="23896"/>
    <cellStyle name="Normal 7 9 3 2 2 5" xfId="8864"/>
    <cellStyle name="Normal 7 9 3 2 2 5 2" xfId="26401"/>
    <cellStyle name="Normal 7 9 3 2 2 6" xfId="18886"/>
    <cellStyle name="Normal 7 9 3 2 2 7" xfId="16381"/>
    <cellStyle name="Normal 7 9 3 2 3" xfId="2075"/>
    <cellStyle name="Normal 7 9 3 2 3 2" xfId="4580"/>
    <cellStyle name="Normal 7 9 3 2 3 2 2" xfId="12116"/>
    <cellStyle name="Normal 7 9 3 2 3 2 2 2" xfId="29653"/>
    <cellStyle name="Normal 7 9 3 2 3 2 3" xfId="22138"/>
    <cellStyle name="Normal 7 9 3 2 3 3" xfId="7085"/>
    <cellStyle name="Normal 7 9 3 2 3 3 2" xfId="14621"/>
    <cellStyle name="Normal 7 9 3 2 3 3 2 2" xfId="32158"/>
    <cellStyle name="Normal 7 9 3 2 3 3 3" xfId="24643"/>
    <cellStyle name="Normal 7 9 3 2 3 4" xfId="9611"/>
    <cellStyle name="Normal 7 9 3 2 3 4 2" xfId="27148"/>
    <cellStyle name="Normal 7 9 3 2 3 5" xfId="19633"/>
    <cellStyle name="Normal 7 9 3 2 3 6" xfId="17128"/>
    <cellStyle name="Normal 7 9 3 2 4" xfId="3335"/>
    <cellStyle name="Normal 7 9 3 2 4 2" xfId="10871"/>
    <cellStyle name="Normal 7 9 3 2 4 2 2" xfId="28408"/>
    <cellStyle name="Normal 7 9 3 2 4 3" xfId="20893"/>
    <cellStyle name="Normal 7 9 3 2 5" xfId="5840"/>
    <cellStyle name="Normal 7 9 3 2 5 2" xfId="13376"/>
    <cellStyle name="Normal 7 9 3 2 5 2 2" xfId="30913"/>
    <cellStyle name="Normal 7 9 3 2 5 3" xfId="23398"/>
    <cellStyle name="Normal 7 9 3 2 6" xfId="8364"/>
    <cellStyle name="Normal 7 9 3 2 6 2" xfId="25903"/>
    <cellStyle name="Normal 7 9 3 2 7" xfId="18388"/>
    <cellStyle name="Normal 7 9 3 2 8" xfId="15883"/>
    <cellStyle name="Normal 7 9 3 3" xfId="550"/>
    <cellStyle name="Normal 7 9 3 3 2" xfId="1826"/>
    <cellStyle name="Normal 7 9 3 3 2 2" xfId="4331"/>
    <cellStyle name="Normal 7 9 3 3 2 2 2" xfId="11867"/>
    <cellStyle name="Normal 7 9 3 3 2 2 2 2" xfId="29404"/>
    <cellStyle name="Normal 7 9 3 3 2 2 3" xfId="21889"/>
    <cellStyle name="Normal 7 9 3 3 2 3" xfId="6836"/>
    <cellStyle name="Normal 7 9 3 3 2 3 2" xfId="14372"/>
    <cellStyle name="Normal 7 9 3 3 2 3 2 2" xfId="31909"/>
    <cellStyle name="Normal 7 9 3 3 2 3 3" xfId="24394"/>
    <cellStyle name="Normal 7 9 3 3 2 4" xfId="9362"/>
    <cellStyle name="Normal 7 9 3 3 2 4 2" xfId="26899"/>
    <cellStyle name="Normal 7 9 3 3 2 5" xfId="19384"/>
    <cellStyle name="Normal 7 9 3 3 2 6" xfId="16879"/>
    <cellStyle name="Normal 7 9 3 3 3" xfId="3086"/>
    <cellStyle name="Normal 7 9 3 3 3 2" xfId="10622"/>
    <cellStyle name="Normal 7 9 3 3 3 2 2" xfId="28159"/>
    <cellStyle name="Normal 7 9 3 3 3 3" xfId="20644"/>
    <cellStyle name="Normal 7 9 3 3 4" xfId="5591"/>
    <cellStyle name="Normal 7 9 3 3 4 2" xfId="13127"/>
    <cellStyle name="Normal 7 9 3 3 4 2 2" xfId="30664"/>
    <cellStyle name="Normal 7 9 3 3 4 3" xfId="23149"/>
    <cellStyle name="Normal 7 9 3 3 5" xfId="8115"/>
    <cellStyle name="Normal 7 9 3 3 5 2" xfId="25654"/>
    <cellStyle name="Normal 7 9 3 3 6" xfId="18139"/>
    <cellStyle name="Normal 7 9 3 3 7" xfId="15634"/>
    <cellStyle name="Normal 7 9 3 4" xfId="1079"/>
    <cellStyle name="Normal 7 9 3 4 2" xfId="2324"/>
    <cellStyle name="Normal 7 9 3 4 2 2" xfId="4829"/>
    <cellStyle name="Normal 7 9 3 4 2 2 2" xfId="12365"/>
    <cellStyle name="Normal 7 9 3 4 2 2 2 2" xfId="29902"/>
    <cellStyle name="Normal 7 9 3 4 2 2 3" xfId="22387"/>
    <cellStyle name="Normal 7 9 3 4 2 3" xfId="7334"/>
    <cellStyle name="Normal 7 9 3 4 2 3 2" xfId="14870"/>
    <cellStyle name="Normal 7 9 3 4 2 3 2 2" xfId="32407"/>
    <cellStyle name="Normal 7 9 3 4 2 3 3" xfId="24892"/>
    <cellStyle name="Normal 7 9 3 4 2 4" xfId="9860"/>
    <cellStyle name="Normal 7 9 3 4 2 4 2" xfId="27397"/>
    <cellStyle name="Normal 7 9 3 4 2 5" xfId="19882"/>
    <cellStyle name="Normal 7 9 3 4 2 6" xfId="17377"/>
    <cellStyle name="Normal 7 9 3 4 3" xfId="3584"/>
    <cellStyle name="Normal 7 9 3 4 3 2" xfId="11120"/>
    <cellStyle name="Normal 7 9 3 4 3 2 2" xfId="28657"/>
    <cellStyle name="Normal 7 9 3 4 3 3" xfId="21142"/>
    <cellStyle name="Normal 7 9 3 4 4" xfId="6089"/>
    <cellStyle name="Normal 7 9 3 4 4 2" xfId="13625"/>
    <cellStyle name="Normal 7 9 3 4 4 2 2" xfId="31162"/>
    <cellStyle name="Normal 7 9 3 4 4 3" xfId="23647"/>
    <cellStyle name="Normal 7 9 3 4 5" xfId="8615"/>
    <cellStyle name="Normal 7 9 3 4 5 2" xfId="26152"/>
    <cellStyle name="Normal 7 9 3 4 6" xfId="18637"/>
    <cellStyle name="Normal 7 9 3 4 7" xfId="16132"/>
    <cellStyle name="Normal 7 9 3 5" xfId="1577"/>
    <cellStyle name="Normal 7 9 3 5 2" xfId="4082"/>
    <cellStyle name="Normal 7 9 3 5 2 2" xfId="11618"/>
    <cellStyle name="Normal 7 9 3 5 2 2 2" xfId="29155"/>
    <cellStyle name="Normal 7 9 3 5 2 3" xfId="21640"/>
    <cellStyle name="Normal 7 9 3 5 3" xfId="6587"/>
    <cellStyle name="Normal 7 9 3 5 3 2" xfId="14123"/>
    <cellStyle name="Normal 7 9 3 5 3 2 2" xfId="31660"/>
    <cellStyle name="Normal 7 9 3 5 3 3" xfId="24145"/>
    <cellStyle name="Normal 7 9 3 5 4" xfId="9113"/>
    <cellStyle name="Normal 7 9 3 5 4 2" xfId="26650"/>
    <cellStyle name="Normal 7 9 3 5 5" xfId="19135"/>
    <cellStyle name="Normal 7 9 3 5 6" xfId="16630"/>
    <cellStyle name="Normal 7 9 3 6" xfId="2837"/>
    <cellStyle name="Normal 7 9 3 6 2" xfId="10373"/>
    <cellStyle name="Normal 7 9 3 6 2 2" xfId="27910"/>
    <cellStyle name="Normal 7 9 3 6 3" xfId="20395"/>
    <cellStyle name="Normal 7 9 3 7" xfId="5342"/>
    <cellStyle name="Normal 7 9 3 7 2" xfId="12878"/>
    <cellStyle name="Normal 7 9 3 7 2 2" xfId="30415"/>
    <cellStyle name="Normal 7 9 3 7 3" xfId="22900"/>
    <cellStyle name="Normal 7 9 3 8" xfId="7864"/>
    <cellStyle name="Normal 7 9 3 8 2" xfId="25405"/>
    <cellStyle name="Normal 7 9 3 9" xfId="17890"/>
    <cellStyle name="Normal 7 9 4" xfId="339"/>
    <cellStyle name="Normal 7 9 4 10" xfId="15446"/>
    <cellStyle name="Normal 7 9 4 2" xfId="874"/>
    <cellStyle name="Normal 7 9 4 2 2" xfId="1389"/>
    <cellStyle name="Normal 7 9 4 2 2 2" xfId="2634"/>
    <cellStyle name="Normal 7 9 4 2 2 2 2" xfId="5139"/>
    <cellStyle name="Normal 7 9 4 2 2 2 2 2" xfId="12675"/>
    <cellStyle name="Normal 7 9 4 2 2 2 2 2 2" xfId="30212"/>
    <cellStyle name="Normal 7 9 4 2 2 2 2 3" xfId="22697"/>
    <cellStyle name="Normal 7 9 4 2 2 2 3" xfId="7644"/>
    <cellStyle name="Normal 7 9 4 2 2 2 3 2" xfId="15180"/>
    <cellStyle name="Normal 7 9 4 2 2 2 3 2 2" xfId="32717"/>
    <cellStyle name="Normal 7 9 4 2 2 2 3 3" xfId="25202"/>
    <cellStyle name="Normal 7 9 4 2 2 2 4" xfId="10170"/>
    <cellStyle name="Normal 7 9 4 2 2 2 4 2" xfId="27707"/>
    <cellStyle name="Normal 7 9 4 2 2 2 5" xfId="20192"/>
    <cellStyle name="Normal 7 9 4 2 2 2 6" xfId="17687"/>
    <cellStyle name="Normal 7 9 4 2 2 3" xfId="3894"/>
    <cellStyle name="Normal 7 9 4 2 2 3 2" xfId="11430"/>
    <cellStyle name="Normal 7 9 4 2 2 3 2 2" xfId="28967"/>
    <cellStyle name="Normal 7 9 4 2 2 3 3" xfId="21452"/>
    <cellStyle name="Normal 7 9 4 2 2 4" xfId="6399"/>
    <cellStyle name="Normal 7 9 4 2 2 4 2" xfId="13935"/>
    <cellStyle name="Normal 7 9 4 2 2 4 2 2" xfId="31472"/>
    <cellStyle name="Normal 7 9 4 2 2 4 3" xfId="23957"/>
    <cellStyle name="Normal 7 9 4 2 2 5" xfId="8925"/>
    <cellStyle name="Normal 7 9 4 2 2 5 2" xfId="26462"/>
    <cellStyle name="Normal 7 9 4 2 2 6" xfId="18947"/>
    <cellStyle name="Normal 7 9 4 2 2 7" xfId="16442"/>
    <cellStyle name="Normal 7 9 4 2 3" xfId="2136"/>
    <cellStyle name="Normal 7 9 4 2 3 2" xfId="4641"/>
    <cellStyle name="Normal 7 9 4 2 3 2 2" xfId="12177"/>
    <cellStyle name="Normal 7 9 4 2 3 2 2 2" xfId="29714"/>
    <cellStyle name="Normal 7 9 4 2 3 2 3" xfId="22199"/>
    <cellStyle name="Normal 7 9 4 2 3 3" xfId="7146"/>
    <cellStyle name="Normal 7 9 4 2 3 3 2" xfId="14682"/>
    <cellStyle name="Normal 7 9 4 2 3 3 2 2" xfId="32219"/>
    <cellStyle name="Normal 7 9 4 2 3 3 3" xfId="24704"/>
    <cellStyle name="Normal 7 9 4 2 3 4" xfId="9672"/>
    <cellStyle name="Normal 7 9 4 2 3 4 2" xfId="27209"/>
    <cellStyle name="Normal 7 9 4 2 3 5" xfId="19694"/>
    <cellStyle name="Normal 7 9 4 2 3 6" xfId="17189"/>
    <cellStyle name="Normal 7 9 4 2 4" xfId="3396"/>
    <cellStyle name="Normal 7 9 4 2 4 2" xfId="10932"/>
    <cellStyle name="Normal 7 9 4 2 4 2 2" xfId="28469"/>
    <cellStyle name="Normal 7 9 4 2 4 3" xfId="20954"/>
    <cellStyle name="Normal 7 9 4 2 5" xfId="5901"/>
    <cellStyle name="Normal 7 9 4 2 5 2" xfId="13437"/>
    <cellStyle name="Normal 7 9 4 2 5 2 2" xfId="30974"/>
    <cellStyle name="Normal 7 9 4 2 5 3" xfId="23459"/>
    <cellStyle name="Normal 7 9 4 2 6" xfId="8425"/>
    <cellStyle name="Normal 7 9 4 2 6 2" xfId="25964"/>
    <cellStyle name="Normal 7 9 4 2 7" xfId="18449"/>
    <cellStyle name="Normal 7 9 4 2 8" xfId="15944"/>
    <cellStyle name="Normal 7 9 4 3" xfId="614"/>
    <cellStyle name="Normal 7 9 4 3 2" xfId="1887"/>
    <cellStyle name="Normal 7 9 4 3 2 2" xfId="4392"/>
    <cellStyle name="Normal 7 9 4 3 2 2 2" xfId="11928"/>
    <cellStyle name="Normal 7 9 4 3 2 2 2 2" xfId="29465"/>
    <cellStyle name="Normal 7 9 4 3 2 2 3" xfId="21950"/>
    <cellStyle name="Normal 7 9 4 3 2 3" xfId="6897"/>
    <cellStyle name="Normal 7 9 4 3 2 3 2" xfId="14433"/>
    <cellStyle name="Normal 7 9 4 3 2 3 2 2" xfId="31970"/>
    <cellStyle name="Normal 7 9 4 3 2 3 3" xfId="24455"/>
    <cellStyle name="Normal 7 9 4 3 2 4" xfId="9423"/>
    <cellStyle name="Normal 7 9 4 3 2 4 2" xfId="26960"/>
    <cellStyle name="Normal 7 9 4 3 2 5" xfId="19445"/>
    <cellStyle name="Normal 7 9 4 3 2 6" xfId="16940"/>
    <cellStyle name="Normal 7 9 4 3 3" xfId="3147"/>
    <cellStyle name="Normal 7 9 4 3 3 2" xfId="10683"/>
    <cellStyle name="Normal 7 9 4 3 3 2 2" xfId="28220"/>
    <cellStyle name="Normal 7 9 4 3 3 3" xfId="20705"/>
    <cellStyle name="Normal 7 9 4 3 4" xfId="5652"/>
    <cellStyle name="Normal 7 9 4 3 4 2" xfId="13188"/>
    <cellStyle name="Normal 7 9 4 3 4 2 2" xfId="30725"/>
    <cellStyle name="Normal 7 9 4 3 4 3" xfId="23210"/>
    <cellStyle name="Normal 7 9 4 3 5" xfId="8176"/>
    <cellStyle name="Normal 7 9 4 3 5 2" xfId="25715"/>
    <cellStyle name="Normal 7 9 4 3 6" xfId="18200"/>
    <cellStyle name="Normal 7 9 4 3 7" xfId="15695"/>
    <cellStyle name="Normal 7 9 4 4" xfId="1140"/>
    <cellStyle name="Normal 7 9 4 4 2" xfId="2385"/>
    <cellStyle name="Normal 7 9 4 4 2 2" xfId="4890"/>
    <cellStyle name="Normal 7 9 4 4 2 2 2" xfId="12426"/>
    <cellStyle name="Normal 7 9 4 4 2 2 2 2" xfId="29963"/>
    <cellStyle name="Normal 7 9 4 4 2 2 3" xfId="22448"/>
    <cellStyle name="Normal 7 9 4 4 2 3" xfId="7395"/>
    <cellStyle name="Normal 7 9 4 4 2 3 2" xfId="14931"/>
    <cellStyle name="Normal 7 9 4 4 2 3 2 2" xfId="32468"/>
    <cellStyle name="Normal 7 9 4 4 2 3 3" xfId="24953"/>
    <cellStyle name="Normal 7 9 4 4 2 4" xfId="9921"/>
    <cellStyle name="Normal 7 9 4 4 2 4 2" xfId="27458"/>
    <cellStyle name="Normal 7 9 4 4 2 5" xfId="19943"/>
    <cellStyle name="Normal 7 9 4 4 2 6" xfId="17438"/>
    <cellStyle name="Normal 7 9 4 4 3" xfId="3645"/>
    <cellStyle name="Normal 7 9 4 4 3 2" xfId="11181"/>
    <cellStyle name="Normal 7 9 4 4 3 2 2" xfId="28718"/>
    <cellStyle name="Normal 7 9 4 4 3 3" xfId="21203"/>
    <cellStyle name="Normal 7 9 4 4 4" xfId="6150"/>
    <cellStyle name="Normal 7 9 4 4 4 2" xfId="13686"/>
    <cellStyle name="Normal 7 9 4 4 4 2 2" xfId="31223"/>
    <cellStyle name="Normal 7 9 4 4 4 3" xfId="23708"/>
    <cellStyle name="Normal 7 9 4 4 5" xfId="8676"/>
    <cellStyle name="Normal 7 9 4 4 5 2" xfId="26213"/>
    <cellStyle name="Normal 7 9 4 4 6" xfId="18698"/>
    <cellStyle name="Normal 7 9 4 4 7" xfId="16193"/>
    <cellStyle name="Normal 7 9 4 5" xfId="1638"/>
    <cellStyle name="Normal 7 9 4 5 2" xfId="4143"/>
    <cellStyle name="Normal 7 9 4 5 2 2" xfId="11679"/>
    <cellStyle name="Normal 7 9 4 5 2 2 2" xfId="29216"/>
    <cellStyle name="Normal 7 9 4 5 2 3" xfId="21701"/>
    <cellStyle name="Normal 7 9 4 5 3" xfId="6648"/>
    <cellStyle name="Normal 7 9 4 5 3 2" xfId="14184"/>
    <cellStyle name="Normal 7 9 4 5 3 2 2" xfId="31721"/>
    <cellStyle name="Normal 7 9 4 5 3 3" xfId="24206"/>
    <cellStyle name="Normal 7 9 4 5 4" xfId="9174"/>
    <cellStyle name="Normal 7 9 4 5 4 2" xfId="26711"/>
    <cellStyle name="Normal 7 9 4 5 5" xfId="19196"/>
    <cellStyle name="Normal 7 9 4 5 6" xfId="16691"/>
    <cellStyle name="Normal 7 9 4 6" xfId="2898"/>
    <cellStyle name="Normal 7 9 4 6 2" xfId="10434"/>
    <cellStyle name="Normal 7 9 4 6 2 2" xfId="27971"/>
    <cellStyle name="Normal 7 9 4 6 3" xfId="20456"/>
    <cellStyle name="Normal 7 9 4 7" xfId="5403"/>
    <cellStyle name="Normal 7 9 4 7 2" xfId="12939"/>
    <cellStyle name="Normal 7 9 4 7 2 2" xfId="30476"/>
    <cellStyle name="Normal 7 9 4 7 3" xfId="22961"/>
    <cellStyle name="Normal 7 9 4 8" xfId="7925"/>
    <cellStyle name="Normal 7 9 4 8 2" xfId="25466"/>
    <cellStyle name="Normal 7 9 4 9" xfId="17951"/>
    <cellStyle name="Normal 7 9 5" xfId="685"/>
    <cellStyle name="Normal 7 9 5 2" xfId="1206"/>
    <cellStyle name="Normal 7 9 5 2 2" xfId="2451"/>
    <cellStyle name="Normal 7 9 5 2 2 2" xfId="4956"/>
    <cellStyle name="Normal 7 9 5 2 2 2 2" xfId="12492"/>
    <cellStyle name="Normal 7 9 5 2 2 2 2 2" xfId="30029"/>
    <cellStyle name="Normal 7 9 5 2 2 2 3" xfId="22514"/>
    <cellStyle name="Normal 7 9 5 2 2 3" xfId="7461"/>
    <cellStyle name="Normal 7 9 5 2 2 3 2" xfId="14997"/>
    <cellStyle name="Normal 7 9 5 2 2 3 2 2" xfId="32534"/>
    <cellStyle name="Normal 7 9 5 2 2 3 3" xfId="25019"/>
    <cellStyle name="Normal 7 9 5 2 2 4" xfId="9987"/>
    <cellStyle name="Normal 7 9 5 2 2 4 2" xfId="27524"/>
    <cellStyle name="Normal 7 9 5 2 2 5" xfId="20009"/>
    <cellStyle name="Normal 7 9 5 2 2 6" xfId="17504"/>
    <cellStyle name="Normal 7 9 5 2 3" xfId="3711"/>
    <cellStyle name="Normal 7 9 5 2 3 2" xfId="11247"/>
    <cellStyle name="Normal 7 9 5 2 3 2 2" xfId="28784"/>
    <cellStyle name="Normal 7 9 5 2 3 3" xfId="21269"/>
    <cellStyle name="Normal 7 9 5 2 4" xfId="6216"/>
    <cellStyle name="Normal 7 9 5 2 4 2" xfId="13752"/>
    <cellStyle name="Normal 7 9 5 2 4 2 2" xfId="31289"/>
    <cellStyle name="Normal 7 9 5 2 4 3" xfId="23774"/>
    <cellStyle name="Normal 7 9 5 2 5" xfId="8742"/>
    <cellStyle name="Normal 7 9 5 2 5 2" xfId="26279"/>
    <cellStyle name="Normal 7 9 5 2 6" xfId="18764"/>
    <cellStyle name="Normal 7 9 5 2 7" xfId="16259"/>
    <cellStyle name="Normal 7 9 5 3" xfId="1953"/>
    <cellStyle name="Normal 7 9 5 3 2" xfId="4458"/>
    <cellStyle name="Normal 7 9 5 3 2 2" xfId="11994"/>
    <cellStyle name="Normal 7 9 5 3 2 2 2" xfId="29531"/>
    <cellStyle name="Normal 7 9 5 3 2 3" xfId="22016"/>
    <cellStyle name="Normal 7 9 5 3 3" xfId="6963"/>
    <cellStyle name="Normal 7 9 5 3 3 2" xfId="14499"/>
    <cellStyle name="Normal 7 9 5 3 3 2 2" xfId="32036"/>
    <cellStyle name="Normal 7 9 5 3 3 3" xfId="24521"/>
    <cellStyle name="Normal 7 9 5 3 4" xfId="9489"/>
    <cellStyle name="Normal 7 9 5 3 4 2" xfId="27026"/>
    <cellStyle name="Normal 7 9 5 3 5" xfId="19511"/>
    <cellStyle name="Normal 7 9 5 3 6" xfId="17006"/>
    <cellStyle name="Normal 7 9 5 4" xfId="3213"/>
    <cellStyle name="Normal 7 9 5 4 2" xfId="10749"/>
    <cellStyle name="Normal 7 9 5 4 2 2" xfId="28286"/>
    <cellStyle name="Normal 7 9 5 4 3" xfId="20771"/>
    <cellStyle name="Normal 7 9 5 5" xfId="5718"/>
    <cellStyle name="Normal 7 9 5 5 2" xfId="13254"/>
    <cellStyle name="Normal 7 9 5 5 2 2" xfId="30791"/>
    <cellStyle name="Normal 7 9 5 5 3" xfId="23276"/>
    <cellStyle name="Normal 7 9 5 6" xfId="8242"/>
    <cellStyle name="Normal 7 9 5 6 2" xfId="25781"/>
    <cellStyle name="Normal 7 9 5 7" xfId="18266"/>
    <cellStyle name="Normal 7 9 5 8" xfId="15761"/>
    <cellStyle name="Normal 7 9 6" xfId="412"/>
    <cellStyle name="Normal 7 9 6 2" xfId="1704"/>
    <cellStyle name="Normal 7 9 6 2 2" xfId="4209"/>
    <cellStyle name="Normal 7 9 6 2 2 2" xfId="11745"/>
    <cellStyle name="Normal 7 9 6 2 2 2 2" xfId="29282"/>
    <cellStyle name="Normal 7 9 6 2 2 3" xfId="21767"/>
    <cellStyle name="Normal 7 9 6 2 3" xfId="6714"/>
    <cellStyle name="Normal 7 9 6 2 3 2" xfId="14250"/>
    <cellStyle name="Normal 7 9 6 2 3 2 2" xfId="31787"/>
    <cellStyle name="Normal 7 9 6 2 3 3" xfId="24272"/>
    <cellStyle name="Normal 7 9 6 2 4" xfId="9240"/>
    <cellStyle name="Normal 7 9 6 2 4 2" xfId="26777"/>
    <cellStyle name="Normal 7 9 6 2 5" xfId="19262"/>
    <cellStyle name="Normal 7 9 6 2 6" xfId="16757"/>
    <cellStyle name="Normal 7 9 6 3" xfId="2964"/>
    <cellStyle name="Normal 7 9 6 3 2" xfId="10500"/>
    <cellStyle name="Normal 7 9 6 3 2 2" xfId="28037"/>
    <cellStyle name="Normal 7 9 6 3 3" xfId="20522"/>
    <cellStyle name="Normal 7 9 6 4" xfId="5469"/>
    <cellStyle name="Normal 7 9 6 4 2" xfId="13005"/>
    <cellStyle name="Normal 7 9 6 4 2 2" xfId="30542"/>
    <cellStyle name="Normal 7 9 6 4 3" xfId="23027"/>
    <cellStyle name="Normal 7 9 6 5" xfId="7991"/>
    <cellStyle name="Normal 7 9 6 5 2" xfId="25532"/>
    <cellStyle name="Normal 7 9 6 6" xfId="18017"/>
    <cellStyle name="Normal 7 9 6 7" xfId="15512"/>
    <cellStyle name="Normal 7 9 7" xfId="957"/>
    <cellStyle name="Normal 7 9 7 2" xfId="2202"/>
    <cellStyle name="Normal 7 9 7 2 2" xfId="4707"/>
    <cellStyle name="Normal 7 9 7 2 2 2" xfId="12243"/>
    <cellStyle name="Normal 7 9 7 2 2 2 2" xfId="29780"/>
    <cellStyle name="Normal 7 9 7 2 2 3" xfId="22265"/>
    <cellStyle name="Normal 7 9 7 2 3" xfId="7212"/>
    <cellStyle name="Normal 7 9 7 2 3 2" xfId="14748"/>
    <cellStyle name="Normal 7 9 7 2 3 2 2" xfId="32285"/>
    <cellStyle name="Normal 7 9 7 2 3 3" xfId="24770"/>
    <cellStyle name="Normal 7 9 7 2 4" xfId="9738"/>
    <cellStyle name="Normal 7 9 7 2 4 2" xfId="27275"/>
    <cellStyle name="Normal 7 9 7 2 5" xfId="19760"/>
    <cellStyle name="Normal 7 9 7 2 6" xfId="17255"/>
    <cellStyle name="Normal 7 9 7 3" xfId="3462"/>
    <cellStyle name="Normal 7 9 7 3 2" xfId="10998"/>
    <cellStyle name="Normal 7 9 7 3 2 2" xfId="28535"/>
    <cellStyle name="Normal 7 9 7 3 3" xfId="21020"/>
    <cellStyle name="Normal 7 9 7 4" xfId="5967"/>
    <cellStyle name="Normal 7 9 7 4 2" xfId="13503"/>
    <cellStyle name="Normal 7 9 7 4 2 2" xfId="31040"/>
    <cellStyle name="Normal 7 9 7 4 3" xfId="23525"/>
    <cellStyle name="Normal 7 9 7 5" xfId="8493"/>
    <cellStyle name="Normal 7 9 7 5 2" xfId="26030"/>
    <cellStyle name="Normal 7 9 7 6" xfId="18515"/>
    <cellStyle name="Normal 7 9 7 7" xfId="16010"/>
    <cellStyle name="Normal 7 9 8" xfId="1455"/>
    <cellStyle name="Normal 7 9 8 2" xfId="3960"/>
    <cellStyle name="Normal 7 9 8 2 2" xfId="11496"/>
    <cellStyle name="Normal 7 9 8 2 2 2" xfId="29033"/>
    <cellStyle name="Normal 7 9 8 2 3" xfId="21518"/>
    <cellStyle name="Normal 7 9 8 3" xfId="6465"/>
    <cellStyle name="Normal 7 9 8 3 2" xfId="14001"/>
    <cellStyle name="Normal 7 9 8 3 2 2" xfId="31538"/>
    <cellStyle name="Normal 7 9 8 3 3" xfId="24023"/>
    <cellStyle name="Normal 7 9 8 4" xfId="8991"/>
    <cellStyle name="Normal 7 9 8 4 2" xfId="26528"/>
    <cellStyle name="Normal 7 9 8 5" xfId="19013"/>
    <cellStyle name="Normal 7 9 8 6" xfId="16508"/>
    <cellStyle name="Normal 7 9 9" xfId="2715"/>
    <cellStyle name="Normal 7 9 9 2" xfId="10251"/>
    <cellStyle name="Normal 7 9 9 2 2" xfId="27788"/>
    <cellStyle name="Normal 7 9 9 3" xfId="20273"/>
    <cellStyle name="Normal 8" xfId="97"/>
    <cellStyle name="Normal 8 10" xfId="169"/>
    <cellStyle name="Normal 8 10 10" xfId="15292"/>
    <cellStyle name="Normal 8 10 2" xfId="718"/>
    <cellStyle name="Normal 8 10 2 2" xfId="1237"/>
    <cellStyle name="Normal 8 10 2 2 2" xfId="2482"/>
    <cellStyle name="Normal 8 10 2 2 2 2" xfId="4987"/>
    <cellStyle name="Normal 8 10 2 2 2 2 2" xfId="12523"/>
    <cellStyle name="Normal 8 10 2 2 2 2 2 2" xfId="30060"/>
    <cellStyle name="Normal 8 10 2 2 2 2 3" xfId="22545"/>
    <cellStyle name="Normal 8 10 2 2 2 3" xfId="7492"/>
    <cellStyle name="Normal 8 10 2 2 2 3 2" xfId="15028"/>
    <cellStyle name="Normal 8 10 2 2 2 3 2 2" xfId="32565"/>
    <cellStyle name="Normal 8 10 2 2 2 3 3" xfId="25050"/>
    <cellStyle name="Normal 8 10 2 2 2 4" xfId="10018"/>
    <cellStyle name="Normal 8 10 2 2 2 4 2" xfId="27555"/>
    <cellStyle name="Normal 8 10 2 2 2 5" xfId="20040"/>
    <cellStyle name="Normal 8 10 2 2 2 6" xfId="17535"/>
    <cellStyle name="Normal 8 10 2 2 3" xfId="3742"/>
    <cellStyle name="Normal 8 10 2 2 3 2" xfId="11278"/>
    <cellStyle name="Normal 8 10 2 2 3 2 2" xfId="28815"/>
    <cellStyle name="Normal 8 10 2 2 3 3" xfId="21300"/>
    <cellStyle name="Normal 8 10 2 2 4" xfId="6247"/>
    <cellStyle name="Normal 8 10 2 2 4 2" xfId="13783"/>
    <cellStyle name="Normal 8 10 2 2 4 2 2" xfId="31320"/>
    <cellStyle name="Normal 8 10 2 2 4 3" xfId="23805"/>
    <cellStyle name="Normal 8 10 2 2 5" xfId="8773"/>
    <cellStyle name="Normal 8 10 2 2 5 2" xfId="26310"/>
    <cellStyle name="Normal 8 10 2 2 6" xfId="18795"/>
    <cellStyle name="Normal 8 10 2 2 7" xfId="16290"/>
    <cellStyle name="Normal 8 10 2 3" xfId="1984"/>
    <cellStyle name="Normal 8 10 2 3 2" xfId="4489"/>
    <cellStyle name="Normal 8 10 2 3 2 2" xfId="12025"/>
    <cellStyle name="Normal 8 10 2 3 2 2 2" xfId="29562"/>
    <cellStyle name="Normal 8 10 2 3 2 3" xfId="22047"/>
    <cellStyle name="Normal 8 10 2 3 3" xfId="6994"/>
    <cellStyle name="Normal 8 10 2 3 3 2" xfId="14530"/>
    <cellStyle name="Normal 8 10 2 3 3 2 2" xfId="32067"/>
    <cellStyle name="Normal 8 10 2 3 3 3" xfId="24552"/>
    <cellStyle name="Normal 8 10 2 3 4" xfId="9520"/>
    <cellStyle name="Normal 8 10 2 3 4 2" xfId="27057"/>
    <cellStyle name="Normal 8 10 2 3 5" xfId="19542"/>
    <cellStyle name="Normal 8 10 2 3 6" xfId="17037"/>
    <cellStyle name="Normal 8 10 2 4" xfId="3244"/>
    <cellStyle name="Normal 8 10 2 4 2" xfId="10780"/>
    <cellStyle name="Normal 8 10 2 4 2 2" xfId="28317"/>
    <cellStyle name="Normal 8 10 2 4 3" xfId="20802"/>
    <cellStyle name="Normal 8 10 2 5" xfId="5749"/>
    <cellStyle name="Normal 8 10 2 5 2" xfId="13285"/>
    <cellStyle name="Normal 8 10 2 5 2 2" xfId="30822"/>
    <cellStyle name="Normal 8 10 2 5 3" xfId="23307"/>
    <cellStyle name="Normal 8 10 2 6" xfId="8273"/>
    <cellStyle name="Normal 8 10 2 6 2" xfId="25812"/>
    <cellStyle name="Normal 8 10 2 7" xfId="18297"/>
    <cellStyle name="Normal 8 10 2 8" xfId="15792"/>
    <cellStyle name="Normal 8 10 3" xfId="445"/>
    <cellStyle name="Normal 8 10 3 2" xfId="1735"/>
    <cellStyle name="Normal 8 10 3 2 2" xfId="4240"/>
    <cellStyle name="Normal 8 10 3 2 2 2" xfId="11776"/>
    <cellStyle name="Normal 8 10 3 2 2 2 2" xfId="29313"/>
    <cellStyle name="Normal 8 10 3 2 2 3" xfId="21798"/>
    <cellStyle name="Normal 8 10 3 2 3" xfId="6745"/>
    <cellStyle name="Normal 8 10 3 2 3 2" xfId="14281"/>
    <cellStyle name="Normal 8 10 3 2 3 2 2" xfId="31818"/>
    <cellStyle name="Normal 8 10 3 2 3 3" xfId="24303"/>
    <cellStyle name="Normal 8 10 3 2 4" xfId="9271"/>
    <cellStyle name="Normal 8 10 3 2 4 2" xfId="26808"/>
    <cellStyle name="Normal 8 10 3 2 5" xfId="19293"/>
    <cellStyle name="Normal 8 10 3 2 6" xfId="16788"/>
    <cellStyle name="Normal 8 10 3 3" xfId="2995"/>
    <cellStyle name="Normal 8 10 3 3 2" xfId="10531"/>
    <cellStyle name="Normal 8 10 3 3 2 2" xfId="28068"/>
    <cellStyle name="Normal 8 10 3 3 3" xfId="20553"/>
    <cellStyle name="Normal 8 10 3 4" xfId="5500"/>
    <cellStyle name="Normal 8 10 3 4 2" xfId="13036"/>
    <cellStyle name="Normal 8 10 3 4 2 2" xfId="30573"/>
    <cellStyle name="Normal 8 10 3 4 3" xfId="23058"/>
    <cellStyle name="Normal 8 10 3 5" xfId="8022"/>
    <cellStyle name="Normal 8 10 3 5 2" xfId="25563"/>
    <cellStyle name="Normal 8 10 3 6" xfId="18048"/>
    <cellStyle name="Normal 8 10 3 7" xfId="15543"/>
    <cellStyle name="Normal 8 10 4" xfId="988"/>
    <cellStyle name="Normal 8 10 4 2" xfId="2233"/>
    <cellStyle name="Normal 8 10 4 2 2" xfId="4738"/>
    <cellStyle name="Normal 8 10 4 2 2 2" xfId="12274"/>
    <cellStyle name="Normal 8 10 4 2 2 2 2" xfId="29811"/>
    <cellStyle name="Normal 8 10 4 2 2 3" xfId="22296"/>
    <cellStyle name="Normal 8 10 4 2 3" xfId="7243"/>
    <cellStyle name="Normal 8 10 4 2 3 2" xfId="14779"/>
    <cellStyle name="Normal 8 10 4 2 3 2 2" xfId="32316"/>
    <cellStyle name="Normal 8 10 4 2 3 3" xfId="24801"/>
    <cellStyle name="Normal 8 10 4 2 4" xfId="9769"/>
    <cellStyle name="Normal 8 10 4 2 4 2" xfId="27306"/>
    <cellStyle name="Normal 8 10 4 2 5" xfId="19791"/>
    <cellStyle name="Normal 8 10 4 2 6" xfId="17286"/>
    <cellStyle name="Normal 8 10 4 3" xfId="3493"/>
    <cellStyle name="Normal 8 10 4 3 2" xfId="11029"/>
    <cellStyle name="Normal 8 10 4 3 2 2" xfId="28566"/>
    <cellStyle name="Normal 8 10 4 3 3" xfId="21051"/>
    <cellStyle name="Normal 8 10 4 4" xfId="5998"/>
    <cellStyle name="Normal 8 10 4 4 2" xfId="13534"/>
    <cellStyle name="Normal 8 10 4 4 2 2" xfId="31071"/>
    <cellStyle name="Normal 8 10 4 4 3" xfId="23556"/>
    <cellStyle name="Normal 8 10 4 5" xfId="8524"/>
    <cellStyle name="Normal 8 10 4 5 2" xfId="26061"/>
    <cellStyle name="Normal 8 10 4 6" xfId="18546"/>
    <cellStyle name="Normal 8 10 4 7" xfId="16041"/>
    <cellStyle name="Normal 8 10 5" xfId="1486"/>
    <cellStyle name="Normal 8 10 5 2" xfId="3991"/>
    <cellStyle name="Normal 8 10 5 2 2" xfId="11527"/>
    <cellStyle name="Normal 8 10 5 2 2 2" xfId="29064"/>
    <cellStyle name="Normal 8 10 5 2 3" xfId="21549"/>
    <cellStyle name="Normal 8 10 5 3" xfId="6496"/>
    <cellStyle name="Normal 8 10 5 3 2" xfId="14032"/>
    <cellStyle name="Normal 8 10 5 3 2 2" xfId="31569"/>
    <cellStyle name="Normal 8 10 5 3 3" xfId="24054"/>
    <cellStyle name="Normal 8 10 5 4" xfId="9022"/>
    <cellStyle name="Normal 8 10 5 4 2" xfId="26559"/>
    <cellStyle name="Normal 8 10 5 5" xfId="19044"/>
    <cellStyle name="Normal 8 10 5 6" xfId="16539"/>
    <cellStyle name="Normal 8 10 6" xfId="2746"/>
    <cellStyle name="Normal 8 10 6 2" xfId="10282"/>
    <cellStyle name="Normal 8 10 6 2 2" xfId="27819"/>
    <cellStyle name="Normal 8 10 6 3" xfId="20304"/>
    <cellStyle name="Normal 8 10 7" xfId="5251"/>
    <cellStyle name="Normal 8 10 7 2" xfId="12787"/>
    <cellStyle name="Normal 8 10 7 2 2" xfId="30324"/>
    <cellStyle name="Normal 8 10 7 3" xfId="22809"/>
    <cellStyle name="Normal 8 10 8" xfId="7771"/>
    <cellStyle name="Normal 8 10 8 2" xfId="25314"/>
    <cellStyle name="Normal 8 10 9" xfId="17799"/>
    <cellStyle name="Normal 8 11" xfId="245"/>
    <cellStyle name="Normal 8 11 10" xfId="15355"/>
    <cellStyle name="Normal 8 11 2" xfId="780"/>
    <cellStyle name="Normal 8 11 2 2" xfId="1298"/>
    <cellStyle name="Normal 8 11 2 2 2" xfId="2543"/>
    <cellStyle name="Normal 8 11 2 2 2 2" xfId="5048"/>
    <cellStyle name="Normal 8 11 2 2 2 2 2" xfId="12584"/>
    <cellStyle name="Normal 8 11 2 2 2 2 2 2" xfId="30121"/>
    <cellStyle name="Normal 8 11 2 2 2 2 3" xfId="22606"/>
    <cellStyle name="Normal 8 11 2 2 2 3" xfId="7553"/>
    <cellStyle name="Normal 8 11 2 2 2 3 2" xfId="15089"/>
    <cellStyle name="Normal 8 11 2 2 2 3 2 2" xfId="32626"/>
    <cellStyle name="Normal 8 11 2 2 2 3 3" xfId="25111"/>
    <cellStyle name="Normal 8 11 2 2 2 4" xfId="10079"/>
    <cellStyle name="Normal 8 11 2 2 2 4 2" xfId="27616"/>
    <cellStyle name="Normal 8 11 2 2 2 5" xfId="20101"/>
    <cellStyle name="Normal 8 11 2 2 2 6" xfId="17596"/>
    <cellStyle name="Normal 8 11 2 2 3" xfId="3803"/>
    <cellStyle name="Normal 8 11 2 2 3 2" xfId="11339"/>
    <cellStyle name="Normal 8 11 2 2 3 2 2" xfId="28876"/>
    <cellStyle name="Normal 8 11 2 2 3 3" xfId="21361"/>
    <cellStyle name="Normal 8 11 2 2 4" xfId="6308"/>
    <cellStyle name="Normal 8 11 2 2 4 2" xfId="13844"/>
    <cellStyle name="Normal 8 11 2 2 4 2 2" xfId="31381"/>
    <cellStyle name="Normal 8 11 2 2 4 3" xfId="23866"/>
    <cellStyle name="Normal 8 11 2 2 5" xfId="8834"/>
    <cellStyle name="Normal 8 11 2 2 5 2" xfId="26371"/>
    <cellStyle name="Normal 8 11 2 2 6" xfId="18856"/>
    <cellStyle name="Normal 8 11 2 2 7" xfId="16351"/>
    <cellStyle name="Normal 8 11 2 3" xfId="2045"/>
    <cellStyle name="Normal 8 11 2 3 2" xfId="4550"/>
    <cellStyle name="Normal 8 11 2 3 2 2" xfId="12086"/>
    <cellStyle name="Normal 8 11 2 3 2 2 2" xfId="29623"/>
    <cellStyle name="Normal 8 11 2 3 2 3" xfId="22108"/>
    <cellStyle name="Normal 8 11 2 3 3" xfId="7055"/>
    <cellStyle name="Normal 8 11 2 3 3 2" xfId="14591"/>
    <cellStyle name="Normal 8 11 2 3 3 2 2" xfId="32128"/>
    <cellStyle name="Normal 8 11 2 3 3 3" xfId="24613"/>
    <cellStyle name="Normal 8 11 2 3 4" xfId="9581"/>
    <cellStyle name="Normal 8 11 2 3 4 2" xfId="27118"/>
    <cellStyle name="Normal 8 11 2 3 5" xfId="19603"/>
    <cellStyle name="Normal 8 11 2 3 6" xfId="17098"/>
    <cellStyle name="Normal 8 11 2 4" xfId="3305"/>
    <cellStyle name="Normal 8 11 2 4 2" xfId="10841"/>
    <cellStyle name="Normal 8 11 2 4 2 2" xfId="28378"/>
    <cellStyle name="Normal 8 11 2 4 3" xfId="20863"/>
    <cellStyle name="Normal 8 11 2 5" xfId="5810"/>
    <cellStyle name="Normal 8 11 2 5 2" xfId="13346"/>
    <cellStyle name="Normal 8 11 2 5 2 2" xfId="30883"/>
    <cellStyle name="Normal 8 11 2 5 3" xfId="23368"/>
    <cellStyle name="Normal 8 11 2 6" xfId="8334"/>
    <cellStyle name="Normal 8 11 2 6 2" xfId="25873"/>
    <cellStyle name="Normal 8 11 2 7" xfId="18358"/>
    <cellStyle name="Normal 8 11 2 8" xfId="15853"/>
    <cellStyle name="Normal 8 11 3" xfId="520"/>
    <cellStyle name="Normal 8 11 3 2" xfId="1796"/>
    <cellStyle name="Normal 8 11 3 2 2" xfId="4301"/>
    <cellStyle name="Normal 8 11 3 2 2 2" xfId="11837"/>
    <cellStyle name="Normal 8 11 3 2 2 2 2" xfId="29374"/>
    <cellStyle name="Normal 8 11 3 2 2 3" xfId="21859"/>
    <cellStyle name="Normal 8 11 3 2 3" xfId="6806"/>
    <cellStyle name="Normal 8 11 3 2 3 2" xfId="14342"/>
    <cellStyle name="Normal 8 11 3 2 3 2 2" xfId="31879"/>
    <cellStyle name="Normal 8 11 3 2 3 3" xfId="24364"/>
    <cellStyle name="Normal 8 11 3 2 4" xfId="9332"/>
    <cellStyle name="Normal 8 11 3 2 4 2" xfId="26869"/>
    <cellStyle name="Normal 8 11 3 2 5" xfId="19354"/>
    <cellStyle name="Normal 8 11 3 2 6" xfId="16849"/>
    <cellStyle name="Normal 8 11 3 3" xfId="3056"/>
    <cellStyle name="Normal 8 11 3 3 2" xfId="10592"/>
    <cellStyle name="Normal 8 11 3 3 2 2" xfId="28129"/>
    <cellStyle name="Normal 8 11 3 3 3" xfId="20614"/>
    <cellStyle name="Normal 8 11 3 4" xfId="5561"/>
    <cellStyle name="Normal 8 11 3 4 2" xfId="13097"/>
    <cellStyle name="Normal 8 11 3 4 2 2" xfId="30634"/>
    <cellStyle name="Normal 8 11 3 4 3" xfId="23119"/>
    <cellStyle name="Normal 8 11 3 5" xfId="8085"/>
    <cellStyle name="Normal 8 11 3 5 2" xfId="25624"/>
    <cellStyle name="Normal 8 11 3 6" xfId="18109"/>
    <cellStyle name="Normal 8 11 3 7" xfId="15604"/>
    <cellStyle name="Normal 8 11 4" xfId="1049"/>
    <cellStyle name="Normal 8 11 4 2" xfId="2294"/>
    <cellStyle name="Normal 8 11 4 2 2" xfId="4799"/>
    <cellStyle name="Normal 8 11 4 2 2 2" xfId="12335"/>
    <cellStyle name="Normal 8 11 4 2 2 2 2" xfId="29872"/>
    <cellStyle name="Normal 8 11 4 2 2 3" xfId="22357"/>
    <cellStyle name="Normal 8 11 4 2 3" xfId="7304"/>
    <cellStyle name="Normal 8 11 4 2 3 2" xfId="14840"/>
    <cellStyle name="Normal 8 11 4 2 3 2 2" xfId="32377"/>
    <cellStyle name="Normal 8 11 4 2 3 3" xfId="24862"/>
    <cellStyle name="Normal 8 11 4 2 4" xfId="9830"/>
    <cellStyle name="Normal 8 11 4 2 4 2" xfId="27367"/>
    <cellStyle name="Normal 8 11 4 2 5" xfId="19852"/>
    <cellStyle name="Normal 8 11 4 2 6" xfId="17347"/>
    <cellStyle name="Normal 8 11 4 3" xfId="3554"/>
    <cellStyle name="Normal 8 11 4 3 2" xfId="11090"/>
    <cellStyle name="Normal 8 11 4 3 2 2" xfId="28627"/>
    <cellStyle name="Normal 8 11 4 3 3" xfId="21112"/>
    <cellStyle name="Normal 8 11 4 4" xfId="6059"/>
    <cellStyle name="Normal 8 11 4 4 2" xfId="13595"/>
    <cellStyle name="Normal 8 11 4 4 2 2" xfId="31132"/>
    <cellStyle name="Normal 8 11 4 4 3" xfId="23617"/>
    <cellStyle name="Normal 8 11 4 5" xfId="8585"/>
    <cellStyle name="Normal 8 11 4 5 2" xfId="26122"/>
    <cellStyle name="Normal 8 11 4 6" xfId="18607"/>
    <cellStyle name="Normal 8 11 4 7" xfId="16102"/>
    <cellStyle name="Normal 8 11 5" xfId="1547"/>
    <cellStyle name="Normal 8 11 5 2" xfId="4052"/>
    <cellStyle name="Normal 8 11 5 2 2" xfId="11588"/>
    <cellStyle name="Normal 8 11 5 2 2 2" xfId="29125"/>
    <cellStyle name="Normal 8 11 5 2 3" xfId="21610"/>
    <cellStyle name="Normal 8 11 5 3" xfId="6557"/>
    <cellStyle name="Normal 8 11 5 3 2" xfId="14093"/>
    <cellStyle name="Normal 8 11 5 3 2 2" xfId="31630"/>
    <cellStyle name="Normal 8 11 5 3 3" xfId="24115"/>
    <cellStyle name="Normal 8 11 5 4" xfId="9083"/>
    <cellStyle name="Normal 8 11 5 4 2" xfId="26620"/>
    <cellStyle name="Normal 8 11 5 5" xfId="19105"/>
    <cellStyle name="Normal 8 11 5 6" xfId="16600"/>
    <cellStyle name="Normal 8 11 6" xfId="2807"/>
    <cellStyle name="Normal 8 11 6 2" xfId="10343"/>
    <cellStyle name="Normal 8 11 6 2 2" xfId="27880"/>
    <cellStyle name="Normal 8 11 6 3" xfId="20365"/>
    <cellStyle name="Normal 8 11 7" xfId="5312"/>
    <cellStyle name="Normal 8 11 7 2" xfId="12848"/>
    <cellStyle name="Normal 8 11 7 2 2" xfId="30385"/>
    <cellStyle name="Normal 8 11 7 3" xfId="22870"/>
    <cellStyle name="Normal 8 11 8" xfId="7834"/>
    <cellStyle name="Normal 8 11 8 2" xfId="25375"/>
    <cellStyle name="Normal 8 11 9" xfId="17860"/>
    <cellStyle name="Normal 8 12" xfId="309"/>
    <cellStyle name="Normal 8 12 10" xfId="15416"/>
    <cellStyle name="Normal 8 12 2" xfId="844"/>
    <cellStyle name="Normal 8 12 2 2" xfId="1359"/>
    <cellStyle name="Normal 8 12 2 2 2" xfId="2604"/>
    <cellStyle name="Normal 8 12 2 2 2 2" xfId="5109"/>
    <cellStyle name="Normal 8 12 2 2 2 2 2" xfId="12645"/>
    <cellStyle name="Normal 8 12 2 2 2 2 2 2" xfId="30182"/>
    <cellStyle name="Normal 8 12 2 2 2 2 3" xfId="22667"/>
    <cellStyle name="Normal 8 12 2 2 2 3" xfId="7614"/>
    <cellStyle name="Normal 8 12 2 2 2 3 2" xfId="15150"/>
    <cellStyle name="Normal 8 12 2 2 2 3 2 2" xfId="32687"/>
    <cellStyle name="Normal 8 12 2 2 2 3 3" xfId="25172"/>
    <cellStyle name="Normal 8 12 2 2 2 4" xfId="10140"/>
    <cellStyle name="Normal 8 12 2 2 2 4 2" xfId="27677"/>
    <cellStyle name="Normal 8 12 2 2 2 5" xfId="20162"/>
    <cellStyle name="Normal 8 12 2 2 2 6" xfId="17657"/>
    <cellStyle name="Normal 8 12 2 2 3" xfId="3864"/>
    <cellStyle name="Normal 8 12 2 2 3 2" xfId="11400"/>
    <cellStyle name="Normal 8 12 2 2 3 2 2" xfId="28937"/>
    <cellStyle name="Normal 8 12 2 2 3 3" xfId="21422"/>
    <cellStyle name="Normal 8 12 2 2 4" xfId="6369"/>
    <cellStyle name="Normal 8 12 2 2 4 2" xfId="13905"/>
    <cellStyle name="Normal 8 12 2 2 4 2 2" xfId="31442"/>
    <cellStyle name="Normal 8 12 2 2 4 3" xfId="23927"/>
    <cellStyle name="Normal 8 12 2 2 5" xfId="8895"/>
    <cellStyle name="Normal 8 12 2 2 5 2" xfId="26432"/>
    <cellStyle name="Normal 8 12 2 2 6" xfId="18917"/>
    <cellStyle name="Normal 8 12 2 2 7" xfId="16412"/>
    <cellStyle name="Normal 8 12 2 3" xfId="2106"/>
    <cellStyle name="Normal 8 12 2 3 2" xfId="4611"/>
    <cellStyle name="Normal 8 12 2 3 2 2" xfId="12147"/>
    <cellStyle name="Normal 8 12 2 3 2 2 2" xfId="29684"/>
    <cellStyle name="Normal 8 12 2 3 2 3" xfId="22169"/>
    <cellStyle name="Normal 8 12 2 3 3" xfId="7116"/>
    <cellStyle name="Normal 8 12 2 3 3 2" xfId="14652"/>
    <cellStyle name="Normal 8 12 2 3 3 2 2" xfId="32189"/>
    <cellStyle name="Normal 8 12 2 3 3 3" xfId="24674"/>
    <cellStyle name="Normal 8 12 2 3 4" xfId="9642"/>
    <cellStyle name="Normal 8 12 2 3 4 2" xfId="27179"/>
    <cellStyle name="Normal 8 12 2 3 5" xfId="19664"/>
    <cellStyle name="Normal 8 12 2 3 6" xfId="17159"/>
    <cellStyle name="Normal 8 12 2 4" xfId="3366"/>
    <cellStyle name="Normal 8 12 2 4 2" xfId="10902"/>
    <cellStyle name="Normal 8 12 2 4 2 2" xfId="28439"/>
    <cellStyle name="Normal 8 12 2 4 3" xfId="20924"/>
    <cellStyle name="Normal 8 12 2 5" xfId="5871"/>
    <cellStyle name="Normal 8 12 2 5 2" xfId="13407"/>
    <cellStyle name="Normal 8 12 2 5 2 2" xfId="30944"/>
    <cellStyle name="Normal 8 12 2 5 3" xfId="23429"/>
    <cellStyle name="Normal 8 12 2 6" xfId="8395"/>
    <cellStyle name="Normal 8 12 2 6 2" xfId="25934"/>
    <cellStyle name="Normal 8 12 2 7" xfId="18419"/>
    <cellStyle name="Normal 8 12 2 8" xfId="15914"/>
    <cellStyle name="Normal 8 12 3" xfId="584"/>
    <cellStyle name="Normal 8 12 3 2" xfId="1857"/>
    <cellStyle name="Normal 8 12 3 2 2" xfId="4362"/>
    <cellStyle name="Normal 8 12 3 2 2 2" xfId="11898"/>
    <cellStyle name="Normal 8 12 3 2 2 2 2" xfId="29435"/>
    <cellStyle name="Normal 8 12 3 2 2 3" xfId="21920"/>
    <cellStyle name="Normal 8 12 3 2 3" xfId="6867"/>
    <cellStyle name="Normal 8 12 3 2 3 2" xfId="14403"/>
    <cellStyle name="Normal 8 12 3 2 3 2 2" xfId="31940"/>
    <cellStyle name="Normal 8 12 3 2 3 3" xfId="24425"/>
    <cellStyle name="Normal 8 12 3 2 4" xfId="9393"/>
    <cellStyle name="Normal 8 12 3 2 4 2" xfId="26930"/>
    <cellStyle name="Normal 8 12 3 2 5" xfId="19415"/>
    <cellStyle name="Normal 8 12 3 2 6" xfId="16910"/>
    <cellStyle name="Normal 8 12 3 3" xfId="3117"/>
    <cellStyle name="Normal 8 12 3 3 2" xfId="10653"/>
    <cellStyle name="Normal 8 12 3 3 2 2" xfId="28190"/>
    <cellStyle name="Normal 8 12 3 3 3" xfId="20675"/>
    <cellStyle name="Normal 8 12 3 4" xfId="5622"/>
    <cellStyle name="Normal 8 12 3 4 2" xfId="13158"/>
    <cellStyle name="Normal 8 12 3 4 2 2" xfId="30695"/>
    <cellStyle name="Normal 8 12 3 4 3" xfId="23180"/>
    <cellStyle name="Normal 8 12 3 5" xfId="8146"/>
    <cellStyle name="Normal 8 12 3 5 2" xfId="25685"/>
    <cellStyle name="Normal 8 12 3 6" xfId="18170"/>
    <cellStyle name="Normal 8 12 3 7" xfId="15665"/>
    <cellStyle name="Normal 8 12 4" xfId="1110"/>
    <cellStyle name="Normal 8 12 4 2" xfId="2355"/>
    <cellStyle name="Normal 8 12 4 2 2" xfId="4860"/>
    <cellStyle name="Normal 8 12 4 2 2 2" xfId="12396"/>
    <cellStyle name="Normal 8 12 4 2 2 2 2" xfId="29933"/>
    <cellStyle name="Normal 8 12 4 2 2 3" xfId="22418"/>
    <cellStyle name="Normal 8 12 4 2 3" xfId="7365"/>
    <cellStyle name="Normal 8 12 4 2 3 2" xfId="14901"/>
    <cellStyle name="Normal 8 12 4 2 3 2 2" xfId="32438"/>
    <cellStyle name="Normal 8 12 4 2 3 3" xfId="24923"/>
    <cellStyle name="Normal 8 12 4 2 4" xfId="9891"/>
    <cellStyle name="Normal 8 12 4 2 4 2" xfId="27428"/>
    <cellStyle name="Normal 8 12 4 2 5" xfId="19913"/>
    <cellStyle name="Normal 8 12 4 2 6" xfId="17408"/>
    <cellStyle name="Normal 8 12 4 3" xfId="3615"/>
    <cellStyle name="Normal 8 12 4 3 2" xfId="11151"/>
    <cellStyle name="Normal 8 12 4 3 2 2" xfId="28688"/>
    <cellStyle name="Normal 8 12 4 3 3" xfId="21173"/>
    <cellStyle name="Normal 8 12 4 4" xfId="6120"/>
    <cellStyle name="Normal 8 12 4 4 2" xfId="13656"/>
    <cellStyle name="Normal 8 12 4 4 2 2" xfId="31193"/>
    <cellStyle name="Normal 8 12 4 4 3" xfId="23678"/>
    <cellStyle name="Normal 8 12 4 5" xfId="8646"/>
    <cellStyle name="Normal 8 12 4 5 2" xfId="26183"/>
    <cellStyle name="Normal 8 12 4 6" xfId="18668"/>
    <cellStyle name="Normal 8 12 4 7" xfId="16163"/>
    <cellStyle name="Normal 8 12 5" xfId="1608"/>
    <cellStyle name="Normal 8 12 5 2" xfId="4113"/>
    <cellStyle name="Normal 8 12 5 2 2" xfId="11649"/>
    <cellStyle name="Normal 8 12 5 2 2 2" xfId="29186"/>
    <cellStyle name="Normal 8 12 5 2 3" xfId="21671"/>
    <cellStyle name="Normal 8 12 5 3" xfId="6618"/>
    <cellStyle name="Normal 8 12 5 3 2" xfId="14154"/>
    <cellStyle name="Normal 8 12 5 3 2 2" xfId="31691"/>
    <cellStyle name="Normal 8 12 5 3 3" xfId="24176"/>
    <cellStyle name="Normal 8 12 5 4" xfId="9144"/>
    <cellStyle name="Normal 8 12 5 4 2" xfId="26681"/>
    <cellStyle name="Normal 8 12 5 5" xfId="19166"/>
    <cellStyle name="Normal 8 12 5 6" xfId="16661"/>
    <cellStyle name="Normal 8 12 6" xfId="2868"/>
    <cellStyle name="Normal 8 12 6 2" xfId="10404"/>
    <cellStyle name="Normal 8 12 6 2 2" xfId="27941"/>
    <cellStyle name="Normal 8 12 6 3" xfId="20426"/>
    <cellStyle name="Normal 8 12 7" xfId="5373"/>
    <cellStyle name="Normal 8 12 7 2" xfId="12909"/>
    <cellStyle name="Normal 8 12 7 2 2" xfId="30446"/>
    <cellStyle name="Normal 8 12 7 3" xfId="22931"/>
    <cellStyle name="Normal 8 12 8" xfId="7895"/>
    <cellStyle name="Normal 8 12 8 2" xfId="25436"/>
    <cellStyle name="Normal 8 12 9" xfId="17921"/>
    <cellStyle name="Normal 8 13" xfId="655"/>
    <cellStyle name="Normal 8 13 2" xfId="1176"/>
    <cellStyle name="Normal 8 13 2 2" xfId="2421"/>
    <cellStyle name="Normal 8 13 2 2 2" xfId="4926"/>
    <cellStyle name="Normal 8 13 2 2 2 2" xfId="12462"/>
    <cellStyle name="Normal 8 13 2 2 2 2 2" xfId="29999"/>
    <cellStyle name="Normal 8 13 2 2 2 3" xfId="22484"/>
    <cellStyle name="Normal 8 13 2 2 3" xfId="7431"/>
    <cellStyle name="Normal 8 13 2 2 3 2" xfId="14967"/>
    <cellStyle name="Normal 8 13 2 2 3 2 2" xfId="32504"/>
    <cellStyle name="Normal 8 13 2 2 3 3" xfId="24989"/>
    <cellStyle name="Normal 8 13 2 2 4" xfId="9957"/>
    <cellStyle name="Normal 8 13 2 2 4 2" xfId="27494"/>
    <cellStyle name="Normal 8 13 2 2 5" xfId="19979"/>
    <cellStyle name="Normal 8 13 2 2 6" xfId="17474"/>
    <cellStyle name="Normal 8 13 2 3" xfId="3681"/>
    <cellStyle name="Normal 8 13 2 3 2" xfId="11217"/>
    <cellStyle name="Normal 8 13 2 3 2 2" xfId="28754"/>
    <cellStyle name="Normal 8 13 2 3 3" xfId="21239"/>
    <cellStyle name="Normal 8 13 2 4" xfId="6186"/>
    <cellStyle name="Normal 8 13 2 4 2" xfId="13722"/>
    <cellStyle name="Normal 8 13 2 4 2 2" xfId="31259"/>
    <cellStyle name="Normal 8 13 2 4 3" xfId="23744"/>
    <cellStyle name="Normal 8 13 2 5" xfId="8712"/>
    <cellStyle name="Normal 8 13 2 5 2" xfId="26249"/>
    <cellStyle name="Normal 8 13 2 6" xfId="18734"/>
    <cellStyle name="Normal 8 13 2 7" xfId="16229"/>
    <cellStyle name="Normal 8 13 3" xfId="1923"/>
    <cellStyle name="Normal 8 13 3 2" xfId="4428"/>
    <cellStyle name="Normal 8 13 3 2 2" xfId="11964"/>
    <cellStyle name="Normal 8 13 3 2 2 2" xfId="29501"/>
    <cellStyle name="Normal 8 13 3 2 3" xfId="21986"/>
    <cellStyle name="Normal 8 13 3 3" xfId="6933"/>
    <cellStyle name="Normal 8 13 3 3 2" xfId="14469"/>
    <cellStyle name="Normal 8 13 3 3 2 2" xfId="32006"/>
    <cellStyle name="Normal 8 13 3 3 3" xfId="24491"/>
    <cellStyle name="Normal 8 13 3 4" xfId="9459"/>
    <cellStyle name="Normal 8 13 3 4 2" xfId="26996"/>
    <cellStyle name="Normal 8 13 3 5" xfId="19481"/>
    <cellStyle name="Normal 8 13 3 6" xfId="16976"/>
    <cellStyle name="Normal 8 13 4" xfId="3183"/>
    <cellStyle name="Normal 8 13 4 2" xfId="10719"/>
    <cellStyle name="Normal 8 13 4 2 2" xfId="28256"/>
    <cellStyle name="Normal 8 13 4 3" xfId="20741"/>
    <cellStyle name="Normal 8 13 5" xfId="5688"/>
    <cellStyle name="Normal 8 13 5 2" xfId="13224"/>
    <cellStyle name="Normal 8 13 5 2 2" xfId="30761"/>
    <cellStyle name="Normal 8 13 5 3" xfId="23246"/>
    <cellStyle name="Normal 8 13 6" xfId="8212"/>
    <cellStyle name="Normal 8 13 6 2" xfId="25751"/>
    <cellStyle name="Normal 8 13 7" xfId="18236"/>
    <cellStyle name="Normal 8 13 8" xfId="15731"/>
    <cellStyle name="Normal 8 14" xfId="382"/>
    <cellStyle name="Normal 8 14 2" xfId="1674"/>
    <cellStyle name="Normal 8 14 2 2" xfId="4179"/>
    <cellStyle name="Normal 8 14 2 2 2" xfId="11715"/>
    <cellStyle name="Normal 8 14 2 2 2 2" xfId="29252"/>
    <cellStyle name="Normal 8 14 2 2 3" xfId="21737"/>
    <cellStyle name="Normal 8 14 2 3" xfId="6684"/>
    <cellStyle name="Normal 8 14 2 3 2" xfId="14220"/>
    <cellStyle name="Normal 8 14 2 3 2 2" xfId="31757"/>
    <cellStyle name="Normal 8 14 2 3 3" xfId="24242"/>
    <cellStyle name="Normal 8 14 2 4" xfId="9210"/>
    <cellStyle name="Normal 8 14 2 4 2" xfId="26747"/>
    <cellStyle name="Normal 8 14 2 5" xfId="19232"/>
    <cellStyle name="Normal 8 14 2 6" xfId="16727"/>
    <cellStyle name="Normal 8 14 3" xfId="2934"/>
    <cellStyle name="Normal 8 14 3 2" xfId="10470"/>
    <cellStyle name="Normal 8 14 3 2 2" xfId="28007"/>
    <cellStyle name="Normal 8 14 3 3" xfId="20492"/>
    <cellStyle name="Normal 8 14 4" xfId="5439"/>
    <cellStyle name="Normal 8 14 4 2" xfId="12975"/>
    <cellStyle name="Normal 8 14 4 2 2" xfId="30512"/>
    <cellStyle name="Normal 8 14 4 3" xfId="22997"/>
    <cellStyle name="Normal 8 14 5" xfId="7961"/>
    <cellStyle name="Normal 8 14 5 2" xfId="25502"/>
    <cellStyle name="Normal 8 14 6" xfId="17987"/>
    <cellStyle name="Normal 8 14 7" xfId="15482"/>
    <cellStyle name="Normal 8 15" xfId="927"/>
    <cellStyle name="Normal 8 15 2" xfId="2172"/>
    <cellStyle name="Normal 8 15 2 2" xfId="4677"/>
    <cellStyle name="Normal 8 15 2 2 2" xfId="12213"/>
    <cellStyle name="Normal 8 15 2 2 2 2" xfId="29750"/>
    <cellStyle name="Normal 8 15 2 2 3" xfId="22235"/>
    <cellStyle name="Normal 8 15 2 3" xfId="7182"/>
    <cellStyle name="Normal 8 15 2 3 2" xfId="14718"/>
    <cellStyle name="Normal 8 15 2 3 2 2" xfId="32255"/>
    <cellStyle name="Normal 8 15 2 3 3" xfId="24740"/>
    <cellStyle name="Normal 8 15 2 4" xfId="9708"/>
    <cellStyle name="Normal 8 15 2 4 2" xfId="27245"/>
    <cellStyle name="Normal 8 15 2 5" xfId="19730"/>
    <cellStyle name="Normal 8 15 2 6" xfId="17225"/>
    <cellStyle name="Normal 8 15 3" xfId="3432"/>
    <cellStyle name="Normal 8 15 3 2" xfId="10968"/>
    <cellStyle name="Normal 8 15 3 2 2" xfId="28505"/>
    <cellStyle name="Normal 8 15 3 3" xfId="20990"/>
    <cellStyle name="Normal 8 15 4" xfId="5937"/>
    <cellStyle name="Normal 8 15 4 2" xfId="13473"/>
    <cellStyle name="Normal 8 15 4 2 2" xfId="31010"/>
    <cellStyle name="Normal 8 15 4 3" xfId="23495"/>
    <cellStyle name="Normal 8 15 5" xfId="8463"/>
    <cellStyle name="Normal 8 15 5 2" xfId="26000"/>
    <cellStyle name="Normal 8 15 6" xfId="18485"/>
    <cellStyle name="Normal 8 15 7" xfId="15980"/>
    <cellStyle name="Normal 8 16" xfId="1425"/>
    <cellStyle name="Normal 8 16 2" xfId="3930"/>
    <cellStyle name="Normal 8 16 2 2" xfId="11466"/>
    <cellStyle name="Normal 8 16 2 2 2" xfId="29003"/>
    <cellStyle name="Normal 8 16 2 3" xfId="21488"/>
    <cellStyle name="Normal 8 16 3" xfId="6435"/>
    <cellStyle name="Normal 8 16 3 2" xfId="13971"/>
    <cellStyle name="Normal 8 16 3 2 2" xfId="31508"/>
    <cellStyle name="Normal 8 16 3 3" xfId="23993"/>
    <cellStyle name="Normal 8 16 4" xfId="8961"/>
    <cellStyle name="Normal 8 16 4 2" xfId="26498"/>
    <cellStyle name="Normal 8 16 5" xfId="18983"/>
    <cellStyle name="Normal 8 16 6" xfId="16478"/>
    <cellStyle name="Normal 8 17" xfId="2670"/>
    <cellStyle name="Normal 8 17 2" xfId="5175"/>
    <cellStyle name="Normal 8 17 2 2" xfId="12711"/>
    <cellStyle name="Normal 8 17 2 2 2" xfId="30248"/>
    <cellStyle name="Normal 8 17 2 3" xfId="22733"/>
    <cellStyle name="Normal 8 17 3" xfId="7680"/>
    <cellStyle name="Normal 8 17 3 2" xfId="15216"/>
    <cellStyle name="Normal 8 17 3 2 2" xfId="32753"/>
    <cellStyle name="Normal 8 17 3 3" xfId="25238"/>
    <cellStyle name="Normal 8 17 4" xfId="10206"/>
    <cellStyle name="Normal 8 17 4 2" xfId="27743"/>
    <cellStyle name="Normal 8 17 5" xfId="20228"/>
    <cellStyle name="Normal 8 17 6" xfId="17723"/>
    <cellStyle name="Normal 8 18" xfId="2685"/>
    <cellStyle name="Normal 8 18 2" xfId="10221"/>
    <cellStyle name="Normal 8 18 2 2" xfId="27758"/>
    <cellStyle name="Normal 8 18 3" xfId="20243"/>
    <cellStyle name="Normal 8 19" xfId="5190"/>
    <cellStyle name="Normal 8 19 2" xfId="12726"/>
    <cellStyle name="Normal 8 19 2 2" xfId="30263"/>
    <cellStyle name="Normal 8 19 3" xfId="22748"/>
    <cellStyle name="Normal 8 2" xfId="104"/>
    <cellStyle name="Normal 8 2 10" xfId="1427"/>
    <cellStyle name="Normal 8 2 10 2" xfId="3932"/>
    <cellStyle name="Normal 8 2 10 2 2" xfId="11468"/>
    <cellStyle name="Normal 8 2 10 2 2 2" xfId="29005"/>
    <cellStyle name="Normal 8 2 10 2 3" xfId="21490"/>
    <cellStyle name="Normal 8 2 10 3" xfId="6437"/>
    <cellStyle name="Normal 8 2 10 3 2" xfId="13973"/>
    <cellStyle name="Normal 8 2 10 3 2 2" xfId="31510"/>
    <cellStyle name="Normal 8 2 10 3 3" xfId="23995"/>
    <cellStyle name="Normal 8 2 10 4" xfId="8963"/>
    <cellStyle name="Normal 8 2 10 4 2" xfId="26500"/>
    <cellStyle name="Normal 8 2 10 5" xfId="18985"/>
    <cellStyle name="Normal 8 2 10 6" xfId="16480"/>
    <cellStyle name="Normal 8 2 11" xfId="2672"/>
    <cellStyle name="Normal 8 2 11 2" xfId="5177"/>
    <cellStyle name="Normal 8 2 11 2 2" xfId="12713"/>
    <cellStyle name="Normal 8 2 11 2 2 2" xfId="30250"/>
    <cellStyle name="Normal 8 2 11 2 3" xfId="22735"/>
    <cellStyle name="Normal 8 2 11 3" xfId="7682"/>
    <cellStyle name="Normal 8 2 11 3 2" xfId="15218"/>
    <cellStyle name="Normal 8 2 11 3 2 2" xfId="32755"/>
    <cellStyle name="Normal 8 2 11 3 3" xfId="25240"/>
    <cellStyle name="Normal 8 2 11 4" xfId="10208"/>
    <cellStyle name="Normal 8 2 11 4 2" xfId="27745"/>
    <cellStyle name="Normal 8 2 11 5" xfId="20230"/>
    <cellStyle name="Normal 8 2 11 6" xfId="17725"/>
    <cellStyle name="Normal 8 2 12" xfId="2687"/>
    <cellStyle name="Normal 8 2 12 2" xfId="10223"/>
    <cellStyle name="Normal 8 2 12 2 2" xfId="27760"/>
    <cellStyle name="Normal 8 2 12 3" xfId="20245"/>
    <cellStyle name="Normal 8 2 13" xfId="5192"/>
    <cellStyle name="Normal 8 2 13 2" xfId="12728"/>
    <cellStyle name="Normal 8 2 13 2 2" xfId="30265"/>
    <cellStyle name="Normal 8 2 13 3" xfId="22750"/>
    <cellStyle name="Normal 8 2 14" xfId="7712"/>
    <cellStyle name="Normal 8 2 14 2" xfId="25255"/>
    <cellStyle name="Normal 8 2 15" xfId="17740"/>
    <cellStyle name="Normal 8 2 16" xfId="15233"/>
    <cellStyle name="Normal 8 2 2" xfId="119"/>
    <cellStyle name="Normal 8 2 2 10" xfId="2702"/>
    <cellStyle name="Normal 8 2 2 10 2" xfId="10238"/>
    <cellStyle name="Normal 8 2 2 10 2 2" xfId="27775"/>
    <cellStyle name="Normal 8 2 2 10 3" xfId="20260"/>
    <cellStyle name="Normal 8 2 2 11" xfId="5207"/>
    <cellStyle name="Normal 8 2 2 11 2" xfId="12743"/>
    <cellStyle name="Normal 8 2 2 11 2 2" xfId="30280"/>
    <cellStyle name="Normal 8 2 2 11 3" xfId="22765"/>
    <cellStyle name="Normal 8 2 2 12" xfId="7727"/>
    <cellStyle name="Normal 8 2 2 12 2" xfId="25270"/>
    <cellStyle name="Normal 8 2 2 13" xfId="17755"/>
    <cellStyle name="Normal 8 2 2 14" xfId="15248"/>
    <cellStyle name="Normal 8 2 2 2" xfId="153"/>
    <cellStyle name="Normal 8 2 2 2 10" xfId="5238"/>
    <cellStyle name="Normal 8 2 2 2 10 2" xfId="12774"/>
    <cellStyle name="Normal 8 2 2 2 10 2 2" xfId="30311"/>
    <cellStyle name="Normal 8 2 2 2 10 3" xfId="22796"/>
    <cellStyle name="Normal 8 2 2 2 11" xfId="7758"/>
    <cellStyle name="Normal 8 2 2 2 11 2" xfId="25301"/>
    <cellStyle name="Normal 8 2 2 2 12" xfId="17786"/>
    <cellStyle name="Normal 8 2 2 2 13" xfId="15279"/>
    <cellStyle name="Normal 8 2 2 2 2" xfId="217"/>
    <cellStyle name="Normal 8 2 2 2 2 10" xfId="15340"/>
    <cellStyle name="Normal 8 2 2 2 2 2" xfId="766"/>
    <cellStyle name="Normal 8 2 2 2 2 2 2" xfId="1285"/>
    <cellStyle name="Normal 8 2 2 2 2 2 2 2" xfId="2530"/>
    <cellStyle name="Normal 8 2 2 2 2 2 2 2 2" xfId="5035"/>
    <cellStyle name="Normal 8 2 2 2 2 2 2 2 2 2" xfId="12571"/>
    <cellStyle name="Normal 8 2 2 2 2 2 2 2 2 2 2" xfId="30108"/>
    <cellStyle name="Normal 8 2 2 2 2 2 2 2 2 3" xfId="22593"/>
    <cellStyle name="Normal 8 2 2 2 2 2 2 2 3" xfId="7540"/>
    <cellStyle name="Normal 8 2 2 2 2 2 2 2 3 2" xfId="15076"/>
    <cellStyle name="Normal 8 2 2 2 2 2 2 2 3 2 2" xfId="32613"/>
    <cellStyle name="Normal 8 2 2 2 2 2 2 2 3 3" xfId="25098"/>
    <cellStyle name="Normal 8 2 2 2 2 2 2 2 4" xfId="10066"/>
    <cellStyle name="Normal 8 2 2 2 2 2 2 2 4 2" xfId="27603"/>
    <cellStyle name="Normal 8 2 2 2 2 2 2 2 5" xfId="20088"/>
    <cellStyle name="Normal 8 2 2 2 2 2 2 2 6" xfId="17583"/>
    <cellStyle name="Normal 8 2 2 2 2 2 2 3" xfId="3790"/>
    <cellStyle name="Normal 8 2 2 2 2 2 2 3 2" xfId="11326"/>
    <cellStyle name="Normal 8 2 2 2 2 2 2 3 2 2" xfId="28863"/>
    <cellStyle name="Normal 8 2 2 2 2 2 2 3 3" xfId="21348"/>
    <cellStyle name="Normal 8 2 2 2 2 2 2 4" xfId="6295"/>
    <cellStyle name="Normal 8 2 2 2 2 2 2 4 2" xfId="13831"/>
    <cellStyle name="Normal 8 2 2 2 2 2 2 4 2 2" xfId="31368"/>
    <cellStyle name="Normal 8 2 2 2 2 2 2 4 3" xfId="23853"/>
    <cellStyle name="Normal 8 2 2 2 2 2 2 5" xfId="8821"/>
    <cellStyle name="Normal 8 2 2 2 2 2 2 5 2" xfId="26358"/>
    <cellStyle name="Normal 8 2 2 2 2 2 2 6" xfId="18843"/>
    <cellStyle name="Normal 8 2 2 2 2 2 2 7" xfId="16338"/>
    <cellStyle name="Normal 8 2 2 2 2 2 3" xfId="2032"/>
    <cellStyle name="Normal 8 2 2 2 2 2 3 2" xfId="4537"/>
    <cellStyle name="Normal 8 2 2 2 2 2 3 2 2" xfId="12073"/>
    <cellStyle name="Normal 8 2 2 2 2 2 3 2 2 2" xfId="29610"/>
    <cellStyle name="Normal 8 2 2 2 2 2 3 2 3" xfId="22095"/>
    <cellStyle name="Normal 8 2 2 2 2 2 3 3" xfId="7042"/>
    <cellStyle name="Normal 8 2 2 2 2 2 3 3 2" xfId="14578"/>
    <cellStyle name="Normal 8 2 2 2 2 2 3 3 2 2" xfId="32115"/>
    <cellStyle name="Normal 8 2 2 2 2 2 3 3 3" xfId="24600"/>
    <cellStyle name="Normal 8 2 2 2 2 2 3 4" xfId="9568"/>
    <cellStyle name="Normal 8 2 2 2 2 2 3 4 2" xfId="27105"/>
    <cellStyle name="Normal 8 2 2 2 2 2 3 5" xfId="19590"/>
    <cellStyle name="Normal 8 2 2 2 2 2 3 6" xfId="17085"/>
    <cellStyle name="Normal 8 2 2 2 2 2 4" xfId="3292"/>
    <cellStyle name="Normal 8 2 2 2 2 2 4 2" xfId="10828"/>
    <cellStyle name="Normal 8 2 2 2 2 2 4 2 2" xfId="28365"/>
    <cellStyle name="Normal 8 2 2 2 2 2 4 3" xfId="20850"/>
    <cellStyle name="Normal 8 2 2 2 2 2 5" xfId="5797"/>
    <cellStyle name="Normal 8 2 2 2 2 2 5 2" xfId="13333"/>
    <cellStyle name="Normal 8 2 2 2 2 2 5 2 2" xfId="30870"/>
    <cellStyle name="Normal 8 2 2 2 2 2 5 3" xfId="23355"/>
    <cellStyle name="Normal 8 2 2 2 2 2 6" xfId="8321"/>
    <cellStyle name="Normal 8 2 2 2 2 2 6 2" xfId="25860"/>
    <cellStyle name="Normal 8 2 2 2 2 2 7" xfId="18345"/>
    <cellStyle name="Normal 8 2 2 2 2 2 8" xfId="15840"/>
    <cellStyle name="Normal 8 2 2 2 2 3" xfId="493"/>
    <cellStyle name="Normal 8 2 2 2 2 3 2" xfId="1783"/>
    <cellStyle name="Normal 8 2 2 2 2 3 2 2" xfId="4288"/>
    <cellStyle name="Normal 8 2 2 2 2 3 2 2 2" xfId="11824"/>
    <cellStyle name="Normal 8 2 2 2 2 3 2 2 2 2" xfId="29361"/>
    <cellStyle name="Normal 8 2 2 2 2 3 2 2 3" xfId="21846"/>
    <cellStyle name="Normal 8 2 2 2 2 3 2 3" xfId="6793"/>
    <cellStyle name="Normal 8 2 2 2 2 3 2 3 2" xfId="14329"/>
    <cellStyle name="Normal 8 2 2 2 2 3 2 3 2 2" xfId="31866"/>
    <cellStyle name="Normal 8 2 2 2 2 3 2 3 3" xfId="24351"/>
    <cellStyle name="Normal 8 2 2 2 2 3 2 4" xfId="9319"/>
    <cellStyle name="Normal 8 2 2 2 2 3 2 4 2" xfId="26856"/>
    <cellStyle name="Normal 8 2 2 2 2 3 2 5" xfId="19341"/>
    <cellStyle name="Normal 8 2 2 2 2 3 2 6" xfId="16836"/>
    <cellStyle name="Normal 8 2 2 2 2 3 3" xfId="3043"/>
    <cellStyle name="Normal 8 2 2 2 2 3 3 2" xfId="10579"/>
    <cellStyle name="Normal 8 2 2 2 2 3 3 2 2" xfId="28116"/>
    <cellStyle name="Normal 8 2 2 2 2 3 3 3" xfId="20601"/>
    <cellStyle name="Normal 8 2 2 2 2 3 4" xfId="5548"/>
    <cellStyle name="Normal 8 2 2 2 2 3 4 2" xfId="13084"/>
    <cellStyle name="Normal 8 2 2 2 2 3 4 2 2" xfId="30621"/>
    <cellStyle name="Normal 8 2 2 2 2 3 4 3" xfId="23106"/>
    <cellStyle name="Normal 8 2 2 2 2 3 5" xfId="8070"/>
    <cellStyle name="Normal 8 2 2 2 2 3 5 2" xfId="25611"/>
    <cellStyle name="Normal 8 2 2 2 2 3 6" xfId="18096"/>
    <cellStyle name="Normal 8 2 2 2 2 3 7" xfId="15591"/>
    <cellStyle name="Normal 8 2 2 2 2 4" xfId="1036"/>
    <cellStyle name="Normal 8 2 2 2 2 4 2" xfId="2281"/>
    <cellStyle name="Normal 8 2 2 2 2 4 2 2" xfId="4786"/>
    <cellStyle name="Normal 8 2 2 2 2 4 2 2 2" xfId="12322"/>
    <cellStyle name="Normal 8 2 2 2 2 4 2 2 2 2" xfId="29859"/>
    <cellStyle name="Normal 8 2 2 2 2 4 2 2 3" xfId="22344"/>
    <cellStyle name="Normal 8 2 2 2 2 4 2 3" xfId="7291"/>
    <cellStyle name="Normal 8 2 2 2 2 4 2 3 2" xfId="14827"/>
    <cellStyle name="Normal 8 2 2 2 2 4 2 3 2 2" xfId="32364"/>
    <cellStyle name="Normal 8 2 2 2 2 4 2 3 3" xfId="24849"/>
    <cellStyle name="Normal 8 2 2 2 2 4 2 4" xfId="9817"/>
    <cellStyle name="Normal 8 2 2 2 2 4 2 4 2" xfId="27354"/>
    <cellStyle name="Normal 8 2 2 2 2 4 2 5" xfId="19839"/>
    <cellStyle name="Normal 8 2 2 2 2 4 2 6" xfId="17334"/>
    <cellStyle name="Normal 8 2 2 2 2 4 3" xfId="3541"/>
    <cellStyle name="Normal 8 2 2 2 2 4 3 2" xfId="11077"/>
    <cellStyle name="Normal 8 2 2 2 2 4 3 2 2" xfId="28614"/>
    <cellStyle name="Normal 8 2 2 2 2 4 3 3" xfId="21099"/>
    <cellStyle name="Normal 8 2 2 2 2 4 4" xfId="6046"/>
    <cellStyle name="Normal 8 2 2 2 2 4 4 2" xfId="13582"/>
    <cellStyle name="Normal 8 2 2 2 2 4 4 2 2" xfId="31119"/>
    <cellStyle name="Normal 8 2 2 2 2 4 4 3" xfId="23604"/>
    <cellStyle name="Normal 8 2 2 2 2 4 5" xfId="8572"/>
    <cellStyle name="Normal 8 2 2 2 2 4 5 2" xfId="26109"/>
    <cellStyle name="Normal 8 2 2 2 2 4 6" xfId="18594"/>
    <cellStyle name="Normal 8 2 2 2 2 4 7" xfId="16089"/>
    <cellStyle name="Normal 8 2 2 2 2 5" xfId="1534"/>
    <cellStyle name="Normal 8 2 2 2 2 5 2" xfId="4039"/>
    <cellStyle name="Normal 8 2 2 2 2 5 2 2" xfId="11575"/>
    <cellStyle name="Normal 8 2 2 2 2 5 2 2 2" xfId="29112"/>
    <cellStyle name="Normal 8 2 2 2 2 5 2 3" xfId="21597"/>
    <cellStyle name="Normal 8 2 2 2 2 5 3" xfId="6544"/>
    <cellStyle name="Normal 8 2 2 2 2 5 3 2" xfId="14080"/>
    <cellStyle name="Normal 8 2 2 2 2 5 3 2 2" xfId="31617"/>
    <cellStyle name="Normal 8 2 2 2 2 5 3 3" xfId="24102"/>
    <cellStyle name="Normal 8 2 2 2 2 5 4" xfId="9070"/>
    <cellStyle name="Normal 8 2 2 2 2 5 4 2" xfId="26607"/>
    <cellStyle name="Normal 8 2 2 2 2 5 5" xfId="19092"/>
    <cellStyle name="Normal 8 2 2 2 2 5 6" xfId="16587"/>
    <cellStyle name="Normal 8 2 2 2 2 6" xfId="2794"/>
    <cellStyle name="Normal 8 2 2 2 2 6 2" xfId="10330"/>
    <cellStyle name="Normal 8 2 2 2 2 6 2 2" xfId="27867"/>
    <cellStyle name="Normal 8 2 2 2 2 6 3" xfId="20352"/>
    <cellStyle name="Normal 8 2 2 2 2 7" xfId="5299"/>
    <cellStyle name="Normal 8 2 2 2 2 7 2" xfId="12835"/>
    <cellStyle name="Normal 8 2 2 2 2 7 2 2" xfId="30372"/>
    <cellStyle name="Normal 8 2 2 2 2 7 3" xfId="22857"/>
    <cellStyle name="Normal 8 2 2 2 2 8" xfId="7819"/>
    <cellStyle name="Normal 8 2 2 2 2 8 2" xfId="25362"/>
    <cellStyle name="Normal 8 2 2 2 2 9" xfId="17847"/>
    <cellStyle name="Normal 8 2 2 2 3" xfId="293"/>
    <cellStyle name="Normal 8 2 2 2 3 10" xfId="15403"/>
    <cellStyle name="Normal 8 2 2 2 3 2" xfId="828"/>
    <cellStyle name="Normal 8 2 2 2 3 2 2" xfId="1346"/>
    <cellStyle name="Normal 8 2 2 2 3 2 2 2" xfId="2591"/>
    <cellStyle name="Normal 8 2 2 2 3 2 2 2 2" xfId="5096"/>
    <cellStyle name="Normal 8 2 2 2 3 2 2 2 2 2" xfId="12632"/>
    <cellStyle name="Normal 8 2 2 2 3 2 2 2 2 2 2" xfId="30169"/>
    <cellStyle name="Normal 8 2 2 2 3 2 2 2 2 3" xfId="22654"/>
    <cellStyle name="Normal 8 2 2 2 3 2 2 2 3" xfId="7601"/>
    <cellStyle name="Normal 8 2 2 2 3 2 2 2 3 2" xfId="15137"/>
    <cellStyle name="Normal 8 2 2 2 3 2 2 2 3 2 2" xfId="32674"/>
    <cellStyle name="Normal 8 2 2 2 3 2 2 2 3 3" xfId="25159"/>
    <cellStyle name="Normal 8 2 2 2 3 2 2 2 4" xfId="10127"/>
    <cellStyle name="Normal 8 2 2 2 3 2 2 2 4 2" xfId="27664"/>
    <cellStyle name="Normal 8 2 2 2 3 2 2 2 5" xfId="20149"/>
    <cellStyle name="Normal 8 2 2 2 3 2 2 2 6" xfId="17644"/>
    <cellStyle name="Normal 8 2 2 2 3 2 2 3" xfId="3851"/>
    <cellStyle name="Normal 8 2 2 2 3 2 2 3 2" xfId="11387"/>
    <cellStyle name="Normal 8 2 2 2 3 2 2 3 2 2" xfId="28924"/>
    <cellStyle name="Normal 8 2 2 2 3 2 2 3 3" xfId="21409"/>
    <cellStyle name="Normal 8 2 2 2 3 2 2 4" xfId="6356"/>
    <cellStyle name="Normal 8 2 2 2 3 2 2 4 2" xfId="13892"/>
    <cellStyle name="Normal 8 2 2 2 3 2 2 4 2 2" xfId="31429"/>
    <cellStyle name="Normal 8 2 2 2 3 2 2 4 3" xfId="23914"/>
    <cellStyle name="Normal 8 2 2 2 3 2 2 5" xfId="8882"/>
    <cellStyle name="Normal 8 2 2 2 3 2 2 5 2" xfId="26419"/>
    <cellStyle name="Normal 8 2 2 2 3 2 2 6" xfId="18904"/>
    <cellStyle name="Normal 8 2 2 2 3 2 2 7" xfId="16399"/>
    <cellStyle name="Normal 8 2 2 2 3 2 3" xfId="2093"/>
    <cellStyle name="Normal 8 2 2 2 3 2 3 2" xfId="4598"/>
    <cellStyle name="Normal 8 2 2 2 3 2 3 2 2" xfId="12134"/>
    <cellStyle name="Normal 8 2 2 2 3 2 3 2 2 2" xfId="29671"/>
    <cellStyle name="Normal 8 2 2 2 3 2 3 2 3" xfId="22156"/>
    <cellStyle name="Normal 8 2 2 2 3 2 3 3" xfId="7103"/>
    <cellStyle name="Normal 8 2 2 2 3 2 3 3 2" xfId="14639"/>
    <cellStyle name="Normal 8 2 2 2 3 2 3 3 2 2" xfId="32176"/>
    <cellStyle name="Normal 8 2 2 2 3 2 3 3 3" xfId="24661"/>
    <cellStyle name="Normal 8 2 2 2 3 2 3 4" xfId="9629"/>
    <cellStyle name="Normal 8 2 2 2 3 2 3 4 2" xfId="27166"/>
    <cellStyle name="Normal 8 2 2 2 3 2 3 5" xfId="19651"/>
    <cellStyle name="Normal 8 2 2 2 3 2 3 6" xfId="17146"/>
    <cellStyle name="Normal 8 2 2 2 3 2 4" xfId="3353"/>
    <cellStyle name="Normal 8 2 2 2 3 2 4 2" xfId="10889"/>
    <cellStyle name="Normal 8 2 2 2 3 2 4 2 2" xfId="28426"/>
    <cellStyle name="Normal 8 2 2 2 3 2 4 3" xfId="20911"/>
    <cellStyle name="Normal 8 2 2 2 3 2 5" xfId="5858"/>
    <cellStyle name="Normal 8 2 2 2 3 2 5 2" xfId="13394"/>
    <cellStyle name="Normal 8 2 2 2 3 2 5 2 2" xfId="30931"/>
    <cellStyle name="Normal 8 2 2 2 3 2 5 3" xfId="23416"/>
    <cellStyle name="Normal 8 2 2 2 3 2 6" xfId="8382"/>
    <cellStyle name="Normal 8 2 2 2 3 2 6 2" xfId="25921"/>
    <cellStyle name="Normal 8 2 2 2 3 2 7" xfId="18406"/>
    <cellStyle name="Normal 8 2 2 2 3 2 8" xfId="15901"/>
    <cellStyle name="Normal 8 2 2 2 3 3" xfId="568"/>
    <cellStyle name="Normal 8 2 2 2 3 3 2" xfId="1844"/>
    <cellStyle name="Normal 8 2 2 2 3 3 2 2" xfId="4349"/>
    <cellStyle name="Normal 8 2 2 2 3 3 2 2 2" xfId="11885"/>
    <cellStyle name="Normal 8 2 2 2 3 3 2 2 2 2" xfId="29422"/>
    <cellStyle name="Normal 8 2 2 2 3 3 2 2 3" xfId="21907"/>
    <cellStyle name="Normal 8 2 2 2 3 3 2 3" xfId="6854"/>
    <cellStyle name="Normal 8 2 2 2 3 3 2 3 2" xfId="14390"/>
    <cellStyle name="Normal 8 2 2 2 3 3 2 3 2 2" xfId="31927"/>
    <cellStyle name="Normal 8 2 2 2 3 3 2 3 3" xfId="24412"/>
    <cellStyle name="Normal 8 2 2 2 3 3 2 4" xfId="9380"/>
    <cellStyle name="Normal 8 2 2 2 3 3 2 4 2" xfId="26917"/>
    <cellStyle name="Normal 8 2 2 2 3 3 2 5" xfId="19402"/>
    <cellStyle name="Normal 8 2 2 2 3 3 2 6" xfId="16897"/>
    <cellStyle name="Normal 8 2 2 2 3 3 3" xfId="3104"/>
    <cellStyle name="Normal 8 2 2 2 3 3 3 2" xfId="10640"/>
    <cellStyle name="Normal 8 2 2 2 3 3 3 2 2" xfId="28177"/>
    <cellStyle name="Normal 8 2 2 2 3 3 3 3" xfId="20662"/>
    <cellStyle name="Normal 8 2 2 2 3 3 4" xfId="5609"/>
    <cellStyle name="Normal 8 2 2 2 3 3 4 2" xfId="13145"/>
    <cellStyle name="Normal 8 2 2 2 3 3 4 2 2" xfId="30682"/>
    <cellStyle name="Normal 8 2 2 2 3 3 4 3" xfId="23167"/>
    <cellStyle name="Normal 8 2 2 2 3 3 5" xfId="8133"/>
    <cellStyle name="Normal 8 2 2 2 3 3 5 2" xfId="25672"/>
    <cellStyle name="Normal 8 2 2 2 3 3 6" xfId="18157"/>
    <cellStyle name="Normal 8 2 2 2 3 3 7" xfId="15652"/>
    <cellStyle name="Normal 8 2 2 2 3 4" xfId="1097"/>
    <cellStyle name="Normal 8 2 2 2 3 4 2" xfId="2342"/>
    <cellStyle name="Normal 8 2 2 2 3 4 2 2" xfId="4847"/>
    <cellStyle name="Normal 8 2 2 2 3 4 2 2 2" xfId="12383"/>
    <cellStyle name="Normal 8 2 2 2 3 4 2 2 2 2" xfId="29920"/>
    <cellStyle name="Normal 8 2 2 2 3 4 2 2 3" xfId="22405"/>
    <cellStyle name="Normal 8 2 2 2 3 4 2 3" xfId="7352"/>
    <cellStyle name="Normal 8 2 2 2 3 4 2 3 2" xfId="14888"/>
    <cellStyle name="Normal 8 2 2 2 3 4 2 3 2 2" xfId="32425"/>
    <cellStyle name="Normal 8 2 2 2 3 4 2 3 3" xfId="24910"/>
    <cellStyle name="Normal 8 2 2 2 3 4 2 4" xfId="9878"/>
    <cellStyle name="Normal 8 2 2 2 3 4 2 4 2" xfId="27415"/>
    <cellStyle name="Normal 8 2 2 2 3 4 2 5" xfId="19900"/>
    <cellStyle name="Normal 8 2 2 2 3 4 2 6" xfId="17395"/>
    <cellStyle name="Normal 8 2 2 2 3 4 3" xfId="3602"/>
    <cellStyle name="Normal 8 2 2 2 3 4 3 2" xfId="11138"/>
    <cellStyle name="Normal 8 2 2 2 3 4 3 2 2" xfId="28675"/>
    <cellStyle name="Normal 8 2 2 2 3 4 3 3" xfId="21160"/>
    <cellStyle name="Normal 8 2 2 2 3 4 4" xfId="6107"/>
    <cellStyle name="Normal 8 2 2 2 3 4 4 2" xfId="13643"/>
    <cellStyle name="Normal 8 2 2 2 3 4 4 2 2" xfId="31180"/>
    <cellStyle name="Normal 8 2 2 2 3 4 4 3" xfId="23665"/>
    <cellStyle name="Normal 8 2 2 2 3 4 5" xfId="8633"/>
    <cellStyle name="Normal 8 2 2 2 3 4 5 2" xfId="26170"/>
    <cellStyle name="Normal 8 2 2 2 3 4 6" xfId="18655"/>
    <cellStyle name="Normal 8 2 2 2 3 4 7" xfId="16150"/>
    <cellStyle name="Normal 8 2 2 2 3 5" xfId="1595"/>
    <cellStyle name="Normal 8 2 2 2 3 5 2" xfId="4100"/>
    <cellStyle name="Normal 8 2 2 2 3 5 2 2" xfId="11636"/>
    <cellStyle name="Normal 8 2 2 2 3 5 2 2 2" xfId="29173"/>
    <cellStyle name="Normal 8 2 2 2 3 5 2 3" xfId="21658"/>
    <cellStyle name="Normal 8 2 2 2 3 5 3" xfId="6605"/>
    <cellStyle name="Normal 8 2 2 2 3 5 3 2" xfId="14141"/>
    <cellStyle name="Normal 8 2 2 2 3 5 3 2 2" xfId="31678"/>
    <cellStyle name="Normal 8 2 2 2 3 5 3 3" xfId="24163"/>
    <cellStyle name="Normal 8 2 2 2 3 5 4" xfId="9131"/>
    <cellStyle name="Normal 8 2 2 2 3 5 4 2" xfId="26668"/>
    <cellStyle name="Normal 8 2 2 2 3 5 5" xfId="19153"/>
    <cellStyle name="Normal 8 2 2 2 3 5 6" xfId="16648"/>
    <cellStyle name="Normal 8 2 2 2 3 6" xfId="2855"/>
    <cellStyle name="Normal 8 2 2 2 3 6 2" xfId="10391"/>
    <cellStyle name="Normal 8 2 2 2 3 6 2 2" xfId="27928"/>
    <cellStyle name="Normal 8 2 2 2 3 6 3" xfId="20413"/>
    <cellStyle name="Normal 8 2 2 2 3 7" xfId="5360"/>
    <cellStyle name="Normal 8 2 2 2 3 7 2" xfId="12896"/>
    <cellStyle name="Normal 8 2 2 2 3 7 2 2" xfId="30433"/>
    <cellStyle name="Normal 8 2 2 2 3 7 3" xfId="22918"/>
    <cellStyle name="Normal 8 2 2 2 3 8" xfId="7882"/>
    <cellStyle name="Normal 8 2 2 2 3 8 2" xfId="25423"/>
    <cellStyle name="Normal 8 2 2 2 3 9" xfId="17908"/>
    <cellStyle name="Normal 8 2 2 2 4" xfId="357"/>
    <cellStyle name="Normal 8 2 2 2 4 10" xfId="15464"/>
    <cellStyle name="Normal 8 2 2 2 4 2" xfId="892"/>
    <cellStyle name="Normal 8 2 2 2 4 2 2" xfId="1407"/>
    <cellStyle name="Normal 8 2 2 2 4 2 2 2" xfId="2652"/>
    <cellStyle name="Normal 8 2 2 2 4 2 2 2 2" xfId="5157"/>
    <cellStyle name="Normal 8 2 2 2 4 2 2 2 2 2" xfId="12693"/>
    <cellStyle name="Normal 8 2 2 2 4 2 2 2 2 2 2" xfId="30230"/>
    <cellStyle name="Normal 8 2 2 2 4 2 2 2 2 3" xfId="22715"/>
    <cellStyle name="Normal 8 2 2 2 4 2 2 2 3" xfId="7662"/>
    <cellStyle name="Normal 8 2 2 2 4 2 2 2 3 2" xfId="15198"/>
    <cellStyle name="Normal 8 2 2 2 4 2 2 2 3 2 2" xfId="32735"/>
    <cellStyle name="Normal 8 2 2 2 4 2 2 2 3 3" xfId="25220"/>
    <cellStyle name="Normal 8 2 2 2 4 2 2 2 4" xfId="10188"/>
    <cellStyle name="Normal 8 2 2 2 4 2 2 2 4 2" xfId="27725"/>
    <cellStyle name="Normal 8 2 2 2 4 2 2 2 5" xfId="20210"/>
    <cellStyle name="Normal 8 2 2 2 4 2 2 2 6" xfId="17705"/>
    <cellStyle name="Normal 8 2 2 2 4 2 2 3" xfId="3912"/>
    <cellStyle name="Normal 8 2 2 2 4 2 2 3 2" xfId="11448"/>
    <cellStyle name="Normal 8 2 2 2 4 2 2 3 2 2" xfId="28985"/>
    <cellStyle name="Normal 8 2 2 2 4 2 2 3 3" xfId="21470"/>
    <cellStyle name="Normal 8 2 2 2 4 2 2 4" xfId="6417"/>
    <cellStyle name="Normal 8 2 2 2 4 2 2 4 2" xfId="13953"/>
    <cellStyle name="Normal 8 2 2 2 4 2 2 4 2 2" xfId="31490"/>
    <cellStyle name="Normal 8 2 2 2 4 2 2 4 3" xfId="23975"/>
    <cellStyle name="Normal 8 2 2 2 4 2 2 5" xfId="8943"/>
    <cellStyle name="Normal 8 2 2 2 4 2 2 5 2" xfId="26480"/>
    <cellStyle name="Normal 8 2 2 2 4 2 2 6" xfId="18965"/>
    <cellStyle name="Normal 8 2 2 2 4 2 2 7" xfId="16460"/>
    <cellStyle name="Normal 8 2 2 2 4 2 3" xfId="2154"/>
    <cellStyle name="Normal 8 2 2 2 4 2 3 2" xfId="4659"/>
    <cellStyle name="Normal 8 2 2 2 4 2 3 2 2" xfId="12195"/>
    <cellStyle name="Normal 8 2 2 2 4 2 3 2 2 2" xfId="29732"/>
    <cellStyle name="Normal 8 2 2 2 4 2 3 2 3" xfId="22217"/>
    <cellStyle name="Normal 8 2 2 2 4 2 3 3" xfId="7164"/>
    <cellStyle name="Normal 8 2 2 2 4 2 3 3 2" xfId="14700"/>
    <cellStyle name="Normal 8 2 2 2 4 2 3 3 2 2" xfId="32237"/>
    <cellStyle name="Normal 8 2 2 2 4 2 3 3 3" xfId="24722"/>
    <cellStyle name="Normal 8 2 2 2 4 2 3 4" xfId="9690"/>
    <cellStyle name="Normal 8 2 2 2 4 2 3 4 2" xfId="27227"/>
    <cellStyle name="Normal 8 2 2 2 4 2 3 5" xfId="19712"/>
    <cellStyle name="Normal 8 2 2 2 4 2 3 6" xfId="17207"/>
    <cellStyle name="Normal 8 2 2 2 4 2 4" xfId="3414"/>
    <cellStyle name="Normal 8 2 2 2 4 2 4 2" xfId="10950"/>
    <cellStyle name="Normal 8 2 2 2 4 2 4 2 2" xfId="28487"/>
    <cellStyle name="Normal 8 2 2 2 4 2 4 3" xfId="20972"/>
    <cellStyle name="Normal 8 2 2 2 4 2 5" xfId="5919"/>
    <cellStyle name="Normal 8 2 2 2 4 2 5 2" xfId="13455"/>
    <cellStyle name="Normal 8 2 2 2 4 2 5 2 2" xfId="30992"/>
    <cellStyle name="Normal 8 2 2 2 4 2 5 3" xfId="23477"/>
    <cellStyle name="Normal 8 2 2 2 4 2 6" xfId="8443"/>
    <cellStyle name="Normal 8 2 2 2 4 2 6 2" xfId="25982"/>
    <cellStyle name="Normal 8 2 2 2 4 2 7" xfId="18467"/>
    <cellStyle name="Normal 8 2 2 2 4 2 8" xfId="15962"/>
    <cellStyle name="Normal 8 2 2 2 4 3" xfId="632"/>
    <cellStyle name="Normal 8 2 2 2 4 3 2" xfId="1905"/>
    <cellStyle name="Normal 8 2 2 2 4 3 2 2" xfId="4410"/>
    <cellStyle name="Normal 8 2 2 2 4 3 2 2 2" xfId="11946"/>
    <cellStyle name="Normal 8 2 2 2 4 3 2 2 2 2" xfId="29483"/>
    <cellStyle name="Normal 8 2 2 2 4 3 2 2 3" xfId="21968"/>
    <cellStyle name="Normal 8 2 2 2 4 3 2 3" xfId="6915"/>
    <cellStyle name="Normal 8 2 2 2 4 3 2 3 2" xfId="14451"/>
    <cellStyle name="Normal 8 2 2 2 4 3 2 3 2 2" xfId="31988"/>
    <cellStyle name="Normal 8 2 2 2 4 3 2 3 3" xfId="24473"/>
    <cellStyle name="Normal 8 2 2 2 4 3 2 4" xfId="9441"/>
    <cellStyle name="Normal 8 2 2 2 4 3 2 4 2" xfId="26978"/>
    <cellStyle name="Normal 8 2 2 2 4 3 2 5" xfId="19463"/>
    <cellStyle name="Normal 8 2 2 2 4 3 2 6" xfId="16958"/>
    <cellStyle name="Normal 8 2 2 2 4 3 3" xfId="3165"/>
    <cellStyle name="Normal 8 2 2 2 4 3 3 2" xfId="10701"/>
    <cellStyle name="Normal 8 2 2 2 4 3 3 2 2" xfId="28238"/>
    <cellStyle name="Normal 8 2 2 2 4 3 3 3" xfId="20723"/>
    <cellStyle name="Normal 8 2 2 2 4 3 4" xfId="5670"/>
    <cellStyle name="Normal 8 2 2 2 4 3 4 2" xfId="13206"/>
    <cellStyle name="Normal 8 2 2 2 4 3 4 2 2" xfId="30743"/>
    <cellStyle name="Normal 8 2 2 2 4 3 4 3" xfId="23228"/>
    <cellStyle name="Normal 8 2 2 2 4 3 5" xfId="8194"/>
    <cellStyle name="Normal 8 2 2 2 4 3 5 2" xfId="25733"/>
    <cellStyle name="Normal 8 2 2 2 4 3 6" xfId="18218"/>
    <cellStyle name="Normal 8 2 2 2 4 3 7" xfId="15713"/>
    <cellStyle name="Normal 8 2 2 2 4 4" xfId="1158"/>
    <cellStyle name="Normal 8 2 2 2 4 4 2" xfId="2403"/>
    <cellStyle name="Normal 8 2 2 2 4 4 2 2" xfId="4908"/>
    <cellStyle name="Normal 8 2 2 2 4 4 2 2 2" xfId="12444"/>
    <cellStyle name="Normal 8 2 2 2 4 4 2 2 2 2" xfId="29981"/>
    <cellStyle name="Normal 8 2 2 2 4 4 2 2 3" xfId="22466"/>
    <cellStyle name="Normal 8 2 2 2 4 4 2 3" xfId="7413"/>
    <cellStyle name="Normal 8 2 2 2 4 4 2 3 2" xfId="14949"/>
    <cellStyle name="Normal 8 2 2 2 4 4 2 3 2 2" xfId="32486"/>
    <cellStyle name="Normal 8 2 2 2 4 4 2 3 3" xfId="24971"/>
    <cellStyle name="Normal 8 2 2 2 4 4 2 4" xfId="9939"/>
    <cellStyle name="Normal 8 2 2 2 4 4 2 4 2" xfId="27476"/>
    <cellStyle name="Normal 8 2 2 2 4 4 2 5" xfId="19961"/>
    <cellStyle name="Normal 8 2 2 2 4 4 2 6" xfId="17456"/>
    <cellStyle name="Normal 8 2 2 2 4 4 3" xfId="3663"/>
    <cellStyle name="Normal 8 2 2 2 4 4 3 2" xfId="11199"/>
    <cellStyle name="Normal 8 2 2 2 4 4 3 2 2" xfId="28736"/>
    <cellStyle name="Normal 8 2 2 2 4 4 3 3" xfId="21221"/>
    <cellStyle name="Normal 8 2 2 2 4 4 4" xfId="6168"/>
    <cellStyle name="Normal 8 2 2 2 4 4 4 2" xfId="13704"/>
    <cellStyle name="Normal 8 2 2 2 4 4 4 2 2" xfId="31241"/>
    <cellStyle name="Normal 8 2 2 2 4 4 4 3" xfId="23726"/>
    <cellStyle name="Normal 8 2 2 2 4 4 5" xfId="8694"/>
    <cellStyle name="Normal 8 2 2 2 4 4 5 2" xfId="26231"/>
    <cellStyle name="Normal 8 2 2 2 4 4 6" xfId="18716"/>
    <cellStyle name="Normal 8 2 2 2 4 4 7" xfId="16211"/>
    <cellStyle name="Normal 8 2 2 2 4 5" xfId="1656"/>
    <cellStyle name="Normal 8 2 2 2 4 5 2" xfId="4161"/>
    <cellStyle name="Normal 8 2 2 2 4 5 2 2" xfId="11697"/>
    <cellStyle name="Normal 8 2 2 2 4 5 2 2 2" xfId="29234"/>
    <cellStyle name="Normal 8 2 2 2 4 5 2 3" xfId="21719"/>
    <cellStyle name="Normal 8 2 2 2 4 5 3" xfId="6666"/>
    <cellStyle name="Normal 8 2 2 2 4 5 3 2" xfId="14202"/>
    <cellStyle name="Normal 8 2 2 2 4 5 3 2 2" xfId="31739"/>
    <cellStyle name="Normal 8 2 2 2 4 5 3 3" xfId="24224"/>
    <cellStyle name="Normal 8 2 2 2 4 5 4" xfId="9192"/>
    <cellStyle name="Normal 8 2 2 2 4 5 4 2" xfId="26729"/>
    <cellStyle name="Normal 8 2 2 2 4 5 5" xfId="19214"/>
    <cellStyle name="Normal 8 2 2 2 4 5 6" xfId="16709"/>
    <cellStyle name="Normal 8 2 2 2 4 6" xfId="2916"/>
    <cellStyle name="Normal 8 2 2 2 4 6 2" xfId="10452"/>
    <cellStyle name="Normal 8 2 2 2 4 6 2 2" xfId="27989"/>
    <cellStyle name="Normal 8 2 2 2 4 6 3" xfId="20474"/>
    <cellStyle name="Normal 8 2 2 2 4 7" xfId="5421"/>
    <cellStyle name="Normal 8 2 2 2 4 7 2" xfId="12957"/>
    <cellStyle name="Normal 8 2 2 2 4 7 2 2" xfId="30494"/>
    <cellStyle name="Normal 8 2 2 2 4 7 3" xfId="22979"/>
    <cellStyle name="Normal 8 2 2 2 4 8" xfId="7943"/>
    <cellStyle name="Normal 8 2 2 2 4 8 2" xfId="25484"/>
    <cellStyle name="Normal 8 2 2 2 4 9" xfId="17969"/>
    <cellStyle name="Normal 8 2 2 2 5" xfId="703"/>
    <cellStyle name="Normal 8 2 2 2 5 2" xfId="1224"/>
    <cellStyle name="Normal 8 2 2 2 5 2 2" xfId="2469"/>
    <cellStyle name="Normal 8 2 2 2 5 2 2 2" xfId="4974"/>
    <cellStyle name="Normal 8 2 2 2 5 2 2 2 2" xfId="12510"/>
    <cellStyle name="Normal 8 2 2 2 5 2 2 2 2 2" xfId="30047"/>
    <cellStyle name="Normal 8 2 2 2 5 2 2 2 3" xfId="22532"/>
    <cellStyle name="Normal 8 2 2 2 5 2 2 3" xfId="7479"/>
    <cellStyle name="Normal 8 2 2 2 5 2 2 3 2" xfId="15015"/>
    <cellStyle name="Normal 8 2 2 2 5 2 2 3 2 2" xfId="32552"/>
    <cellStyle name="Normal 8 2 2 2 5 2 2 3 3" xfId="25037"/>
    <cellStyle name="Normal 8 2 2 2 5 2 2 4" xfId="10005"/>
    <cellStyle name="Normal 8 2 2 2 5 2 2 4 2" xfId="27542"/>
    <cellStyle name="Normal 8 2 2 2 5 2 2 5" xfId="20027"/>
    <cellStyle name="Normal 8 2 2 2 5 2 2 6" xfId="17522"/>
    <cellStyle name="Normal 8 2 2 2 5 2 3" xfId="3729"/>
    <cellStyle name="Normal 8 2 2 2 5 2 3 2" xfId="11265"/>
    <cellStyle name="Normal 8 2 2 2 5 2 3 2 2" xfId="28802"/>
    <cellStyle name="Normal 8 2 2 2 5 2 3 3" xfId="21287"/>
    <cellStyle name="Normal 8 2 2 2 5 2 4" xfId="6234"/>
    <cellStyle name="Normal 8 2 2 2 5 2 4 2" xfId="13770"/>
    <cellStyle name="Normal 8 2 2 2 5 2 4 2 2" xfId="31307"/>
    <cellStyle name="Normal 8 2 2 2 5 2 4 3" xfId="23792"/>
    <cellStyle name="Normal 8 2 2 2 5 2 5" xfId="8760"/>
    <cellStyle name="Normal 8 2 2 2 5 2 5 2" xfId="26297"/>
    <cellStyle name="Normal 8 2 2 2 5 2 6" xfId="18782"/>
    <cellStyle name="Normal 8 2 2 2 5 2 7" xfId="16277"/>
    <cellStyle name="Normal 8 2 2 2 5 3" xfId="1971"/>
    <cellStyle name="Normal 8 2 2 2 5 3 2" xfId="4476"/>
    <cellStyle name="Normal 8 2 2 2 5 3 2 2" xfId="12012"/>
    <cellStyle name="Normal 8 2 2 2 5 3 2 2 2" xfId="29549"/>
    <cellStyle name="Normal 8 2 2 2 5 3 2 3" xfId="22034"/>
    <cellStyle name="Normal 8 2 2 2 5 3 3" xfId="6981"/>
    <cellStyle name="Normal 8 2 2 2 5 3 3 2" xfId="14517"/>
    <cellStyle name="Normal 8 2 2 2 5 3 3 2 2" xfId="32054"/>
    <cellStyle name="Normal 8 2 2 2 5 3 3 3" xfId="24539"/>
    <cellStyle name="Normal 8 2 2 2 5 3 4" xfId="9507"/>
    <cellStyle name="Normal 8 2 2 2 5 3 4 2" xfId="27044"/>
    <cellStyle name="Normal 8 2 2 2 5 3 5" xfId="19529"/>
    <cellStyle name="Normal 8 2 2 2 5 3 6" xfId="17024"/>
    <cellStyle name="Normal 8 2 2 2 5 4" xfId="3231"/>
    <cellStyle name="Normal 8 2 2 2 5 4 2" xfId="10767"/>
    <cellStyle name="Normal 8 2 2 2 5 4 2 2" xfId="28304"/>
    <cellStyle name="Normal 8 2 2 2 5 4 3" xfId="20789"/>
    <cellStyle name="Normal 8 2 2 2 5 5" xfId="5736"/>
    <cellStyle name="Normal 8 2 2 2 5 5 2" xfId="13272"/>
    <cellStyle name="Normal 8 2 2 2 5 5 2 2" xfId="30809"/>
    <cellStyle name="Normal 8 2 2 2 5 5 3" xfId="23294"/>
    <cellStyle name="Normal 8 2 2 2 5 6" xfId="8260"/>
    <cellStyle name="Normal 8 2 2 2 5 6 2" xfId="25799"/>
    <cellStyle name="Normal 8 2 2 2 5 7" xfId="18284"/>
    <cellStyle name="Normal 8 2 2 2 5 8" xfId="15779"/>
    <cellStyle name="Normal 8 2 2 2 6" xfId="430"/>
    <cellStyle name="Normal 8 2 2 2 6 2" xfId="1722"/>
    <cellStyle name="Normal 8 2 2 2 6 2 2" xfId="4227"/>
    <cellStyle name="Normal 8 2 2 2 6 2 2 2" xfId="11763"/>
    <cellStyle name="Normal 8 2 2 2 6 2 2 2 2" xfId="29300"/>
    <cellStyle name="Normal 8 2 2 2 6 2 2 3" xfId="21785"/>
    <cellStyle name="Normal 8 2 2 2 6 2 3" xfId="6732"/>
    <cellStyle name="Normal 8 2 2 2 6 2 3 2" xfId="14268"/>
    <cellStyle name="Normal 8 2 2 2 6 2 3 2 2" xfId="31805"/>
    <cellStyle name="Normal 8 2 2 2 6 2 3 3" xfId="24290"/>
    <cellStyle name="Normal 8 2 2 2 6 2 4" xfId="9258"/>
    <cellStyle name="Normal 8 2 2 2 6 2 4 2" xfId="26795"/>
    <cellStyle name="Normal 8 2 2 2 6 2 5" xfId="19280"/>
    <cellStyle name="Normal 8 2 2 2 6 2 6" xfId="16775"/>
    <cellStyle name="Normal 8 2 2 2 6 3" xfId="2982"/>
    <cellStyle name="Normal 8 2 2 2 6 3 2" xfId="10518"/>
    <cellStyle name="Normal 8 2 2 2 6 3 2 2" xfId="28055"/>
    <cellStyle name="Normal 8 2 2 2 6 3 3" xfId="20540"/>
    <cellStyle name="Normal 8 2 2 2 6 4" xfId="5487"/>
    <cellStyle name="Normal 8 2 2 2 6 4 2" xfId="13023"/>
    <cellStyle name="Normal 8 2 2 2 6 4 2 2" xfId="30560"/>
    <cellStyle name="Normal 8 2 2 2 6 4 3" xfId="23045"/>
    <cellStyle name="Normal 8 2 2 2 6 5" xfId="8009"/>
    <cellStyle name="Normal 8 2 2 2 6 5 2" xfId="25550"/>
    <cellStyle name="Normal 8 2 2 2 6 6" xfId="18035"/>
    <cellStyle name="Normal 8 2 2 2 6 7" xfId="15530"/>
    <cellStyle name="Normal 8 2 2 2 7" xfId="975"/>
    <cellStyle name="Normal 8 2 2 2 7 2" xfId="2220"/>
    <cellStyle name="Normal 8 2 2 2 7 2 2" xfId="4725"/>
    <cellStyle name="Normal 8 2 2 2 7 2 2 2" xfId="12261"/>
    <cellStyle name="Normal 8 2 2 2 7 2 2 2 2" xfId="29798"/>
    <cellStyle name="Normal 8 2 2 2 7 2 2 3" xfId="22283"/>
    <cellStyle name="Normal 8 2 2 2 7 2 3" xfId="7230"/>
    <cellStyle name="Normal 8 2 2 2 7 2 3 2" xfId="14766"/>
    <cellStyle name="Normal 8 2 2 2 7 2 3 2 2" xfId="32303"/>
    <cellStyle name="Normal 8 2 2 2 7 2 3 3" xfId="24788"/>
    <cellStyle name="Normal 8 2 2 2 7 2 4" xfId="9756"/>
    <cellStyle name="Normal 8 2 2 2 7 2 4 2" xfId="27293"/>
    <cellStyle name="Normal 8 2 2 2 7 2 5" xfId="19778"/>
    <cellStyle name="Normal 8 2 2 2 7 2 6" xfId="17273"/>
    <cellStyle name="Normal 8 2 2 2 7 3" xfId="3480"/>
    <cellStyle name="Normal 8 2 2 2 7 3 2" xfId="11016"/>
    <cellStyle name="Normal 8 2 2 2 7 3 2 2" xfId="28553"/>
    <cellStyle name="Normal 8 2 2 2 7 3 3" xfId="21038"/>
    <cellStyle name="Normal 8 2 2 2 7 4" xfId="5985"/>
    <cellStyle name="Normal 8 2 2 2 7 4 2" xfId="13521"/>
    <cellStyle name="Normal 8 2 2 2 7 4 2 2" xfId="31058"/>
    <cellStyle name="Normal 8 2 2 2 7 4 3" xfId="23543"/>
    <cellStyle name="Normal 8 2 2 2 7 5" xfId="8511"/>
    <cellStyle name="Normal 8 2 2 2 7 5 2" xfId="26048"/>
    <cellStyle name="Normal 8 2 2 2 7 6" xfId="18533"/>
    <cellStyle name="Normal 8 2 2 2 7 7" xfId="16028"/>
    <cellStyle name="Normal 8 2 2 2 8" xfId="1473"/>
    <cellStyle name="Normal 8 2 2 2 8 2" xfId="3978"/>
    <cellStyle name="Normal 8 2 2 2 8 2 2" xfId="11514"/>
    <cellStyle name="Normal 8 2 2 2 8 2 2 2" xfId="29051"/>
    <cellStyle name="Normal 8 2 2 2 8 2 3" xfId="21536"/>
    <cellStyle name="Normal 8 2 2 2 8 3" xfId="6483"/>
    <cellStyle name="Normal 8 2 2 2 8 3 2" xfId="14019"/>
    <cellStyle name="Normal 8 2 2 2 8 3 2 2" xfId="31556"/>
    <cellStyle name="Normal 8 2 2 2 8 3 3" xfId="24041"/>
    <cellStyle name="Normal 8 2 2 2 8 4" xfId="9009"/>
    <cellStyle name="Normal 8 2 2 2 8 4 2" xfId="26546"/>
    <cellStyle name="Normal 8 2 2 2 8 5" xfId="19031"/>
    <cellStyle name="Normal 8 2 2 2 8 6" xfId="16526"/>
    <cellStyle name="Normal 8 2 2 2 9" xfId="2733"/>
    <cellStyle name="Normal 8 2 2 2 9 2" xfId="10269"/>
    <cellStyle name="Normal 8 2 2 2 9 2 2" xfId="27806"/>
    <cellStyle name="Normal 8 2 2 2 9 3" xfId="20291"/>
    <cellStyle name="Normal 8 2 2 3" xfId="186"/>
    <cellStyle name="Normal 8 2 2 3 10" xfId="15309"/>
    <cellStyle name="Normal 8 2 2 3 2" xfId="735"/>
    <cellStyle name="Normal 8 2 2 3 2 2" xfId="1254"/>
    <cellStyle name="Normal 8 2 2 3 2 2 2" xfId="2499"/>
    <cellStyle name="Normal 8 2 2 3 2 2 2 2" xfId="5004"/>
    <cellStyle name="Normal 8 2 2 3 2 2 2 2 2" xfId="12540"/>
    <cellStyle name="Normal 8 2 2 3 2 2 2 2 2 2" xfId="30077"/>
    <cellStyle name="Normal 8 2 2 3 2 2 2 2 3" xfId="22562"/>
    <cellStyle name="Normal 8 2 2 3 2 2 2 3" xfId="7509"/>
    <cellStyle name="Normal 8 2 2 3 2 2 2 3 2" xfId="15045"/>
    <cellStyle name="Normal 8 2 2 3 2 2 2 3 2 2" xfId="32582"/>
    <cellStyle name="Normal 8 2 2 3 2 2 2 3 3" xfId="25067"/>
    <cellStyle name="Normal 8 2 2 3 2 2 2 4" xfId="10035"/>
    <cellStyle name="Normal 8 2 2 3 2 2 2 4 2" xfId="27572"/>
    <cellStyle name="Normal 8 2 2 3 2 2 2 5" xfId="20057"/>
    <cellStyle name="Normal 8 2 2 3 2 2 2 6" xfId="17552"/>
    <cellStyle name="Normal 8 2 2 3 2 2 3" xfId="3759"/>
    <cellStyle name="Normal 8 2 2 3 2 2 3 2" xfId="11295"/>
    <cellStyle name="Normal 8 2 2 3 2 2 3 2 2" xfId="28832"/>
    <cellStyle name="Normal 8 2 2 3 2 2 3 3" xfId="21317"/>
    <cellStyle name="Normal 8 2 2 3 2 2 4" xfId="6264"/>
    <cellStyle name="Normal 8 2 2 3 2 2 4 2" xfId="13800"/>
    <cellStyle name="Normal 8 2 2 3 2 2 4 2 2" xfId="31337"/>
    <cellStyle name="Normal 8 2 2 3 2 2 4 3" xfId="23822"/>
    <cellStyle name="Normal 8 2 2 3 2 2 5" xfId="8790"/>
    <cellStyle name="Normal 8 2 2 3 2 2 5 2" xfId="26327"/>
    <cellStyle name="Normal 8 2 2 3 2 2 6" xfId="18812"/>
    <cellStyle name="Normal 8 2 2 3 2 2 7" xfId="16307"/>
    <cellStyle name="Normal 8 2 2 3 2 3" xfId="2001"/>
    <cellStyle name="Normal 8 2 2 3 2 3 2" xfId="4506"/>
    <cellStyle name="Normal 8 2 2 3 2 3 2 2" xfId="12042"/>
    <cellStyle name="Normal 8 2 2 3 2 3 2 2 2" xfId="29579"/>
    <cellStyle name="Normal 8 2 2 3 2 3 2 3" xfId="22064"/>
    <cellStyle name="Normal 8 2 2 3 2 3 3" xfId="7011"/>
    <cellStyle name="Normal 8 2 2 3 2 3 3 2" xfId="14547"/>
    <cellStyle name="Normal 8 2 2 3 2 3 3 2 2" xfId="32084"/>
    <cellStyle name="Normal 8 2 2 3 2 3 3 3" xfId="24569"/>
    <cellStyle name="Normal 8 2 2 3 2 3 4" xfId="9537"/>
    <cellStyle name="Normal 8 2 2 3 2 3 4 2" xfId="27074"/>
    <cellStyle name="Normal 8 2 2 3 2 3 5" xfId="19559"/>
    <cellStyle name="Normal 8 2 2 3 2 3 6" xfId="17054"/>
    <cellStyle name="Normal 8 2 2 3 2 4" xfId="3261"/>
    <cellStyle name="Normal 8 2 2 3 2 4 2" xfId="10797"/>
    <cellStyle name="Normal 8 2 2 3 2 4 2 2" xfId="28334"/>
    <cellStyle name="Normal 8 2 2 3 2 4 3" xfId="20819"/>
    <cellStyle name="Normal 8 2 2 3 2 5" xfId="5766"/>
    <cellStyle name="Normal 8 2 2 3 2 5 2" xfId="13302"/>
    <cellStyle name="Normal 8 2 2 3 2 5 2 2" xfId="30839"/>
    <cellStyle name="Normal 8 2 2 3 2 5 3" xfId="23324"/>
    <cellStyle name="Normal 8 2 2 3 2 6" xfId="8290"/>
    <cellStyle name="Normal 8 2 2 3 2 6 2" xfId="25829"/>
    <cellStyle name="Normal 8 2 2 3 2 7" xfId="18314"/>
    <cellStyle name="Normal 8 2 2 3 2 8" xfId="15809"/>
    <cellStyle name="Normal 8 2 2 3 3" xfId="462"/>
    <cellStyle name="Normal 8 2 2 3 3 2" xfId="1752"/>
    <cellStyle name="Normal 8 2 2 3 3 2 2" xfId="4257"/>
    <cellStyle name="Normal 8 2 2 3 3 2 2 2" xfId="11793"/>
    <cellStyle name="Normal 8 2 2 3 3 2 2 2 2" xfId="29330"/>
    <cellStyle name="Normal 8 2 2 3 3 2 2 3" xfId="21815"/>
    <cellStyle name="Normal 8 2 2 3 3 2 3" xfId="6762"/>
    <cellStyle name="Normal 8 2 2 3 3 2 3 2" xfId="14298"/>
    <cellStyle name="Normal 8 2 2 3 3 2 3 2 2" xfId="31835"/>
    <cellStyle name="Normal 8 2 2 3 3 2 3 3" xfId="24320"/>
    <cellStyle name="Normal 8 2 2 3 3 2 4" xfId="9288"/>
    <cellStyle name="Normal 8 2 2 3 3 2 4 2" xfId="26825"/>
    <cellStyle name="Normal 8 2 2 3 3 2 5" xfId="19310"/>
    <cellStyle name="Normal 8 2 2 3 3 2 6" xfId="16805"/>
    <cellStyle name="Normal 8 2 2 3 3 3" xfId="3012"/>
    <cellStyle name="Normal 8 2 2 3 3 3 2" xfId="10548"/>
    <cellStyle name="Normal 8 2 2 3 3 3 2 2" xfId="28085"/>
    <cellStyle name="Normal 8 2 2 3 3 3 3" xfId="20570"/>
    <cellStyle name="Normal 8 2 2 3 3 4" xfId="5517"/>
    <cellStyle name="Normal 8 2 2 3 3 4 2" xfId="13053"/>
    <cellStyle name="Normal 8 2 2 3 3 4 2 2" xfId="30590"/>
    <cellStyle name="Normal 8 2 2 3 3 4 3" xfId="23075"/>
    <cellStyle name="Normal 8 2 2 3 3 5" xfId="8039"/>
    <cellStyle name="Normal 8 2 2 3 3 5 2" xfId="25580"/>
    <cellStyle name="Normal 8 2 2 3 3 6" xfId="18065"/>
    <cellStyle name="Normal 8 2 2 3 3 7" xfId="15560"/>
    <cellStyle name="Normal 8 2 2 3 4" xfId="1005"/>
    <cellStyle name="Normal 8 2 2 3 4 2" xfId="2250"/>
    <cellStyle name="Normal 8 2 2 3 4 2 2" xfId="4755"/>
    <cellStyle name="Normal 8 2 2 3 4 2 2 2" xfId="12291"/>
    <cellStyle name="Normal 8 2 2 3 4 2 2 2 2" xfId="29828"/>
    <cellStyle name="Normal 8 2 2 3 4 2 2 3" xfId="22313"/>
    <cellStyle name="Normal 8 2 2 3 4 2 3" xfId="7260"/>
    <cellStyle name="Normal 8 2 2 3 4 2 3 2" xfId="14796"/>
    <cellStyle name="Normal 8 2 2 3 4 2 3 2 2" xfId="32333"/>
    <cellStyle name="Normal 8 2 2 3 4 2 3 3" xfId="24818"/>
    <cellStyle name="Normal 8 2 2 3 4 2 4" xfId="9786"/>
    <cellStyle name="Normal 8 2 2 3 4 2 4 2" xfId="27323"/>
    <cellStyle name="Normal 8 2 2 3 4 2 5" xfId="19808"/>
    <cellStyle name="Normal 8 2 2 3 4 2 6" xfId="17303"/>
    <cellStyle name="Normal 8 2 2 3 4 3" xfId="3510"/>
    <cellStyle name="Normal 8 2 2 3 4 3 2" xfId="11046"/>
    <cellStyle name="Normal 8 2 2 3 4 3 2 2" xfId="28583"/>
    <cellStyle name="Normal 8 2 2 3 4 3 3" xfId="21068"/>
    <cellStyle name="Normal 8 2 2 3 4 4" xfId="6015"/>
    <cellStyle name="Normal 8 2 2 3 4 4 2" xfId="13551"/>
    <cellStyle name="Normal 8 2 2 3 4 4 2 2" xfId="31088"/>
    <cellStyle name="Normal 8 2 2 3 4 4 3" xfId="23573"/>
    <cellStyle name="Normal 8 2 2 3 4 5" xfId="8541"/>
    <cellStyle name="Normal 8 2 2 3 4 5 2" xfId="26078"/>
    <cellStyle name="Normal 8 2 2 3 4 6" xfId="18563"/>
    <cellStyle name="Normal 8 2 2 3 4 7" xfId="16058"/>
    <cellStyle name="Normal 8 2 2 3 5" xfId="1503"/>
    <cellStyle name="Normal 8 2 2 3 5 2" xfId="4008"/>
    <cellStyle name="Normal 8 2 2 3 5 2 2" xfId="11544"/>
    <cellStyle name="Normal 8 2 2 3 5 2 2 2" xfId="29081"/>
    <cellStyle name="Normal 8 2 2 3 5 2 3" xfId="21566"/>
    <cellStyle name="Normal 8 2 2 3 5 3" xfId="6513"/>
    <cellStyle name="Normal 8 2 2 3 5 3 2" xfId="14049"/>
    <cellStyle name="Normal 8 2 2 3 5 3 2 2" xfId="31586"/>
    <cellStyle name="Normal 8 2 2 3 5 3 3" xfId="24071"/>
    <cellStyle name="Normal 8 2 2 3 5 4" xfId="9039"/>
    <cellStyle name="Normal 8 2 2 3 5 4 2" xfId="26576"/>
    <cellStyle name="Normal 8 2 2 3 5 5" xfId="19061"/>
    <cellStyle name="Normal 8 2 2 3 5 6" xfId="16556"/>
    <cellStyle name="Normal 8 2 2 3 6" xfId="2763"/>
    <cellStyle name="Normal 8 2 2 3 6 2" xfId="10299"/>
    <cellStyle name="Normal 8 2 2 3 6 2 2" xfId="27836"/>
    <cellStyle name="Normal 8 2 2 3 6 3" xfId="20321"/>
    <cellStyle name="Normal 8 2 2 3 7" xfId="5268"/>
    <cellStyle name="Normal 8 2 2 3 7 2" xfId="12804"/>
    <cellStyle name="Normal 8 2 2 3 7 2 2" xfId="30341"/>
    <cellStyle name="Normal 8 2 2 3 7 3" xfId="22826"/>
    <cellStyle name="Normal 8 2 2 3 8" xfId="7788"/>
    <cellStyle name="Normal 8 2 2 3 8 2" xfId="25331"/>
    <cellStyle name="Normal 8 2 2 3 9" xfId="17816"/>
    <cellStyle name="Normal 8 2 2 4" xfId="262"/>
    <cellStyle name="Normal 8 2 2 4 10" xfId="15372"/>
    <cellStyle name="Normal 8 2 2 4 2" xfId="797"/>
    <cellStyle name="Normal 8 2 2 4 2 2" xfId="1315"/>
    <cellStyle name="Normal 8 2 2 4 2 2 2" xfId="2560"/>
    <cellStyle name="Normal 8 2 2 4 2 2 2 2" xfId="5065"/>
    <cellStyle name="Normal 8 2 2 4 2 2 2 2 2" xfId="12601"/>
    <cellStyle name="Normal 8 2 2 4 2 2 2 2 2 2" xfId="30138"/>
    <cellStyle name="Normal 8 2 2 4 2 2 2 2 3" xfId="22623"/>
    <cellStyle name="Normal 8 2 2 4 2 2 2 3" xfId="7570"/>
    <cellStyle name="Normal 8 2 2 4 2 2 2 3 2" xfId="15106"/>
    <cellStyle name="Normal 8 2 2 4 2 2 2 3 2 2" xfId="32643"/>
    <cellStyle name="Normal 8 2 2 4 2 2 2 3 3" xfId="25128"/>
    <cellStyle name="Normal 8 2 2 4 2 2 2 4" xfId="10096"/>
    <cellStyle name="Normal 8 2 2 4 2 2 2 4 2" xfId="27633"/>
    <cellStyle name="Normal 8 2 2 4 2 2 2 5" xfId="20118"/>
    <cellStyle name="Normal 8 2 2 4 2 2 2 6" xfId="17613"/>
    <cellStyle name="Normal 8 2 2 4 2 2 3" xfId="3820"/>
    <cellStyle name="Normal 8 2 2 4 2 2 3 2" xfId="11356"/>
    <cellStyle name="Normal 8 2 2 4 2 2 3 2 2" xfId="28893"/>
    <cellStyle name="Normal 8 2 2 4 2 2 3 3" xfId="21378"/>
    <cellStyle name="Normal 8 2 2 4 2 2 4" xfId="6325"/>
    <cellStyle name="Normal 8 2 2 4 2 2 4 2" xfId="13861"/>
    <cellStyle name="Normal 8 2 2 4 2 2 4 2 2" xfId="31398"/>
    <cellStyle name="Normal 8 2 2 4 2 2 4 3" xfId="23883"/>
    <cellStyle name="Normal 8 2 2 4 2 2 5" xfId="8851"/>
    <cellStyle name="Normal 8 2 2 4 2 2 5 2" xfId="26388"/>
    <cellStyle name="Normal 8 2 2 4 2 2 6" xfId="18873"/>
    <cellStyle name="Normal 8 2 2 4 2 2 7" xfId="16368"/>
    <cellStyle name="Normal 8 2 2 4 2 3" xfId="2062"/>
    <cellStyle name="Normal 8 2 2 4 2 3 2" xfId="4567"/>
    <cellStyle name="Normal 8 2 2 4 2 3 2 2" xfId="12103"/>
    <cellStyle name="Normal 8 2 2 4 2 3 2 2 2" xfId="29640"/>
    <cellStyle name="Normal 8 2 2 4 2 3 2 3" xfId="22125"/>
    <cellStyle name="Normal 8 2 2 4 2 3 3" xfId="7072"/>
    <cellStyle name="Normal 8 2 2 4 2 3 3 2" xfId="14608"/>
    <cellStyle name="Normal 8 2 2 4 2 3 3 2 2" xfId="32145"/>
    <cellStyle name="Normal 8 2 2 4 2 3 3 3" xfId="24630"/>
    <cellStyle name="Normal 8 2 2 4 2 3 4" xfId="9598"/>
    <cellStyle name="Normal 8 2 2 4 2 3 4 2" xfId="27135"/>
    <cellStyle name="Normal 8 2 2 4 2 3 5" xfId="19620"/>
    <cellStyle name="Normal 8 2 2 4 2 3 6" xfId="17115"/>
    <cellStyle name="Normal 8 2 2 4 2 4" xfId="3322"/>
    <cellStyle name="Normal 8 2 2 4 2 4 2" xfId="10858"/>
    <cellStyle name="Normal 8 2 2 4 2 4 2 2" xfId="28395"/>
    <cellStyle name="Normal 8 2 2 4 2 4 3" xfId="20880"/>
    <cellStyle name="Normal 8 2 2 4 2 5" xfId="5827"/>
    <cellStyle name="Normal 8 2 2 4 2 5 2" xfId="13363"/>
    <cellStyle name="Normal 8 2 2 4 2 5 2 2" xfId="30900"/>
    <cellStyle name="Normal 8 2 2 4 2 5 3" xfId="23385"/>
    <cellStyle name="Normal 8 2 2 4 2 6" xfId="8351"/>
    <cellStyle name="Normal 8 2 2 4 2 6 2" xfId="25890"/>
    <cellStyle name="Normal 8 2 2 4 2 7" xfId="18375"/>
    <cellStyle name="Normal 8 2 2 4 2 8" xfId="15870"/>
    <cellStyle name="Normal 8 2 2 4 3" xfId="537"/>
    <cellStyle name="Normal 8 2 2 4 3 2" xfId="1813"/>
    <cellStyle name="Normal 8 2 2 4 3 2 2" xfId="4318"/>
    <cellStyle name="Normal 8 2 2 4 3 2 2 2" xfId="11854"/>
    <cellStyle name="Normal 8 2 2 4 3 2 2 2 2" xfId="29391"/>
    <cellStyle name="Normal 8 2 2 4 3 2 2 3" xfId="21876"/>
    <cellStyle name="Normal 8 2 2 4 3 2 3" xfId="6823"/>
    <cellStyle name="Normal 8 2 2 4 3 2 3 2" xfId="14359"/>
    <cellStyle name="Normal 8 2 2 4 3 2 3 2 2" xfId="31896"/>
    <cellStyle name="Normal 8 2 2 4 3 2 3 3" xfId="24381"/>
    <cellStyle name="Normal 8 2 2 4 3 2 4" xfId="9349"/>
    <cellStyle name="Normal 8 2 2 4 3 2 4 2" xfId="26886"/>
    <cellStyle name="Normal 8 2 2 4 3 2 5" xfId="19371"/>
    <cellStyle name="Normal 8 2 2 4 3 2 6" xfId="16866"/>
    <cellStyle name="Normal 8 2 2 4 3 3" xfId="3073"/>
    <cellStyle name="Normal 8 2 2 4 3 3 2" xfId="10609"/>
    <cellStyle name="Normal 8 2 2 4 3 3 2 2" xfId="28146"/>
    <cellStyle name="Normal 8 2 2 4 3 3 3" xfId="20631"/>
    <cellStyle name="Normal 8 2 2 4 3 4" xfId="5578"/>
    <cellStyle name="Normal 8 2 2 4 3 4 2" xfId="13114"/>
    <cellStyle name="Normal 8 2 2 4 3 4 2 2" xfId="30651"/>
    <cellStyle name="Normal 8 2 2 4 3 4 3" xfId="23136"/>
    <cellStyle name="Normal 8 2 2 4 3 5" xfId="8102"/>
    <cellStyle name="Normal 8 2 2 4 3 5 2" xfId="25641"/>
    <cellStyle name="Normal 8 2 2 4 3 6" xfId="18126"/>
    <cellStyle name="Normal 8 2 2 4 3 7" xfId="15621"/>
    <cellStyle name="Normal 8 2 2 4 4" xfId="1066"/>
    <cellStyle name="Normal 8 2 2 4 4 2" xfId="2311"/>
    <cellStyle name="Normal 8 2 2 4 4 2 2" xfId="4816"/>
    <cellStyle name="Normal 8 2 2 4 4 2 2 2" xfId="12352"/>
    <cellStyle name="Normal 8 2 2 4 4 2 2 2 2" xfId="29889"/>
    <cellStyle name="Normal 8 2 2 4 4 2 2 3" xfId="22374"/>
    <cellStyle name="Normal 8 2 2 4 4 2 3" xfId="7321"/>
    <cellStyle name="Normal 8 2 2 4 4 2 3 2" xfId="14857"/>
    <cellStyle name="Normal 8 2 2 4 4 2 3 2 2" xfId="32394"/>
    <cellStyle name="Normal 8 2 2 4 4 2 3 3" xfId="24879"/>
    <cellStyle name="Normal 8 2 2 4 4 2 4" xfId="9847"/>
    <cellStyle name="Normal 8 2 2 4 4 2 4 2" xfId="27384"/>
    <cellStyle name="Normal 8 2 2 4 4 2 5" xfId="19869"/>
    <cellStyle name="Normal 8 2 2 4 4 2 6" xfId="17364"/>
    <cellStyle name="Normal 8 2 2 4 4 3" xfId="3571"/>
    <cellStyle name="Normal 8 2 2 4 4 3 2" xfId="11107"/>
    <cellStyle name="Normal 8 2 2 4 4 3 2 2" xfId="28644"/>
    <cellStyle name="Normal 8 2 2 4 4 3 3" xfId="21129"/>
    <cellStyle name="Normal 8 2 2 4 4 4" xfId="6076"/>
    <cellStyle name="Normal 8 2 2 4 4 4 2" xfId="13612"/>
    <cellStyle name="Normal 8 2 2 4 4 4 2 2" xfId="31149"/>
    <cellStyle name="Normal 8 2 2 4 4 4 3" xfId="23634"/>
    <cellStyle name="Normal 8 2 2 4 4 5" xfId="8602"/>
    <cellStyle name="Normal 8 2 2 4 4 5 2" xfId="26139"/>
    <cellStyle name="Normal 8 2 2 4 4 6" xfId="18624"/>
    <cellStyle name="Normal 8 2 2 4 4 7" xfId="16119"/>
    <cellStyle name="Normal 8 2 2 4 5" xfId="1564"/>
    <cellStyle name="Normal 8 2 2 4 5 2" xfId="4069"/>
    <cellStyle name="Normal 8 2 2 4 5 2 2" xfId="11605"/>
    <cellStyle name="Normal 8 2 2 4 5 2 2 2" xfId="29142"/>
    <cellStyle name="Normal 8 2 2 4 5 2 3" xfId="21627"/>
    <cellStyle name="Normal 8 2 2 4 5 3" xfId="6574"/>
    <cellStyle name="Normal 8 2 2 4 5 3 2" xfId="14110"/>
    <cellStyle name="Normal 8 2 2 4 5 3 2 2" xfId="31647"/>
    <cellStyle name="Normal 8 2 2 4 5 3 3" xfId="24132"/>
    <cellStyle name="Normal 8 2 2 4 5 4" xfId="9100"/>
    <cellStyle name="Normal 8 2 2 4 5 4 2" xfId="26637"/>
    <cellStyle name="Normal 8 2 2 4 5 5" xfId="19122"/>
    <cellStyle name="Normal 8 2 2 4 5 6" xfId="16617"/>
    <cellStyle name="Normal 8 2 2 4 6" xfId="2824"/>
    <cellStyle name="Normal 8 2 2 4 6 2" xfId="10360"/>
    <cellStyle name="Normal 8 2 2 4 6 2 2" xfId="27897"/>
    <cellStyle name="Normal 8 2 2 4 6 3" xfId="20382"/>
    <cellStyle name="Normal 8 2 2 4 7" xfId="5329"/>
    <cellStyle name="Normal 8 2 2 4 7 2" xfId="12865"/>
    <cellStyle name="Normal 8 2 2 4 7 2 2" xfId="30402"/>
    <cellStyle name="Normal 8 2 2 4 7 3" xfId="22887"/>
    <cellStyle name="Normal 8 2 2 4 8" xfId="7851"/>
    <cellStyle name="Normal 8 2 2 4 8 2" xfId="25392"/>
    <cellStyle name="Normal 8 2 2 4 9" xfId="17877"/>
    <cellStyle name="Normal 8 2 2 5" xfId="326"/>
    <cellStyle name="Normal 8 2 2 5 10" xfId="15433"/>
    <cellStyle name="Normal 8 2 2 5 2" xfId="861"/>
    <cellStyle name="Normal 8 2 2 5 2 2" xfId="1376"/>
    <cellStyle name="Normal 8 2 2 5 2 2 2" xfId="2621"/>
    <cellStyle name="Normal 8 2 2 5 2 2 2 2" xfId="5126"/>
    <cellStyle name="Normal 8 2 2 5 2 2 2 2 2" xfId="12662"/>
    <cellStyle name="Normal 8 2 2 5 2 2 2 2 2 2" xfId="30199"/>
    <cellStyle name="Normal 8 2 2 5 2 2 2 2 3" xfId="22684"/>
    <cellStyle name="Normal 8 2 2 5 2 2 2 3" xfId="7631"/>
    <cellStyle name="Normal 8 2 2 5 2 2 2 3 2" xfId="15167"/>
    <cellStyle name="Normal 8 2 2 5 2 2 2 3 2 2" xfId="32704"/>
    <cellStyle name="Normal 8 2 2 5 2 2 2 3 3" xfId="25189"/>
    <cellStyle name="Normal 8 2 2 5 2 2 2 4" xfId="10157"/>
    <cellStyle name="Normal 8 2 2 5 2 2 2 4 2" xfId="27694"/>
    <cellStyle name="Normal 8 2 2 5 2 2 2 5" xfId="20179"/>
    <cellStyle name="Normal 8 2 2 5 2 2 2 6" xfId="17674"/>
    <cellStyle name="Normal 8 2 2 5 2 2 3" xfId="3881"/>
    <cellStyle name="Normal 8 2 2 5 2 2 3 2" xfId="11417"/>
    <cellStyle name="Normal 8 2 2 5 2 2 3 2 2" xfId="28954"/>
    <cellStyle name="Normal 8 2 2 5 2 2 3 3" xfId="21439"/>
    <cellStyle name="Normal 8 2 2 5 2 2 4" xfId="6386"/>
    <cellStyle name="Normal 8 2 2 5 2 2 4 2" xfId="13922"/>
    <cellStyle name="Normal 8 2 2 5 2 2 4 2 2" xfId="31459"/>
    <cellStyle name="Normal 8 2 2 5 2 2 4 3" xfId="23944"/>
    <cellStyle name="Normal 8 2 2 5 2 2 5" xfId="8912"/>
    <cellStyle name="Normal 8 2 2 5 2 2 5 2" xfId="26449"/>
    <cellStyle name="Normal 8 2 2 5 2 2 6" xfId="18934"/>
    <cellStyle name="Normal 8 2 2 5 2 2 7" xfId="16429"/>
    <cellStyle name="Normal 8 2 2 5 2 3" xfId="2123"/>
    <cellStyle name="Normal 8 2 2 5 2 3 2" xfId="4628"/>
    <cellStyle name="Normal 8 2 2 5 2 3 2 2" xfId="12164"/>
    <cellStyle name="Normal 8 2 2 5 2 3 2 2 2" xfId="29701"/>
    <cellStyle name="Normal 8 2 2 5 2 3 2 3" xfId="22186"/>
    <cellStyle name="Normal 8 2 2 5 2 3 3" xfId="7133"/>
    <cellStyle name="Normal 8 2 2 5 2 3 3 2" xfId="14669"/>
    <cellStyle name="Normal 8 2 2 5 2 3 3 2 2" xfId="32206"/>
    <cellStyle name="Normal 8 2 2 5 2 3 3 3" xfId="24691"/>
    <cellStyle name="Normal 8 2 2 5 2 3 4" xfId="9659"/>
    <cellStyle name="Normal 8 2 2 5 2 3 4 2" xfId="27196"/>
    <cellStyle name="Normal 8 2 2 5 2 3 5" xfId="19681"/>
    <cellStyle name="Normal 8 2 2 5 2 3 6" xfId="17176"/>
    <cellStyle name="Normal 8 2 2 5 2 4" xfId="3383"/>
    <cellStyle name="Normal 8 2 2 5 2 4 2" xfId="10919"/>
    <cellStyle name="Normal 8 2 2 5 2 4 2 2" xfId="28456"/>
    <cellStyle name="Normal 8 2 2 5 2 4 3" xfId="20941"/>
    <cellStyle name="Normal 8 2 2 5 2 5" xfId="5888"/>
    <cellStyle name="Normal 8 2 2 5 2 5 2" xfId="13424"/>
    <cellStyle name="Normal 8 2 2 5 2 5 2 2" xfId="30961"/>
    <cellStyle name="Normal 8 2 2 5 2 5 3" xfId="23446"/>
    <cellStyle name="Normal 8 2 2 5 2 6" xfId="8412"/>
    <cellStyle name="Normal 8 2 2 5 2 6 2" xfId="25951"/>
    <cellStyle name="Normal 8 2 2 5 2 7" xfId="18436"/>
    <cellStyle name="Normal 8 2 2 5 2 8" xfId="15931"/>
    <cellStyle name="Normal 8 2 2 5 3" xfId="601"/>
    <cellStyle name="Normal 8 2 2 5 3 2" xfId="1874"/>
    <cellStyle name="Normal 8 2 2 5 3 2 2" xfId="4379"/>
    <cellStyle name="Normal 8 2 2 5 3 2 2 2" xfId="11915"/>
    <cellStyle name="Normal 8 2 2 5 3 2 2 2 2" xfId="29452"/>
    <cellStyle name="Normal 8 2 2 5 3 2 2 3" xfId="21937"/>
    <cellStyle name="Normal 8 2 2 5 3 2 3" xfId="6884"/>
    <cellStyle name="Normal 8 2 2 5 3 2 3 2" xfId="14420"/>
    <cellStyle name="Normal 8 2 2 5 3 2 3 2 2" xfId="31957"/>
    <cellStyle name="Normal 8 2 2 5 3 2 3 3" xfId="24442"/>
    <cellStyle name="Normal 8 2 2 5 3 2 4" xfId="9410"/>
    <cellStyle name="Normal 8 2 2 5 3 2 4 2" xfId="26947"/>
    <cellStyle name="Normal 8 2 2 5 3 2 5" xfId="19432"/>
    <cellStyle name="Normal 8 2 2 5 3 2 6" xfId="16927"/>
    <cellStyle name="Normal 8 2 2 5 3 3" xfId="3134"/>
    <cellStyle name="Normal 8 2 2 5 3 3 2" xfId="10670"/>
    <cellStyle name="Normal 8 2 2 5 3 3 2 2" xfId="28207"/>
    <cellStyle name="Normal 8 2 2 5 3 3 3" xfId="20692"/>
    <cellStyle name="Normal 8 2 2 5 3 4" xfId="5639"/>
    <cellStyle name="Normal 8 2 2 5 3 4 2" xfId="13175"/>
    <cellStyle name="Normal 8 2 2 5 3 4 2 2" xfId="30712"/>
    <cellStyle name="Normal 8 2 2 5 3 4 3" xfId="23197"/>
    <cellStyle name="Normal 8 2 2 5 3 5" xfId="8163"/>
    <cellStyle name="Normal 8 2 2 5 3 5 2" xfId="25702"/>
    <cellStyle name="Normal 8 2 2 5 3 6" xfId="18187"/>
    <cellStyle name="Normal 8 2 2 5 3 7" xfId="15682"/>
    <cellStyle name="Normal 8 2 2 5 4" xfId="1127"/>
    <cellStyle name="Normal 8 2 2 5 4 2" xfId="2372"/>
    <cellStyle name="Normal 8 2 2 5 4 2 2" xfId="4877"/>
    <cellStyle name="Normal 8 2 2 5 4 2 2 2" xfId="12413"/>
    <cellStyle name="Normal 8 2 2 5 4 2 2 2 2" xfId="29950"/>
    <cellStyle name="Normal 8 2 2 5 4 2 2 3" xfId="22435"/>
    <cellStyle name="Normal 8 2 2 5 4 2 3" xfId="7382"/>
    <cellStyle name="Normal 8 2 2 5 4 2 3 2" xfId="14918"/>
    <cellStyle name="Normal 8 2 2 5 4 2 3 2 2" xfId="32455"/>
    <cellStyle name="Normal 8 2 2 5 4 2 3 3" xfId="24940"/>
    <cellStyle name="Normal 8 2 2 5 4 2 4" xfId="9908"/>
    <cellStyle name="Normal 8 2 2 5 4 2 4 2" xfId="27445"/>
    <cellStyle name="Normal 8 2 2 5 4 2 5" xfId="19930"/>
    <cellStyle name="Normal 8 2 2 5 4 2 6" xfId="17425"/>
    <cellStyle name="Normal 8 2 2 5 4 3" xfId="3632"/>
    <cellStyle name="Normal 8 2 2 5 4 3 2" xfId="11168"/>
    <cellStyle name="Normal 8 2 2 5 4 3 2 2" xfId="28705"/>
    <cellStyle name="Normal 8 2 2 5 4 3 3" xfId="21190"/>
    <cellStyle name="Normal 8 2 2 5 4 4" xfId="6137"/>
    <cellStyle name="Normal 8 2 2 5 4 4 2" xfId="13673"/>
    <cellStyle name="Normal 8 2 2 5 4 4 2 2" xfId="31210"/>
    <cellStyle name="Normal 8 2 2 5 4 4 3" xfId="23695"/>
    <cellStyle name="Normal 8 2 2 5 4 5" xfId="8663"/>
    <cellStyle name="Normal 8 2 2 5 4 5 2" xfId="26200"/>
    <cellStyle name="Normal 8 2 2 5 4 6" xfId="18685"/>
    <cellStyle name="Normal 8 2 2 5 4 7" xfId="16180"/>
    <cellStyle name="Normal 8 2 2 5 5" xfId="1625"/>
    <cellStyle name="Normal 8 2 2 5 5 2" xfId="4130"/>
    <cellStyle name="Normal 8 2 2 5 5 2 2" xfId="11666"/>
    <cellStyle name="Normal 8 2 2 5 5 2 2 2" xfId="29203"/>
    <cellStyle name="Normal 8 2 2 5 5 2 3" xfId="21688"/>
    <cellStyle name="Normal 8 2 2 5 5 3" xfId="6635"/>
    <cellStyle name="Normal 8 2 2 5 5 3 2" xfId="14171"/>
    <cellStyle name="Normal 8 2 2 5 5 3 2 2" xfId="31708"/>
    <cellStyle name="Normal 8 2 2 5 5 3 3" xfId="24193"/>
    <cellStyle name="Normal 8 2 2 5 5 4" xfId="9161"/>
    <cellStyle name="Normal 8 2 2 5 5 4 2" xfId="26698"/>
    <cellStyle name="Normal 8 2 2 5 5 5" xfId="19183"/>
    <cellStyle name="Normal 8 2 2 5 5 6" xfId="16678"/>
    <cellStyle name="Normal 8 2 2 5 6" xfId="2885"/>
    <cellStyle name="Normal 8 2 2 5 6 2" xfId="10421"/>
    <cellStyle name="Normal 8 2 2 5 6 2 2" xfId="27958"/>
    <cellStyle name="Normal 8 2 2 5 6 3" xfId="20443"/>
    <cellStyle name="Normal 8 2 2 5 7" xfId="5390"/>
    <cellStyle name="Normal 8 2 2 5 7 2" xfId="12926"/>
    <cellStyle name="Normal 8 2 2 5 7 2 2" xfId="30463"/>
    <cellStyle name="Normal 8 2 2 5 7 3" xfId="22948"/>
    <cellStyle name="Normal 8 2 2 5 8" xfId="7912"/>
    <cellStyle name="Normal 8 2 2 5 8 2" xfId="25453"/>
    <cellStyle name="Normal 8 2 2 5 9" xfId="17938"/>
    <cellStyle name="Normal 8 2 2 6" xfId="672"/>
    <cellStyle name="Normal 8 2 2 6 2" xfId="1193"/>
    <cellStyle name="Normal 8 2 2 6 2 2" xfId="2438"/>
    <cellStyle name="Normal 8 2 2 6 2 2 2" xfId="4943"/>
    <cellStyle name="Normal 8 2 2 6 2 2 2 2" xfId="12479"/>
    <cellStyle name="Normal 8 2 2 6 2 2 2 2 2" xfId="30016"/>
    <cellStyle name="Normal 8 2 2 6 2 2 2 3" xfId="22501"/>
    <cellStyle name="Normal 8 2 2 6 2 2 3" xfId="7448"/>
    <cellStyle name="Normal 8 2 2 6 2 2 3 2" xfId="14984"/>
    <cellStyle name="Normal 8 2 2 6 2 2 3 2 2" xfId="32521"/>
    <cellStyle name="Normal 8 2 2 6 2 2 3 3" xfId="25006"/>
    <cellStyle name="Normal 8 2 2 6 2 2 4" xfId="9974"/>
    <cellStyle name="Normal 8 2 2 6 2 2 4 2" xfId="27511"/>
    <cellStyle name="Normal 8 2 2 6 2 2 5" xfId="19996"/>
    <cellStyle name="Normal 8 2 2 6 2 2 6" xfId="17491"/>
    <cellStyle name="Normal 8 2 2 6 2 3" xfId="3698"/>
    <cellStyle name="Normal 8 2 2 6 2 3 2" xfId="11234"/>
    <cellStyle name="Normal 8 2 2 6 2 3 2 2" xfId="28771"/>
    <cellStyle name="Normal 8 2 2 6 2 3 3" xfId="21256"/>
    <cellStyle name="Normal 8 2 2 6 2 4" xfId="6203"/>
    <cellStyle name="Normal 8 2 2 6 2 4 2" xfId="13739"/>
    <cellStyle name="Normal 8 2 2 6 2 4 2 2" xfId="31276"/>
    <cellStyle name="Normal 8 2 2 6 2 4 3" xfId="23761"/>
    <cellStyle name="Normal 8 2 2 6 2 5" xfId="8729"/>
    <cellStyle name="Normal 8 2 2 6 2 5 2" xfId="26266"/>
    <cellStyle name="Normal 8 2 2 6 2 6" xfId="18751"/>
    <cellStyle name="Normal 8 2 2 6 2 7" xfId="16246"/>
    <cellStyle name="Normal 8 2 2 6 3" xfId="1940"/>
    <cellStyle name="Normal 8 2 2 6 3 2" xfId="4445"/>
    <cellStyle name="Normal 8 2 2 6 3 2 2" xfId="11981"/>
    <cellStyle name="Normal 8 2 2 6 3 2 2 2" xfId="29518"/>
    <cellStyle name="Normal 8 2 2 6 3 2 3" xfId="22003"/>
    <cellStyle name="Normal 8 2 2 6 3 3" xfId="6950"/>
    <cellStyle name="Normal 8 2 2 6 3 3 2" xfId="14486"/>
    <cellStyle name="Normal 8 2 2 6 3 3 2 2" xfId="32023"/>
    <cellStyle name="Normal 8 2 2 6 3 3 3" xfId="24508"/>
    <cellStyle name="Normal 8 2 2 6 3 4" xfId="9476"/>
    <cellStyle name="Normal 8 2 2 6 3 4 2" xfId="27013"/>
    <cellStyle name="Normal 8 2 2 6 3 5" xfId="19498"/>
    <cellStyle name="Normal 8 2 2 6 3 6" xfId="16993"/>
    <cellStyle name="Normal 8 2 2 6 4" xfId="3200"/>
    <cellStyle name="Normal 8 2 2 6 4 2" xfId="10736"/>
    <cellStyle name="Normal 8 2 2 6 4 2 2" xfId="28273"/>
    <cellStyle name="Normal 8 2 2 6 4 3" xfId="20758"/>
    <cellStyle name="Normal 8 2 2 6 5" xfId="5705"/>
    <cellStyle name="Normal 8 2 2 6 5 2" xfId="13241"/>
    <cellStyle name="Normal 8 2 2 6 5 2 2" xfId="30778"/>
    <cellStyle name="Normal 8 2 2 6 5 3" xfId="23263"/>
    <cellStyle name="Normal 8 2 2 6 6" xfId="8229"/>
    <cellStyle name="Normal 8 2 2 6 6 2" xfId="25768"/>
    <cellStyle name="Normal 8 2 2 6 7" xfId="18253"/>
    <cellStyle name="Normal 8 2 2 6 8" xfId="15748"/>
    <cellStyle name="Normal 8 2 2 7" xfId="399"/>
    <cellStyle name="Normal 8 2 2 7 2" xfId="1691"/>
    <cellStyle name="Normal 8 2 2 7 2 2" xfId="4196"/>
    <cellStyle name="Normal 8 2 2 7 2 2 2" xfId="11732"/>
    <cellStyle name="Normal 8 2 2 7 2 2 2 2" xfId="29269"/>
    <cellStyle name="Normal 8 2 2 7 2 2 3" xfId="21754"/>
    <cellStyle name="Normal 8 2 2 7 2 3" xfId="6701"/>
    <cellStyle name="Normal 8 2 2 7 2 3 2" xfId="14237"/>
    <cellStyle name="Normal 8 2 2 7 2 3 2 2" xfId="31774"/>
    <cellStyle name="Normal 8 2 2 7 2 3 3" xfId="24259"/>
    <cellStyle name="Normal 8 2 2 7 2 4" xfId="9227"/>
    <cellStyle name="Normal 8 2 2 7 2 4 2" xfId="26764"/>
    <cellStyle name="Normal 8 2 2 7 2 5" xfId="19249"/>
    <cellStyle name="Normal 8 2 2 7 2 6" xfId="16744"/>
    <cellStyle name="Normal 8 2 2 7 3" xfId="2951"/>
    <cellStyle name="Normal 8 2 2 7 3 2" xfId="10487"/>
    <cellStyle name="Normal 8 2 2 7 3 2 2" xfId="28024"/>
    <cellStyle name="Normal 8 2 2 7 3 3" xfId="20509"/>
    <cellStyle name="Normal 8 2 2 7 4" xfId="5456"/>
    <cellStyle name="Normal 8 2 2 7 4 2" xfId="12992"/>
    <cellStyle name="Normal 8 2 2 7 4 2 2" xfId="30529"/>
    <cellStyle name="Normal 8 2 2 7 4 3" xfId="23014"/>
    <cellStyle name="Normal 8 2 2 7 5" xfId="7978"/>
    <cellStyle name="Normal 8 2 2 7 5 2" xfId="25519"/>
    <cellStyle name="Normal 8 2 2 7 6" xfId="18004"/>
    <cellStyle name="Normal 8 2 2 7 7" xfId="15499"/>
    <cellStyle name="Normal 8 2 2 8" xfId="944"/>
    <cellStyle name="Normal 8 2 2 8 2" xfId="2189"/>
    <cellStyle name="Normal 8 2 2 8 2 2" xfId="4694"/>
    <cellStyle name="Normal 8 2 2 8 2 2 2" xfId="12230"/>
    <cellStyle name="Normal 8 2 2 8 2 2 2 2" xfId="29767"/>
    <cellStyle name="Normal 8 2 2 8 2 2 3" xfId="22252"/>
    <cellStyle name="Normal 8 2 2 8 2 3" xfId="7199"/>
    <cellStyle name="Normal 8 2 2 8 2 3 2" xfId="14735"/>
    <cellStyle name="Normal 8 2 2 8 2 3 2 2" xfId="32272"/>
    <cellStyle name="Normal 8 2 2 8 2 3 3" xfId="24757"/>
    <cellStyle name="Normal 8 2 2 8 2 4" xfId="9725"/>
    <cellStyle name="Normal 8 2 2 8 2 4 2" xfId="27262"/>
    <cellStyle name="Normal 8 2 2 8 2 5" xfId="19747"/>
    <cellStyle name="Normal 8 2 2 8 2 6" xfId="17242"/>
    <cellStyle name="Normal 8 2 2 8 3" xfId="3449"/>
    <cellStyle name="Normal 8 2 2 8 3 2" xfId="10985"/>
    <cellStyle name="Normal 8 2 2 8 3 2 2" xfId="28522"/>
    <cellStyle name="Normal 8 2 2 8 3 3" xfId="21007"/>
    <cellStyle name="Normal 8 2 2 8 4" xfId="5954"/>
    <cellStyle name="Normal 8 2 2 8 4 2" xfId="13490"/>
    <cellStyle name="Normal 8 2 2 8 4 2 2" xfId="31027"/>
    <cellStyle name="Normal 8 2 2 8 4 3" xfId="23512"/>
    <cellStyle name="Normal 8 2 2 8 5" xfId="8480"/>
    <cellStyle name="Normal 8 2 2 8 5 2" xfId="26017"/>
    <cellStyle name="Normal 8 2 2 8 6" xfId="18502"/>
    <cellStyle name="Normal 8 2 2 8 7" xfId="15997"/>
    <cellStyle name="Normal 8 2 2 9" xfId="1442"/>
    <cellStyle name="Normal 8 2 2 9 2" xfId="3947"/>
    <cellStyle name="Normal 8 2 2 9 2 2" xfId="11483"/>
    <cellStyle name="Normal 8 2 2 9 2 2 2" xfId="29020"/>
    <cellStyle name="Normal 8 2 2 9 2 3" xfId="21505"/>
    <cellStyle name="Normal 8 2 2 9 3" xfId="6452"/>
    <cellStyle name="Normal 8 2 2 9 3 2" xfId="13988"/>
    <cellStyle name="Normal 8 2 2 9 3 2 2" xfId="31525"/>
    <cellStyle name="Normal 8 2 2 9 3 3" xfId="24010"/>
    <cellStyle name="Normal 8 2 2 9 4" xfId="8978"/>
    <cellStyle name="Normal 8 2 2 9 4 2" xfId="26515"/>
    <cellStyle name="Normal 8 2 2 9 5" xfId="19000"/>
    <cellStyle name="Normal 8 2 2 9 6" xfId="16495"/>
    <cellStyle name="Normal 8 2 3" xfId="138"/>
    <cellStyle name="Normal 8 2 3 10" xfId="5223"/>
    <cellStyle name="Normal 8 2 3 10 2" xfId="12759"/>
    <cellStyle name="Normal 8 2 3 10 2 2" xfId="30296"/>
    <cellStyle name="Normal 8 2 3 10 3" xfId="22781"/>
    <cellStyle name="Normal 8 2 3 11" xfId="7743"/>
    <cellStyle name="Normal 8 2 3 11 2" xfId="25286"/>
    <cellStyle name="Normal 8 2 3 12" xfId="17771"/>
    <cellStyle name="Normal 8 2 3 13" xfId="15264"/>
    <cellStyle name="Normal 8 2 3 2" xfId="202"/>
    <cellStyle name="Normal 8 2 3 2 10" xfId="15325"/>
    <cellStyle name="Normal 8 2 3 2 2" xfId="751"/>
    <cellStyle name="Normal 8 2 3 2 2 2" xfId="1270"/>
    <cellStyle name="Normal 8 2 3 2 2 2 2" xfId="2515"/>
    <cellStyle name="Normal 8 2 3 2 2 2 2 2" xfId="5020"/>
    <cellStyle name="Normal 8 2 3 2 2 2 2 2 2" xfId="12556"/>
    <cellStyle name="Normal 8 2 3 2 2 2 2 2 2 2" xfId="30093"/>
    <cellStyle name="Normal 8 2 3 2 2 2 2 2 3" xfId="22578"/>
    <cellStyle name="Normal 8 2 3 2 2 2 2 3" xfId="7525"/>
    <cellStyle name="Normal 8 2 3 2 2 2 2 3 2" xfId="15061"/>
    <cellStyle name="Normal 8 2 3 2 2 2 2 3 2 2" xfId="32598"/>
    <cellStyle name="Normal 8 2 3 2 2 2 2 3 3" xfId="25083"/>
    <cellStyle name="Normal 8 2 3 2 2 2 2 4" xfId="10051"/>
    <cellStyle name="Normal 8 2 3 2 2 2 2 4 2" xfId="27588"/>
    <cellStyle name="Normal 8 2 3 2 2 2 2 5" xfId="20073"/>
    <cellStyle name="Normal 8 2 3 2 2 2 2 6" xfId="17568"/>
    <cellStyle name="Normal 8 2 3 2 2 2 3" xfId="3775"/>
    <cellStyle name="Normal 8 2 3 2 2 2 3 2" xfId="11311"/>
    <cellStyle name="Normal 8 2 3 2 2 2 3 2 2" xfId="28848"/>
    <cellStyle name="Normal 8 2 3 2 2 2 3 3" xfId="21333"/>
    <cellStyle name="Normal 8 2 3 2 2 2 4" xfId="6280"/>
    <cellStyle name="Normal 8 2 3 2 2 2 4 2" xfId="13816"/>
    <cellStyle name="Normal 8 2 3 2 2 2 4 2 2" xfId="31353"/>
    <cellStyle name="Normal 8 2 3 2 2 2 4 3" xfId="23838"/>
    <cellStyle name="Normal 8 2 3 2 2 2 5" xfId="8806"/>
    <cellStyle name="Normal 8 2 3 2 2 2 5 2" xfId="26343"/>
    <cellStyle name="Normal 8 2 3 2 2 2 6" xfId="18828"/>
    <cellStyle name="Normal 8 2 3 2 2 2 7" xfId="16323"/>
    <cellStyle name="Normal 8 2 3 2 2 3" xfId="2017"/>
    <cellStyle name="Normal 8 2 3 2 2 3 2" xfId="4522"/>
    <cellStyle name="Normal 8 2 3 2 2 3 2 2" xfId="12058"/>
    <cellStyle name="Normal 8 2 3 2 2 3 2 2 2" xfId="29595"/>
    <cellStyle name="Normal 8 2 3 2 2 3 2 3" xfId="22080"/>
    <cellStyle name="Normal 8 2 3 2 2 3 3" xfId="7027"/>
    <cellStyle name="Normal 8 2 3 2 2 3 3 2" xfId="14563"/>
    <cellStyle name="Normal 8 2 3 2 2 3 3 2 2" xfId="32100"/>
    <cellStyle name="Normal 8 2 3 2 2 3 3 3" xfId="24585"/>
    <cellStyle name="Normal 8 2 3 2 2 3 4" xfId="9553"/>
    <cellStyle name="Normal 8 2 3 2 2 3 4 2" xfId="27090"/>
    <cellStyle name="Normal 8 2 3 2 2 3 5" xfId="19575"/>
    <cellStyle name="Normal 8 2 3 2 2 3 6" xfId="17070"/>
    <cellStyle name="Normal 8 2 3 2 2 4" xfId="3277"/>
    <cellStyle name="Normal 8 2 3 2 2 4 2" xfId="10813"/>
    <cellStyle name="Normal 8 2 3 2 2 4 2 2" xfId="28350"/>
    <cellStyle name="Normal 8 2 3 2 2 4 3" xfId="20835"/>
    <cellStyle name="Normal 8 2 3 2 2 5" xfId="5782"/>
    <cellStyle name="Normal 8 2 3 2 2 5 2" xfId="13318"/>
    <cellStyle name="Normal 8 2 3 2 2 5 2 2" xfId="30855"/>
    <cellStyle name="Normal 8 2 3 2 2 5 3" xfId="23340"/>
    <cellStyle name="Normal 8 2 3 2 2 6" xfId="8306"/>
    <cellStyle name="Normal 8 2 3 2 2 6 2" xfId="25845"/>
    <cellStyle name="Normal 8 2 3 2 2 7" xfId="18330"/>
    <cellStyle name="Normal 8 2 3 2 2 8" xfId="15825"/>
    <cellStyle name="Normal 8 2 3 2 3" xfId="478"/>
    <cellStyle name="Normal 8 2 3 2 3 2" xfId="1768"/>
    <cellStyle name="Normal 8 2 3 2 3 2 2" xfId="4273"/>
    <cellStyle name="Normal 8 2 3 2 3 2 2 2" xfId="11809"/>
    <cellStyle name="Normal 8 2 3 2 3 2 2 2 2" xfId="29346"/>
    <cellStyle name="Normal 8 2 3 2 3 2 2 3" xfId="21831"/>
    <cellStyle name="Normal 8 2 3 2 3 2 3" xfId="6778"/>
    <cellStyle name="Normal 8 2 3 2 3 2 3 2" xfId="14314"/>
    <cellStyle name="Normal 8 2 3 2 3 2 3 2 2" xfId="31851"/>
    <cellStyle name="Normal 8 2 3 2 3 2 3 3" xfId="24336"/>
    <cellStyle name="Normal 8 2 3 2 3 2 4" xfId="9304"/>
    <cellStyle name="Normal 8 2 3 2 3 2 4 2" xfId="26841"/>
    <cellStyle name="Normal 8 2 3 2 3 2 5" xfId="19326"/>
    <cellStyle name="Normal 8 2 3 2 3 2 6" xfId="16821"/>
    <cellStyle name="Normal 8 2 3 2 3 3" xfId="3028"/>
    <cellStyle name="Normal 8 2 3 2 3 3 2" xfId="10564"/>
    <cellStyle name="Normal 8 2 3 2 3 3 2 2" xfId="28101"/>
    <cellStyle name="Normal 8 2 3 2 3 3 3" xfId="20586"/>
    <cellStyle name="Normal 8 2 3 2 3 4" xfId="5533"/>
    <cellStyle name="Normal 8 2 3 2 3 4 2" xfId="13069"/>
    <cellStyle name="Normal 8 2 3 2 3 4 2 2" xfId="30606"/>
    <cellStyle name="Normal 8 2 3 2 3 4 3" xfId="23091"/>
    <cellStyle name="Normal 8 2 3 2 3 5" xfId="8055"/>
    <cellStyle name="Normal 8 2 3 2 3 5 2" xfId="25596"/>
    <cellStyle name="Normal 8 2 3 2 3 6" xfId="18081"/>
    <cellStyle name="Normal 8 2 3 2 3 7" xfId="15576"/>
    <cellStyle name="Normal 8 2 3 2 4" xfId="1021"/>
    <cellStyle name="Normal 8 2 3 2 4 2" xfId="2266"/>
    <cellStyle name="Normal 8 2 3 2 4 2 2" xfId="4771"/>
    <cellStyle name="Normal 8 2 3 2 4 2 2 2" xfId="12307"/>
    <cellStyle name="Normal 8 2 3 2 4 2 2 2 2" xfId="29844"/>
    <cellStyle name="Normal 8 2 3 2 4 2 2 3" xfId="22329"/>
    <cellStyle name="Normal 8 2 3 2 4 2 3" xfId="7276"/>
    <cellStyle name="Normal 8 2 3 2 4 2 3 2" xfId="14812"/>
    <cellStyle name="Normal 8 2 3 2 4 2 3 2 2" xfId="32349"/>
    <cellStyle name="Normal 8 2 3 2 4 2 3 3" xfId="24834"/>
    <cellStyle name="Normal 8 2 3 2 4 2 4" xfId="9802"/>
    <cellStyle name="Normal 8 2 3 2 4 2 4 2" xfId="27339"/>
    <cellStyle name="Normal 8 2 3 2 4 2 5" xfId="19824"/>
    <cellStyle name="Normal 8 2 3 2 4 2 6" xfId="17319"/>
    <cellStyle name="Normal 8 2 3 2 4 3" xfId="3526"/>
    <cellStyle name="Normal 8 2 3 2 4 3 2" xfId="11062"/>
    <cellStyle name="Normal 8 2 3 2 4 3 2 2" xfId="28599"/>
    <cellStyle name="Normal 8 2 3 2 4 3 3" xfId="21084"/>
    <cellStyle name="Normal 8 2 3 2 4 4" xfId="6031"/>
    <cellStyle name="Normal 8 2 3 2 4 4 2" xfId="13567"/>
    <cellStyle name="Normal 8 2 3 2 4 4 2 2" xfId="31104"/>
    <cellStyle name="Normal 8 2 3 2 4 4 3" xfId="23589"/>
    <cellStyle name="Normal 8 2 3 2 4 5" xfId="8557"/>
    <cellStyle name="Normal 8 2 3 2 4 5 2" xfId="26094"/>
    <cellStyle name="Normal 8 2 3 2 4 6" xfId="18579"/>
    <cellStyle name="Normal 8 2 3 2 4 7" xfId="16074"/>
    <cellStyle name="Normal 8 2 3 2 5" xfId="1519"/>
    <cellStyle name="Normal 8 2 3 2 5 2" xfId="4024"/>
    <cellStyle name="Normal 8 2 3 2 5 2 2" xfId="11560"/>
    <cellStyle name="Normal 8 2 3 2 5 2 2 2" xfId="29097"/>
    <cellStyle name="Normal 8 2 3 2 5 2 3" xfId="21582"/>
    <cellStyle name="Normal 8 2 3 2 5 3" xfId="6529"/>
    <cellStyle name="Normal 8 2 3 2 5 3 2" xfId="14065"/>
    <cellStyle name="Normal 8 2 3 2 5 3 2 2" xfId="31602"/>
    <cellStyle name="Normal 8 2 3 2 5 3 3" xfId="24087"/>
    <cellStyle name="Normal 8 2 3 2 5 4" xfId="9055"/>
    <cellStyle name="Normal 8 2 3 2 5 4 2" xfId="26592"/>
    <cellStyle name="Normal 8 2 3 2 5 5" xfId="19077"/>
    <cellStyle name="Normal 8 2 3 2 5 6" xfId="16572"/>
    <cellStyle name="Normal 8 2 3 2 6" xfId="2779"/>
    <cellStyle name="Normal 8 2 3 2 6 2" xfId="10315"/>
    <cellStyle name="Normal 8 2 3 2 6 2 2" xfId="27852"/>
    <cellStyle name="Normal 8 2 3 2 6 3" xfId="20337"/>
    <cellStyle name="Normal 8 2 3 2 7" xfId="5284"/>
    <cellStyle name="Normal 8 2 3 2 7 2" xfId="12820"/>
    <cellStyle name="Normal 8 2 3 2 7 2 2" xfId="30357"/>
    <cellStyle name="Normal 8 2 3 2 7 3" xfId="22842"/>
    <cellStyle name="Normal 8 2 3 2 8" xfId="7804"/>
    <cellStyle name="Normal 8 2 3 2 8 2" xfId="25347"/>
    <cellStyle name="Normal 8 2 3 2 9" xfId="17832"/>
    <cellStyle name="Normal 8 2 3 3" xfId="278"/>
    <cellStyle name="Normal 8 2 3 3 10" xfId="15388"/>
    <cellStyle name="Normal 8 2 3 3 2" xfId="813"/>
    <cellStyle name="Normal 8 2 3 3 2 2" xfId="1331"/>
    <cellStyle name="Normal 8 2 3 3 2 2 2" xfId="2576"/>
    <cellStyle name="Normal 8 2 3 3 2 2 2 2" xfId="5081"/>
    <cellStyle name="Normal 8 2 3 3 2 2 2 2 2" xfId="12617"/>
    <cellStyle name="Normal 8 2 3 3 2 2 2 2 2 2" xfId="30154"/>
    <cellStyle name="Normal 8 2 3 3 2 2 2 2 3" xfId="22639"/>
    <cellStyle name="Normal 8 2 3 3 2 2 2 3" xfId="7586"/>
    <cellStyle name="Normal 8 2 3 3 2 2 2 3 2" xfId="15122"/>
    <cellStyle name="Normal 8 2 3 3 2 2 2 3 2 2" xfId="32659"/>
    <cellStyle name="Normal 8 2 3 3 2 2 2 3 3" xfId="25144"/>
    <cellStyle name="Normal 8 2 3 3 2 2 2 4" xfId="10112"/>
    <cellStyle name="Normal 8 2 3 3 2 2 2 4 2" xfId="27649"/>
    <cellStyle name="Normal 8 2 3 3 2 2 2 5" xfId="20134"/>
    <cellStyle name="Normal 8 2 3 3 2 2 2 6" xfId="17629"/>
    <cellStyle name="Normal 8 2 3 3 2 2 3" xfId="3836"/>
    <cellStyle name="Normal 8 2 3 3 2 2 3 2" xfId="11372"/>
    <cellStyle name="Normal 8 2 3 3 2 2 3 2 2" xfId="28909"/>
    <cellStyle name="Normal 8 2 3 3 2 2 3 3" xfId="21394"/>
    <cellStyle name="Normal 8 2 3 3 2 2 4" xfId="6341"/>
    <cellStyle name="Normal 8 2 3 3 2 2 4 2" xfId="13877"/>
    <cellStyle name="Normal 8 2 3 3 2 2 4 2 2" xfId="31414"/>
    <cellStyle name="Normal 8 2 3 3 2 2 4 3" xfId="23899"/>
    <cellStyle name="Normal 8 2 3 3 2 2 5" xfId="8867"/>
    <cellStyle name="Normal 8 2 3 3 2 2 5 2" xfId="26404"/>
    <cellStyle name="Normal 8 2 3 3 2 2 6" xfId="18889"/>
    <cellStyle name="Normal 8 2 3 3 2 2 7" xfId="16384"/>
    <cellStyle name="Normal 8 2 3 3 2 3" xfId="2078"/>
    <cellStyle name="Normal 8 2 3 3 2 3 2" xfId="4583"/>
    <cellStyle name="Normal 8 2 3 3 2 3 2 2" xfId="12119"/>
    <cellStyle name="Normal 8 2 3 3 2 3 2 2 2" xfId="29656"/>
    <cellStyle name="Normal 8 2 3 3 2 3 2 3" xfId="22141"/>
    <cellStyle name="Normal 8 2 3 3 2 3 3" xfId="7088"/>
    <cellStyle name="Normal 8 2 3 3 2 3 3 2" xfId="14624"/>
    <cellStyle name="Normal 8 2 3 3 2 3 3 2 2" xfId="32161"/>
    <cellStyle name="Normal 8 2 3 3 2 3 3 3" xfId="24646"/>
    <cellStyle name="Normal 8 2 3 3 2 3 4" xfId="9614"/>
    <cellStyle name="Normal 8 2 3 3 2 3 4 2" xfId="27151"/>
    <cellStyle name="Normal 8 2 3 3 2 3 5" xfId="19636"/>
    <cellStyle name="Normal 8 2 3 3 2 3 6" xfId="17131"/>
    <cellStyle name="Normal 8 2 3 3 2 4" xfId="3338"/>
    <cellStyle name="Normal 8 2 3 3 2 4 2" xfId="10874"/>
    <cellStyle name="Normal 8 2 3 3 2 4 2 2" xfId="28411"/>
    <cellStyle name="Normal 8 2 3 3 2 4 3" xfId="20896"/>
    <cellStyle name="Normal 8 2 3 3 2 5" xfId="5843"/>
    <cellStyle name="Normal 8 2 3 3 2 5 2" xfId="13379"/>
    <cellStyle name="Normal 8 2 3 3 2 5 2 2" xfId="30916"/>
    <cellStyle name="Normal 8 2 3 3 2 5 3" xfId="23401"/>
    <cellStyle name="Normal 8 2 3 3 2 6" xfId="8367"/>
    <cellStyle name="Normal 8 2 3 3 2 6 2" xfId="25906"/>
    <cellStyle name="Normal 8 2 3 3 2 7" xfId="18391"/>
    <cellStyle name="Normal 8 2 3 3 2 8" xfId="15886"/>
    <cellStyle name="Normal 8 2 3 3 3" xfId="553"/>
    <cellStyle name="Normal 8 2 3 3 3 2" xfId="1829"/>
    <cellStyle name="Normal 8 2 3 3 3 2 2" xfId="4334"/>
    <cellStyle name="Normal 8 2 3 3 3 2 2 2" xfId="11870"/>
    <cellStyle name="Normal 8 2 3 3 3 2 2 2 2" xfId="29407"/>
    <cellStyle name="Normal 8 2 3 3 3 2 2 3" xfId="21892"/>
    <cellStyle name="Normal 8 2 3 3 3 2 3" xfId="6839"/>
    <cellStyle name="Normal 8 2 3 3 3 2 3 2" xfId="14375"/>
    <cellStyle name="Normal 8 2 3 3 3 2 3 2 2" xfId="31912"/>
    <cellStyle name="Normal 8 2 3 3 3 2 3 3" xfId="24397"/>
    <cellStyle name="Normal 8 2 3 3 3 2 4" xfId="9365"/>
    <cellStyle name="Normal 8 2 3 3 3 2 4 2" xfId="26902"/>
    <cellStyle name="Normal 8 2 3 3 3 2 5" xfId="19387"/>
    <cellStyle name="Normal 8 2 3 3 3 2 6" xfId="16882"/>
    <cellStyle name="Normal 8 2 3 3 3 3" xfId="3089"/>
    <cellStyle name="Normal 8 2 3 3 3 3 2" xfId="10625"/>
    <cellStyle name="Normal 8 2 3 3 3 3 2 2" xfId="28162"/>
    <cellStyle name="Normal 8 2 3 3 3 3 3" xfId="20647"/>
    <cellStyle name="Normal 8 2 3 3 3 4" xfId="5594"/>
    <cellStyle name="Normal 8 2 3 3 3 4 2" xfId="13130"/>
    <cellStyle name="Normal 8 2 3 3 3 4 2 2" xfId="30667"/>
    <cellStyle name="Normal 8 2 3 3 3 4 3" xfId="23152"/>
    <cellStyle name="Normal 8 2 3 3 3 5" xfId="8118"/>
    <cellStyle name="Normal 8 2 3 3 3 5 2" xfId="25657"/>
    <cellStyle name="Normal 8 2 3 3 3 6" xfId="18142"/>
    <cellStyle name="Normal 8 2 3 3 3 7" xfId="15637"/>
    <cellStyle name="Normal 8 2 3 3 4" xfId="1082"/>
    <cellStyle name="Normal 8 2 3 3 4 2" xfId="2327"/>
    <cellStyle name="Normal 8 2 3 3 4 2 2" xfId="4832"/>
    <cellStyle name="Normal 8 2 3 3 4 2 2 2" xfId="12368"/>
    <cellStyle name="Normal 8 2 3 3 4 2 2 2 2" xfId="29905"/>
    <cellStyle name="Normal 8 2 3 3 4 2 2 3" xfId="22390"/>
    <cellStyle name="Normal 8 2 3 3 4 2 3" xfId="7337"/>
    <cellStyle name="Normal 8 2 3 3 4 2 3 2" xfId="14873"/>
    <cellStyle name="Normal 8 2 3 3 4 2 3 2 2" xfId="32410"/>
    <cellStyle name="Normal 8 2 3 3 4 2 3 3" xfId="24895"/>
    <cellStyle name="Normal 8 2 3 3 4 2 4" xfId="9863"/>
    <cellStyle name="Normal 8 2 3 3 4 2 4 2" xfId="27400"/>
    <cellStyle name="Normal 8 2 3 3 4 2 5" xfId="19885"/>
    <cellStyle name="Normal 8 2 3 3 4 2 6" xfId="17380"/>
    <cellStyle name="Normal 8 2 3 3 4 3" xfId="3587"/>
    <cellStyle name="Normal 8 2 3 3 4 3 2" xfId="11123"/>
    <cellStyle name="Normal 8 2 3 3 4 3 2 2" xfId="28660"/>
    <cellStyle name="Normal 8 2 3 3 4 3 3" xfId="21145"/>
    <cellStyle name="Normal 8 2 3 3 4 4" xfId="6092"/>
    <cellStyle name="Normal 8 2 3 3 4 4 2" xfId="13628"/>
    <cellStyle name="Normal 8 2 3 3 4 4 2 2" xfId="31165"/>
    <cellStyle name="Normal 8 2 3 3 4 4 3" xfId="23650"/>
    <cellStyle name="Normal 8 2 3 3 4 5" xfId="8618"/>
    <cellStyle name="Normal 8 2 3 3 4 5 2" xfId="26155"/>
    <cellStyle name="Normal 8 2 3 3 4 6" xfId="18640"/>
    <cellStyle name="Normal 8 2 3 3 4 7" xfId="16135"/>
    <cellStyle name="Normal 8 2 3 3 5" xfId="1580"/>
    <cellStyle name="Normal 8 2 3 3 5 2" xfId="4085"/>
    <cellStyle name="Normal 8 2 3 3 5 2 2" xfId="11621"/>
    <cellStyle name="Normal 8 2 3 3 5 2 2 2" xfId="29158"/>
    <cellStyle name="Normal 8 2 3 3 5 2 3" xfId="21643"/>
    <cellStyle name="Normal 8 2 3 3 5 3" xfId="6590"/>
    <cellStyle name="Normal 8 2 3 3 5 3 2" xfId="14126"/>
    <cellStyle name="Normal 8 2 3 3 5 3 2 2" xfId="31663"/>
    <cellStyle name="Normal 8 2 3 3 5 3 3" xfId="24148"/>
    <cellStyle name="Normal 8 2 3 3 5 4" xfId="9116"/>
    <cellStyle name="Normal 8 2 3 3 5 4 2" xfId="26653"/>
    <cellStyle name="Normal 8 2 3 3 5 5" xfId="19138"/>
    <cellStyle name="Normal 8 2 3 3 5 6" xfId="16633"/>
    <cellStyle name="Normal 8 2 3 3 6" xfId="2840"/>
    <cellStyle name="Normal 8 2 3 3 6 2" xfId="10376"/>
    <cellStyle name="Normal 8 2 3 3 6 2 2" xfId="27913"/>
    <cellStyle name="Normal 8 2 3 3 6 3" xfId="20398"/>
    <cellStyle name="Normal 8 2 3 3 7" xfId="5345"/>
    <cellStyle name="Normal 8 2 3 3 7 2" xfId="12881"/>
    <cellStyle name="Normal 8 2 3 3 7 2 2" xfId="30418"/>
    <cellStyle name="Normal 8 2 3 3 7 3" xfId="22903"/>
    <cellStyle name="Normal 8 2 3 3 8" xfId="7867"/>
    <cellStyle name="Normal 8 2 3 3 8 2" xfId="25408"/>
    <cellStyle name="Normal 8 2 3 3 9" xfId="17893"/>
    <cellStyle name="Normal 8 2 3 4" xfId="342"/>
    <cellStyle name="Normal 8 2 3 4 10" xfId="15449"/>
    <cellStyle name="Normal 8 2 3 4 2" xfId="877"/>
    <cellStyle name="Normal 8 2 3 4 2 2" xfId="1392"/>
    <cellStyle name="Normal 8 2 3 4 2 2 2" xfId="2637"/>
    <cellStyle name="Normal 8 2 3 4 2 2 2 2" xfId="5142"/>
    <cellStyle name="Normal 8 2 3 4 2 2 2 2 2" xfId="12678"/>
    <cellStyle name="Normal 8 2 3 4 2 2 2 2 2 2" xfId="30215"/>
    <cellStyle name="Normal 8 2 3 4 2 2 2 2 3" xfId="22700"/>
    <cellStyle name="Normal 8 2 3 4 2 2 2 3" xfId="7647"/>
    <cellStyle name="Normal 8 2 3 4 2 2 2 3 2" xfId="15183"/>
    <cellStyle name="Normal 8 2 3 4 2 2 2 3 2 2" xfId="32720"/>
    <cellStyle name="Normal 8 2 3 4 2 2 2 3 3" xfId="25205"/>
    <cellStyle name="Normal 8 2 3 4 2 2 2 4" xfId="10173"/>
    <cellStyle name="Normal 8 2 3 4 2 2 2 4 2" xfId="27710"/>
    <cellStyle name="Normal 8 2 3 4 2 2 2 5" xfId="20195"/>
    <cellStyle name="Normal 8 2 3 4 2 2 2 6" xfId="17690"/>
    <cellStyle name="Normal 8 2 3 4 2 2 3" xfId="3897"/>
    <cellStyle name="Normal 8 2 3 4 2 2 3 2" xfId="11433"/>
    <cellStyle name="Normal 8 2 3 4 2 2 3 2 2" xfId="28970"/>
    <cellStyle name="Normal 8 2 3 4 2 2 3 3" xfId="21455"/>
    <cellStyle name="Normal 8 2 3 4 2 2 4" xfId="6402"/>
    <cellStyle name="Normal 8 2 3 4 2 2 4 2" xfId="13938"/>
    <cellStyle name="Normal 8 2 3 4 2 2 4 2 2" xfId="31475"/>
    <cellStyle name="Normal 8 2 3 4 2 2 4 3" xfId="23960"/>
    <cellStyle name="Normal 8 2 3 4 2 2 5" xfId="8928"/>
    <cellStyle name="Normal 8 2 3 4 2 2 5 2" xfId="26465"/>
    <cellStyle name="Normal 8 2 3 4 2 2 6" xfId="18950"/>
    <cellStyle name="Normal 8 2 3 4 2 2 7" xfId="16445"/>
    <cellStyle name="Normal 8 2 3 4 2 3" xfId="2139"/>
    <cellStyle name="Normal 8 2 3 4 2 3 2" xfId="4644"/>
    <cellStyle name="Normal 8 2 3 4 2 3 2 2" xfId="12180"/>
    <cellStyle name="Normal 8 2 3 4 2 3 2 2 2" xfId="29717"/>
    <cellStyle name="Normal 8 2 3 4 2 3 2 3" xfId="22202"/>
    <cellStyle name="Normal 8 2 3 4 2 3 3" xfId="7149"/>
    <cellStyle name="Normal 8 2 3 4 2 3 3 2" xfId="14685"/>
    <cellStyle name="Normal 8 2 3 4 2 3 3 2 2" xfId="32222"/>
    <cellStyle name="Normal 8 2 3 4 2 3 3 3" xfId="24707"/>
    <cellStyle name="Normal 8 2 3 4 2 3 4" xfId="9675"/>
    <cellStyle name="Normal 8 2 3 4 2 3 4 2" xfId="27212"/>
    <cellStyle name="Normal 8 2 3 4 2 3 5" xfId="19697"/>
    <cellStyle name="Normal 8 2 3 4 2 3 6" xfId="17192"/>
    <cellStyle name="Normal 8 2 3 4 2 4" xfId="3399"/>
    <cellStyle name="Normal 8 2 3 4 2 4 2" xfId="10935"/>
    <cellStyle name="Normal 8 2 3 4 2 4 2 2" xfId="28472"/>
    <cellStyle name="Normal 8 2 3 4 2 4 3" xfId="20957"/>
    <cellStyle name="Normal 8 2 3 4 2 5" xfId="5904"/>
    <cellStyle name="Normal 8 2 3 4 2 5 2" xfId="13440"/>
    <cellStyle name="Normal 8 2 3 4 2 5 2 2" xfId="30977"/>
    <cellStyle name="Normal 8 2 3 4 2 5 3" xfId="23462"/>
    <cellStyle name="Normal 8 2 3 4 2 6" xfId="8428"/>
    <cellStyle name="Normal 8 2 3 4 2 6 2" xfId="25967"/>
    <cellStyle name="Normal 8 2 3 4 2 7" xfId="18452"/>
    <cellStyle name="Normal 8 2 3 4 2 8" xfId="15947"/>
    <cellStyle name="Normal 8 2 3 4 3" xfId="617"/>
    <cellStyle name="Normal 8 2 3 4 3 2" xfId="1890"/>
    <cellStyle name="Normal 8 2 3 4 3 2 2" xfId="4395"/>
    <cellStyle name="Normal 8 2 3 4 3 2 2 2" xfId="11931"/>
    <cellStyle name="Normal 8 2 3 4 3 2 2 2 2" xfId="29468"/>
    <cellStyle name="Normal 8 2 3 4 3 2 2 3" xfId="21953"/>
    <cellStyle name="Normal 8 2 3 4 3 2 3" xfId="6900"/>
    <cellStyle name="Normal 8 2 3 4 3 2 3 2" xfId="14436"/>
    <cellStyle name="Normal 8 2 3 4 3 2 3 2 2" xfId="31973"/>
    <cellStyle name="Normal 8 2 3 4 3 2 3 3" xfId="24458"/>
    <cellStyle name="Normal 8 2 3 4 3 2 4" xfId="9426"/>
    <cellStyle name="Normal 8 2 3 4 3 2 4 2" xfId="26963"/>
    <cellStyle name="Normal 8 2 3 4 3 2 5" xfId="19448"/>
    <cellStyle name="Normal 8 2 3 4 3 2 6" xfId="16943"/>
    <cellStyle name="Normal 8 2 3 4 3 3" xfId="3150"/>
    <cellStyle name="Normal 8 2 3 4 3 3 2" xfId="10686"/>
    <cellStyle name="Normal 8 2 3 4 3 3 2 2" xfId="28223"/>
    <cellStyle name="Normal 8 2 3 4 3 3 3" xfId="20708"/>
    <cellStyle name="Normal 8 2 3 4 3 4" xfId="5655"/>
    <cellStyle name="Normal 8 2 3 4 3 4 2" xfId="13191"/>
    <cellStyle name="Normal 8 2 3 4 3 4 2 2" xfId="30728"/>
    <cellStyle name="Normal 8 2 3 4 3 4 3" xfId="23213"/>
    <cellStyle name="Normal 8 2 3 4 3 5" xfId="8179"/>
    <cellStyle name="Normal 8 2 3 4 3 5 2" xfId="25718"/>
    <cellStyle name="Normal 8 2 3 4 3 6" xfId="18203"/>
    <cellStyle name="Normal 8 2 3 4 3 7" xfId="15698"/>
    <cellStyle name="Normal 8 2 3 4 4" xfId="1143"/>
    <cellStyle name="Normal 8 2 3 4 4 2" xfId="2388"/>
    <cellStyle name="Normal 8 2 3 4 4 2 2" xfId="4893"/>
    <cellStyle name="Normal 8 2 3 4 4 2 2 2" xfId="12429"/>
    <cellStyle name="Normal 8 2 3 4 4 2 2 2 2" xfId="29966"/>
    <cellStyle name="Normal 8 2 3 4 4 2 2 3" xfId="22451"/>
    <cellStyle name="Normal 8 2 3 4 4 2 3" xfId="7398"/>
    <cellStyle name="Normal 8 2 3 4 4 2 3 2" xfId="14934"/>
    <cellStyle name="Normal 8 2 3 4 4 2 3 2 2" xfId="32471"/>
    <cellStyle name="Normal 8 2 3 4 4 2 3 3" xfId="24956"/>
    <cellStyle name="Normal 8 2 3 4 4 2 4" xfId="9924"/>
    <cellStyle name="Normal 8 2 3 4 4 2 4 2" xfId="27461"/>
    <cellStyle name="Normal 8 2 3 4 4 2 5" xfId="19946"/>
    <cellStyle name="Normal 8 2 3 4 4 2 6" xfId="17441"/>
    <cellStyle name="Normal 8 2 3 4 4 3" xfId="3648"/>
    <cellStyle name="Normal 8 2 3 4 4 3 2" xfId="11184"/>
    <cellStyle name="Normal 8 2 3 4 4 3 2 2" xfId="28721"/>
    <cellStyle name="Normal 8 2 3 4 4 3 3" xfId="21206"/>
    <cellStyle name="Normal 8 2 3 4 4 4" xfId="6153"/>
    <cellStyle name="Normal 8 2 3 4 4 4 2" xfId="13689"/>
    <cellStyle name="Normal 8 2 3 4 4 4 2 2" xfId="31226"/>
    <cellStyle name="Normal 8 2 3 4 4 4 3" xfId="23711"/>
    <cellStyle name="Normal 8 2 3 4 4 5" xfId="8679"/>
    <cellStyle name="Normal 8 2 3 4 4 5 2" xfId="26216"/>
    <cellStyle name="Normal 8 2 3 4 4 6" xfId="18701"/>
    <cellStyle name="Normal 8 2 3 4 4 7" xfId="16196"/>
    <cellStyle name="Normal 8 2 3 4 5" xfId="1641"/>
    <cellStyle name="Normal 8 2 3 4 5 2" xfId="4146"/>
    <cellStyle name="Normal 8 2 3 4 5 2 2" xfId="11682"/>
    <cellStyle name="Normal 8 2 3 4 5 2 2 2" xfId="29219"/>
    <cellStyle name="Normal 8 2 3 4 5 2 3" xfId="21704"/>
    <cellStyle name="Normal 8 2 3 4 5 3" xfId="6651"/>
    <cellStyle name="Normal 8 2 3 4 5 3 2" xfId="14187"/>
    <cellStyle name="Normal 8 2 3 4 5 3 2 2" xfId="31724"/>
    <cellStyle name="Normal 8 2 3 4 5 3 3" xfId="24209"/>
    <cellStyle name="Normal 8 2 3 4 5 4" xfId="9177"/>
    <cellStyle name="Normal 8 2 3 4 5 4 2" xfId="26714"/>
    <cellStyle name="Normal 8 2 3 4 5 5" xfId="19199"/>
    <cellStyle name="Normal 8 2 3 4 5 6" xfId="16694"/>
    <cellStyle name="Normal 8 2 3 4 6" xfId="2901"/>
    <cellStyle name="Normal 8 2 3 4 6 2" xfId="10437"/>
    <cellStyle name="Normal 8 2 3 4 6 2 2" xfId="27974"/>
    <cellStyle name="Normal 8 2 3 4 6 3" xfId="20459"/>
    <cellStyle name="Normal 8 2 3 4 7" xfId="5406"/>
    <cellStyle name="Normal 8 2 3 4 7 2" xfId="12942"/>
    <cellStyle name="Normal 8 2 3 4 7 2 2" xfId="30479"/>
    <cellStyle name="Normal 8 2 3 4 7 3" xfId="22964"/>
    <cellStyle name="Normal 8 2 3 4 8" xfId="7928"/>
    <cellStyle name="Normal 8 2 3 4 8 2" xfId="25469"/>
    <cellStyle name="Normal 8 2 3 4 9" xfId="17954"/>
    <cellStyle name="Normal 8 2 3 5" xfId="688"/>
    <cellStyle name="Normal 8 2 3 5 2" xfId="1209"/>
    <cellStyle name="Normal 8 2 3 5 2 2" xfId="2454"/>
    <cellStyle name="Normal 8 2 3 5 2 2 2" xfId="4959"/>
    <cellStyle name="Normal 8 2 3 5 2 2 2 2" xfId="12495"/>
    <cellStyle name="Normal 8 2 3 5 2 2 2 2 2" xfId="30032"/>
    <cellStyle name="Normal 8 2 3 5 2 2 2 3" xfId="22517"/>
    <cellStyle name="Normal 8 2 3 5 2 2 3" xfId="7464"/>
    <cellStyle name="Normal 8 2 3 5 2 2 3 2" xfId="15000"/>
    <cellStyle name="Normal 8 2 3 5 2 2 3 2 2" xfId="32537"/>
    <cellStyle name="Normal 8 2 3 5 2 2 3 3" xfId="25022"/>
    <cellStyle name="Normal 8 2 3 5 2 2 4" xfId="9990"/>
    <cellStyle name="Normal 8 2 3 5 2 2 4 2" xfId="27527"/>
    <cellStyle name="Normal 8 2 3 5 2 2 5" xfId="20012"/>
    <cellStyle name="Normal 8 2 3 5 2 2 6" xfId="17507"/>
    <cellStyle name="Normal 8 2 3 5 2 3" xfId="3714"/>
    <cellStyle name="Normal 8 2 3 5 2 3 2" xfId="11250"/>
    <cellStyle name="Normal 8 2 3 5 2 3 2 2" xfId="28787"/>
    <cellStyle name="Normal 8 2 3 5 2 3 3" xfId="21272"/>
    <cellStyle name="Normal 8 2 3 5 2 4" xfId="6219"/>
    <cellStyle name="Normal 8 2 3 5 2 4 2" xfId="13755"/>
    <cellStyle name="Normal 8 2 3 5 2 4 2 2" xfId="31292"/>
    <cellStyle name="Normal 8 2 3 5 2 4 3" xfId="23777"/>
    <cellStyle name="Normal 8 2 3 5 2 5" xfId="8745"/>
    <cellStyle name="Normal 8 2 3 5 2 5 2" xfId="26282"/>
    <cellStyle name="Normal 8 2 3 5 2 6" xfId="18767"/>
    <cellStyle name="Normal 8 2 3 5 2 7" xfId="16262"/>
    <cellStyle name="Normal 8 2 3 5 3" xfId="1956"/>
    <cellStyle name="Normal 8 2 3 5 3 2" xfId="4461"/>
    <cellStyle name="Normal 8 2 3 5 3 2 2" xfId="11997"/>
    <cellStyle name="Normal 8 2 3 5 3 2 2 2" xfId="29534"/>
    <cellStyle name="Normal 8 2 3 5 3 2 3" xfId="22019"/>
    <cellStyle name="Normal 8 2 3 5 3 3" xfId="6966"/>
    <cellStyle name="Normal 8 2 3 5 3 3 2" xfId="14502"/>
    <cellStyle name="Normal 8 2 3 5 3 3 2 2" xfId="32039"/>
    <cellStyle name="Normal 8 2 3 5 3 3 3" xfId="24524"/>
    <cellStyle name="Normal 8 2 3 5 3 4" xfId="9492"/>
    <cellStyle name="Normal 8 2 3 5 3 4 2" xfId="27029"/>
    <cellStyle name="Normal 8 2 3 5 3 5" xfId="19514"/>
    <cellStyle name="Normal 8 2 3 5 3 6" xfId="17009"/>
    <cellStyle name="Normal 8 2 3 5 4" xfId="3216"/>
    <cellStyle name="Normal 8 2 3 5 4 2" xfId="10752"/>
    <cellStyle name="Normal 8 2 3 5 4 2 2" xfId="28289"/>
    <cellStyle name="Normal 8 2 3 5 4 3" xfId="20774"/>
    <cellStyle name="Normal 8 2 3 5 5" xfId="5721"/>
    <cellStyle name="Normal 8 2 3 5 5 2" xfId="13257"/>
    <cellStyle name="Normal 8 2 3 5 5 2 2" xfId="30794"/>
    <cellStyle name="Normal 8 2 3 5 5 3" xfId="23279"/>
    <cellStyle name="Normal 8 2 3 5 6" xfId="8245"/>
    <cellStyle name="Normal 8 2 3 5 6 2" xfId="25784"/>
    <cellStyle name="Normal 8 2 3 5 7" xfId="18269"/>
    <cellStyle name="Normal 8 2 3 5 8" xfId="15764"/>
    <cellStyle name="Normal 8 2 3 6" xfId="415"/>
    <cellStyle name="Normal 8 2 3 6 2" xfId="1707"/>
    <cellStyle name="Normal 8 2 3 6 2 2" xfId="4212"/>
    <cellStyle name="Normal 8 2 3 6 2 2 2" xfId="11748"/>
    <cellStyle name="Normal 8 2 3 6 2 2 2 2" xfId="29285"/>
    <cellStyle name="Normal 8 2 3 6 2 2 3" xfId="21770"/>
    <cellStyle name="Normal 8 2 3 6 2 3" xfId="6717"/>
    <cellStyle name="Normal 8 2 3 6 2 3 2" xfId="14253"/>
    <cellStyle name="Normal 8 2 3 6 2 3 2 2" xfId="31790"/>
    <cellStyle name="Normal 8 2 3 6 2 3 3" xfId="24275"/>
    <cellStyle name="Normal 8 2 3 6 2 4" xfId="9243"/>
    <cellStyle name="Normal 8 2 3 6 2 4 2" xfId="26780"/>
    <cellStyle name="Normal 8 2 3 6 2 5" xfId="19265"/>
    <cellStyle name="Normal 8 2 3 6 2 6" xfId="16760"/>
    <cellStyle name="Normal 8 2 3 6 3" xfId="2967"/>
    <cellStyle name="Normal 8 2 3 6 3 2" xfId="10503"/>
    <cellStyle name="Normal 8 2 3 6 3 2 2" xfId="28040"/>
    <cellStyle name="Normal 8 2 3 6 3 3" xfId="20525"/>
    <cellStyle name="Normal 8 2 3 6 4" xfId="5472"/>
    <cellStyle name="Normal 8 2 3 6 4 2" xfId="13008"/>
    <cellStyle name="Normal 8 2 3 6 4 2 2" xfId="30545"/>
    <cellStyle name="Normal 8 2 3 6 4 3" xfId="23030"/>
    <cellStyle name="Normal 8 2 3 6 5" xfId="7994"/>
    <cellStyle name="Normal 8 2 3 6 5 2" xfId="25535"/>
    <cellStyle name="Normal 8 2 3 6 6" xfId="18020"/>
    <cellStyle name="Normal 8 2 3 6 7" xfId="15515"/>
    <cellStyle name="Normal 8 2 3 7" xfId="960"/>
    <cellStyle name="Normal 8 2 3 7 2" xfId="2205"/>
    <cellStyle name="Normal 8 2 3 7 2 2" xfId="4710"/>
    <cellStyle name="Normal 8 2 3 7 2 2 2" xfId="12246"/>
    <cellStyle name="Normal 8 2 3 7 2 2 2 2" xfId="29783"/>
    <cellStyle name="Normal 8 2 3 7 2 2 3" xfId="22268"/>
    <cellStyle name="Normal 8 2 3 7 2 3" xfId="7215"/>
    <cellStyle name="Normal 8 2 3 7 2 3 2" xfId="14751"/>
    <cellStyle name="Normal 8 2 3 7 2 3 2 2" xfId="32288"/>
    <cellStyle name="Normal 8 2 3 7 2 3 3" xfId="24773"/>
    <cellStyle name="Normal 8 2 3 7 2 4" xfId="9741"/>
    <cellStyle name="Normal 8 2 3 7 2 4 2" xfId="27278"/>
    <cellStyle name="Normal 8 2 3 7 2 5" xfId="19763"/>
    <cellStyle name="Normal 8 2 3 7 2 6" xfId="17258"/>
    <cellStyle name="Normal 8 2 3 7 3" xfId="3465"/>
    <cellStyle name="Normal 8 2 3 7 3 2" xfId="11001"/>
    <cellStyle name="Normal 8 2 3 7 3 2 2" xfId="28538"/>
    <cellStyle name="Normal 8 2 3 7 3 3" xfId="21023"/>
    <cellStyle name="Normal 8 2 3 7 4" xfId="5970"/>
    <cellStyle name="Normal 8 2 3 7 4 2" xfId="13506"/>
    <cellStyle name="Normal 8 2 3 7 4 2 2" xfId="31043"/>
    <cellStyle name="Normal 8 2 3 7 4 3" xfId="23528"/>
    <cellStyle name="Normal 8 2 3 7 5" xfId="8496"/>
    <cellStyle name="Normal 8 2 3 7 5 2" xfId="26033"/>
    <cellStyle name="Normal 8 2 3 7 6" xfId="18518"/>
    <cellStyle name="Normal 8 2 3 7 7" xfId="16013"/>
    <cellStyle name="Normal 8 2 3 8" xfId="1458"/>
    <cellStyle name="Normal 8 2 3 8 2" xfId="3963"/>
    <cellStyle name="Normal 8 2 3 8 2 2" xfId="11499"/>
    <cellStyle name="Normal 8 2 3 8 2 2 2" xfId="29036"/>
    <cellStyle name="Normal 8 2 3 8 2 3" xfId="21521"/>
    <cellStyle name="Normal 8 2 3 8 3" xfId="6468"/>
    <cellStyle name="Normal 8 2 3 8 3 2" xfId="14004"/>
    <cellStyle name="Normal 8 2 3 8 3 2 2" xfId="31541"/>
    <cellStyle name="Normal 8 2 3 8 3 3" xfId="24026"/>
    <cellStyle name="Normal 8 2 3 8 4" xfId="8994"/>
    <cellStyle name="Normal 8 2 3 8 4 2" xfId="26531"/>
    <cellStyle name="Normal 8 2 3 8 5" xfId="19016"/>
    <cellStyle name="Normal 8 2 3 8 6" xfId="16511"/>
    <cellStyle name="Normal 8 2 3 9" xfId="2718"/>
    <cellStyle name="Normal 8 2 3 9 2" xfId="10254"/>
    <cellStyle name="Normal 8 2 3 9 2 2" xfId="27791"/>
    <cellStyle name="Normal 8 2 3 9 3" xfId="20276"/>
    <cellStyle name="Normal 8 2 4" xfId="171"/>
    <cellStyle name="Normal 8 2 4 10" xfId="15294"/>
    <cellStyle name="Normal 8 2 4 2" xfId="720"/>
    <cellStyle name="Normal 8 2 4 2 2" xfId="1239"/>
    <cellStyle name="Normal 8 2 4 2 2 2" xfId="2484"/>
    <cellStyle name="Normal 8 2 4 2 2 2 2" xfId="4989"/>
    <cellStyle name="Normal 8 2 4 2 2 2 2 2" xfId="12525"/>
    <cellStyle name="Normal 8 2 4 2 2 2 2 2 2" xfId="30062"/>
    <cellStyle name="Normal 8 2 4 2 2 2 2 3" xfId="22547"/>
    <cellStyle name="Normal 8 2 4 2 2 2 3" xfId="7494"/>
    <cellStyle name="Normal 8 2 4 2 2 2 3 2" xfId="15030"/>
    <cellStyle name="Normal 8 2 4 2 2 2 3 2 2" xfId="32567"/>
    <cellStyle name="Normal 8 2 4 2 2 2 3 3" xfId="25052"/>
    <cellStyle name="Normal 8 2 4 2 2 2 4" xfId="10020"/>
    <cellStyle name="Normal 8 2 4 2 2 2 4 2" xfId="27557"/>
    <cellStyle name="Normal 8 2 4 2 2 2 5" xfId="20042"/>
    <cellStyle name="Normal 8 2 4 2 2 2 6" xfId="17537"/>
    <cellStyle name="Normal 8 2 4 2 2 3" xfId="3744"/>
    <cellStyle name="Normal 8 2 4 2 2 3 2" xfId="11280"/>
    <cellStyle name="Normal 8 2 4 2 2 3 2 2" xfId="28817"/>
    <cellStyle name="Normal 8 2 4 2 2 3 3" xfId="21302"/>
    <cellStyle name="Normal 8 2 4 2 2 4" xfId="6249"/>
    <cellStyle name="Normal 8 2 4 2 2 4 2" xfId="13785"/>
    <cellStyle name="Normal 8 2 4 2 2 4 2 2" xfId="31322"/>
    <cellStyle name="Normal 8 2 4 2 2 4 3" xfId="23807"/>
    <cellStyle name="Normal 8 2 4 2 2 5" xfId="8775"/>
    <cellStyle name="Normal 8 2 4 2 2 5 2" xfId="26312"/>
    <cellStyle name="Normal 8 2 4 2 2 6" xfId="18797"/>
    <cellStyle name="Normal 8 2 4 2 2 7" xfId="16292"/>
    <cellStyle name="Normal 8 2 4 2 3" xfId="1986"/>
    <cellStyle name="Normal 8 2 4 2 3 2" xfId="4491"/>
    <cellStyle name="Normal 8 2 4 2 3 2 2" xfId="12027"/>
    <cellStyle name="Normal 8 2 4 2 3 2 2 2" xfId="29564"/>
    <cellStyle name="Normal 8 2 4 2 3 2 3" xfId="22049"/>
    <cellStyle name="Normal 8 2 4 2 3 3" xfId="6996"/>
    <cellStyle name="Normal 8 2 4 2 3 3 2" xfId="14532"/>
    <cellStyle name="Normal 8 2 4 2 3 3 2 2" xfId="32069"/>
    <cellStyle name="Normal 8 2 4 2 3 3 3" xfId="24554"/>
    <cellStyle name="Normal 8 2 4 2 3 4" xfId="9522"/>
    <cellStyle name="Normal 8 2 4 2 3 4 2" xfId="27059"/>
    <cellStyle name="Normal 8 2 4 2 3 5" xfId="19544"/>
    <cellStyle name="Normal 8 2 4 2 3 6" xfId="17039"/>
    <cellStyle name="Normal 8 2 4 2 4" xfId="3246"/>
    <cellStyle name="Normal 8 2 4 2 4 2" xfId="10782"/>
    <cellStyle name="Normal 8 2 4 2 4 2 2" xfId="28319"/>
    <cellStyle name="Normal 8 2 4 2 4 3" xfId="20804"/>
    <cellStyle name="Normal 8 2 4 2 5" xfId="5751"/>
    <cellStyle name="Normal 8 2 4 2 5 2" xfId="13287"/>
    <cellStyle name="Normal 8 2 4 2 5 2 2" xfId="30824"/>
    <cellStyle name="Normal 8 2 4 2 5 3" xfId="23309"/>
    <cellStyle name="Normal 8 2 4 2 6" xfId="8275"/>
    <cellStyle name="Normal 8 2 4 2 6 2" xfId="25814"/>
    <cellStyle name="Normal 8 2 4 2 7" xfId="18299"/>
    <cellStyle name="Normal 8 2 4 2 8" xfId="15794"/>
    <cellStyle name="Normal 8 2 4 3" xfId="447"/>
    <cellStyle name="Normal 8 2 4 3 2" xfId="1737"/>
    <cellStyle name="Normal 8 2 4 3 2 2" xfId="4242"/>
    <cellStyle name="Normal 8 2 4 3 2 2 2" xfId="11778"/>
    <cellStyle name="Normal 8 2 4 3 2 2 2 2" xfId="29315"/>
    <cellStyle name="Normal 8 2 4 3 2 2 3" xfId="21800"/>
    <cellStyle name="Normal 8 2 4 3 2 3" xfId="6747"/>
    <cellStyle name="Normal 8 2 4 3 2 3 2" xfId="14283"/>
    <cellStyle name="Normal 8 2 4 3 2 3 2 2" xfId="31820"/>
    <cellStyle name="Normal 8 2 4 3 2 3 3" xfId="24305"/>
    <cellStyle name="Normal 8 2 4 3 2 4" xfId="9273"/>
    <cellStyle name="Normal 8 2 4 3 2 4 2" xfId="26810"/>
    <cellStyle name="Normal 8 2 4 3 2 5" xfId="19295"/>
    <cellStyle name="Normal 8 2 4 3 2 6" xfId="16790"/>
    <cellStyle name="Normal 8 2 4 3 3" xfId="2997"/>
    <cellStyle name="Normal 8 2 4 3 3 2" xfId="10533"/>
    <cellStyle name="Normal 8 2 4 3 3 2 2" xfId="28070"/>
    <cellStyle name="Normal 8 2 4 3 3 3" xfId="20555"/>
    <cellStyle name="Normal 8 2 4 3 4" xfId="5502"/>
    <cellStyle name="Normal 8 2 4 3 4 2" xfId="13038"/>
    <cellStyle name="Normal 8 2 4 3 4 2 2" xfId="30575"/>
    <cellStyle name="Normal 8 2 4 3 4 3" xfId="23060"/>
    <cellStyle name="Normal 8 2 4 3 5" xfId="8024"/>
    <cellStyle name="Normal 8 2 4 3 5 2" xfId="25565"/>
    <cellStyle name="Normal 8 2 4 3 6" xfId="18050"/>
    <cellStyle name="Normal 8 2 4 3 7" xfId="15545"/>
    <cellStyle name="Normal 8 2 4 4" xfId="990"/>
    <cellStyle name="Normal 8 2 4 4 2" xfId="2235"/>
    <cellStyle name="Normal 8 2 4 4 2 2" xfId="4740"/>
    <cellStyle name="Normal 8 2 4 4 2 2 2" xfId="12276"/>
    <cellStyle name="Normal 8 2 4 4 2 2 2 2" xfId="29813"/>
    <cellStyle name="Normal 8 2 4 4 2 2 3" xfId="22298"/>
    <cellStyle name="Normal 8 2 4 4 2 3" xfId="7245"/>
    <cellStyle name="Normal 8 2 4 4 2 3 2" xfId="14781"/>
    <cellStyle name="Normal 8 2 4 4 2 3 2 2" xfId="32318"/>
    <cellStyle name="Normal 8 2 4 4 2 3 3" xfId="24803"/>
    <cellStyle name="Normal 8 2 4 4 2 4" xfId="9771"/>
    <cellStyle name="Normal 8 2 4 4 2 4 2" xfId="27308"/>
    <cellStyle name="Normal 8 2 4 4 2 5" xfId="19793"/>
    <cellStyle name="Normal 8 2 4 4 2 6" xfId="17288"/>
    <cellStyle name="Normal 8 2 4 4 3" xfId="3495"/>
    <cellStyle name="Normal 8 2 4 4 3 2" xfId="11031"/>
    <cellStyle name="Normal 8 2 4 4 3 2 2" xfId="28568"/>
    <cellStyle name="Normal 8 2 4 4 3 3" xfId="21053"/>
    <cellStyle name="Normal 8 2 4 4 4" xfId="6000"/>
    <cellStyle name="Normal 8 2 4 4 4 2" xfId="13536"/>
    <cellStyle name="Normal 8 2 4 4 4 2 2" xfId="31073"/>
    <cellStyle name="Normal 8 2 4 4 4 3" xfId="23558"/>
    <cellStyle name="Normal 8 2 4 4 5" xfId="8526"/>
    <cellStyle name="Normal 8 2 4 4 5 2" xfId="26063"/>
    <cellStyle name="Normal 8 2 4 4 6" xfId="18548"/>
    <cellStyle name="Normal 8 2 4 4 7" xfId="16043"/>
    <cellStyle name="Normal 8 2 4 5" xfId="1488"/>
    <cellStyle name="Normal 8 2 4 5 2" xfId="3993"/>
    <cellStyle name="Normal 8 2 4 5 2 2" xfId="11529"/>
    <cellStyle name="Normal 8 2 4 5 2 2 2" xfId="29066"/>
    <cellStyle name="Normal 8 2 4 5 2 3" xfId="21551"/>
    <cellStyle name="Normal 8 2 4 5 3" xfId="6498"/>
    <cellStyle name="Normal 8 2 4 5 3 2" xfId="14034"/>
    <cellStyle name="Normal 8 2 4 5 3 2 2" xfId="31571"/>
    <cellStyle name="Normal 8 2 4 5 3 3" xfId="24056"/>
    <cellStyle name="Normal 8 2 4 5 4" xfId="9024"/>
    <cellStyle name="Normal 8 2 4 5 4 2" xfId="26561"/>
    <cellStyle name="Normal 8 2 4 5 5" xfId="19046"/>
    <cellStyle name="Normal 8 2 4 5 6" xfId="16541"/>
    <cellStyle name="Normal 8 2 4 6" xfId="2748"/>
    <cellStyle name="Normal 8 2 4 6 2" xfId="10284"/>
    <cellStyle name="Normal 8 2 4 6 2 2" xfId="27821"/>
    <cellStyle name="Normal 8 2 4 6 3" xfId="20306"/>
    <cellStyle name="Normal 8 2 4 7" xfId="5253"/>
    <cellStyle name="Normal 8 2 4 7 2" xfId="12789"/>
    <cellStyle name="Normal 8 2 4 7 2 2" xfId="30326"/>
    <cellStyle name="Normal 8 2 4 7 3" xfId="22811"/>
    <cellStyle name="Normal 8 2 4 8" xfId="7773"/>
    <cellStyle name="Normal 8 2 4 8 2" xfId="25316"/>
    <cellStyle name="Normal 8 2 4 9" xfId="17801"/>
    <cellStyle name="Normal 8 2 5" xfId="247"/>
    <cellStyle name="Normal 8 2 5 10" xfId="15357"/>
    <cellStyle name="Normal 8 2 5 2" xfId="782"/>
    <cellStyle name="Normal 8 2 5 2 2" xfId="1300"/>
    <cellStyle name="Normal 8 2 5 2 2 2" xfId="2545"/>
    <cellStyle name="Normal 8 2 5 2 2 2 2" xfId="5050"/>
    <cellStyle name="Normal 8 2 5 2 2 2 2 2" xfId="12586"/>
    <cellStyle name="Normal 8 2 5 2 2 2 2 2 2" xfId="30123"/>
    <cellStyle name="Normal 8 2 5 2 2 2 2 3" xfId="22608"/>
    <cellStyle name="Normal 8 2 5 2 2 2 3" xfId="7555"/>
    <cellStyle name="Normal 8 2 5 2 2 2 3 2" xfId="15091"/>
    <cellStyle name="Normal 8 2 5 2 2 2 3 2 2" xfId="32628"/>
    <cellStyle name="Normal 8 2 5 2 2 2 3 3" xfId="25113"/>
    <cellStyle name="Normal 8 2 5 2 2 2 4" xfId="10081"/>
    <cellStyle name="Normal 8 2 5 2 2 2 4 2" xfId="27618"/>
    <cellStyle name="Normal 8 2 5 2 2 2 5" xfId="20103"/>
    <cellStyle name="Normal 8 2 5 2 2 2 6" xfId="17598"/>
    <cellStyle name="Normal 8 2 5 2 2 3" xfId="3805"/>
    <cellStyle name="Normal 8 2 5 2 2 3 2" xfId="11341"/>
    <cellStyle name="Normal 8 2 5 2 2 3 2 2" xfId="28878"/>
    <cellStyle name="Normal 8 2 5 2 2 3 3" xfId="21363"/>
    <cellStyle name="Normal 8 2 5 2 2 4" xfId="6310"/>
    <cellStyle name="Normal 8 2 5 2 2 4 2" xfId="13846"/>
    <cellStyle name="Normal 8 2 5 2 2 4 2 2" xfId="31383"/>
    <cellStyle name="Normal 8 2 5 2 2 4 3" xfId="23868"/>
    <cellStyle name="Normal 8 2 5 2 2 5" xfId="8836"/>
    <cellStyle name="Normal 8 2 5 2 2 5 2" xfId="26373"/>
    <cellStyle name="Normal 8 2 5 2 2 6" xfId="18858"/>
    <cellStyle name="Normal 8 2 5 2 2 7" xfId="16353"/>
    <cellStyle name="Normal 8 2 5 2 3" xfId="2047"/>
    <cellStyle name="Normal 8 2 5 2 3 2" xfId="4552"/>
    <cellStyle name="Normal 8 2 5 2 3 2 2" xfId="12088"/>
    <cellStyle name="Normal 8 2 5 2 3 2 2 2" xfId="29625"/>
    <cellStyle name="Normal 8 2 5 2 3 2 3" xfId="22110"/>
    <cellStyle name="Normal 8 2 5 2 3 3" xfId="7057"/>
    <cellStyle name="Normal 8 2 5 2 3 3 2" xfId="14593"/>
    <cellStyle name="Normal 8 2 5 2 3 3 2 2" xfId="32130"/>
    <cellStyle name="Normal 8 2 5 2 3 3 3" xfId="24615"/>
    <cellStyle name="Normal 8 2 5 2 3 4" xfId="9583"/>
    <cellStyle name="Normal 8 2 5 2 3 4 2" xfId="27120"/>
    <cellStyle name="Normal 8 2 5 2 3 5" xfId="19605"/>
    <cellStyle name="Normal 8 2 5 2 3 6" xfId="17100"/>
    <cellStyle name="Normal 8 2 5 2 4" xfId="3307"/>
    <cellStyle name="Normal 8 2 5 2 4 2" xfId="10843"/>
    <cellStyle name="Normal 8 2 5 2 4 2 2" xfId="28380"/>
    <cellStyle name="Normal 8 2 5 2 4 3" xfId="20865"/>
    <cellStyle name="Normal 8 2 5 2 5" xfId="5812"/>
    <cellStyle name="Normal 8 2 5 2 5 2" xfId="13348"/>
    <cellStyle name="Normal 8 2 5 2 5 2 2" xfId="30885"/>
    <cellStyle name="Normal 8 2 5 2 5 3" xfId="23370"/>
    <cellStyle name="Normal 8 2 5 2 6" xfId="8336"/>
    <cellStyle name="Normal 8 2 5 2 6 2" xfId="25875"/>
    <cellStyle name="Normal 8 2 5 2 7" xfId="18360"/>
    <cellStyle name="Normal 8 2 5 2 8" xfId="15855"/>
    <cellStyle name="Normal 8 2 5 3" xfId="522"/>
    <cellStyle name="Normal 8 2 5 3 2" xfId="1798"/>
    <cellStyle name="Normal 8 2 5 3 2 2" xfId="4303"/>
    <cellStyle name="Normal 8 2 5 3 2 2 2" xfId="11839"/>
    <cellStyle name="Normal 8 2 5 3 2 2 2 2" xfId="29376"/>
    <cellStyle name="Normal 8 2 5 3 2 2 3" xfId="21861"/>
    <cellStyle name="Normal 8 2 5 3 2 3" xfId="6808"/>
    <cellStyle name="Normal 8 2 5 3 2 3 2" xfId="14344"/>
    <cellStyle name="Normal 8 2 5 3 2 3 2 2" xfId="31881"/>
    <cellStyle name="Normal 8 2 5 3 2 3 3" xfId="24366"/>
    <cellStyle name="Normal 8 2 5 3 2 4" xfId="9334"/>
    <cellStyle name="Normal 8 2 5 3 2 4 2" xfId="26871"/>
    <cellStyle name="Normal 8 2 5 3 2 5" xfId="19356"/>
    <cellStyle name="Normal 8 2 5 3 2 6" xfId="16851"/>
    <cellStyle name="Normal 8 2 5 3 3" xfId="3058"/>
    <cellStyle name="Normal 8 2 5 3 3 2" xfId="10594"/>
    <cellStyle name="Normal 8 2 5 3 3 2 2" xfId="28131"/>
    <cellStyle name="Normal 8 2 5 3 3 3" xfId="20616"/>
    <cellStyle name="Normal 8 2 5 3 4" xfId="5563"/>
    <cellStyle name="Normal 8 2 5 3 4 2" xfId="13099"/>
    <cellStyle name="Normal 8 2 5 3 4 2 2" xfId="30636"/>
    <cellStyle name="Normal 8 2 5 3 4 3" xfId="23121"/>
    <cellStyle name="Normal 8 2 5 3 5" xfId="8087"/>
    <cellStyle name="Normal 8 2 5 3 5 2" xfId="25626"/>
    <cellStyle name="Normal 8 2 5 3 6" xfId="18111"/>
    <cellStyle name="Normal 8 2 5 3 7" xfId="15606"/>
    <cellStyle name="Normal 8 2 5 4" xfId="1051"/>
    <cellStyle name="Normal 8 2 5 4 2" xfId="2296"/>
    <cellStyle name="Normal 8 2 5 4 2 2" xfId="4801"/>
    <cellStyle name="Normal 8 2 5 4 2 2 2" xfId="12337"/>
    <cellStyle name="Normal 8 2 5 4 2 2 2 2" xfId="29874"/>
    <cellStyle name="Normal 8 2 5 4 2 2 3" xfId="22359"/>
    <cellStyle name="Normal 8 2 5 4 2 3" xfId="7306"/>
    <cellStyle name="Normal 8 2 5 4 2 3 2" xfId="14842"/>
    <cellStyle name="Normal 8 2 5 4 2 3 2 2" xfId="32379"/>
    <cellStyle name="Normal 8 2 5 4 2 3 3" xfId="24864"/>
    <cellStyle name="Normal 8 2 5 4 2 4" xfId="9832"/>
    <cellStyle name="Normal 8 2 5 4 2 4 2" xfId="27369"/>
    <cellStyle name="Normal 8 2 5 4 2 5" xfId="19854"/>
    <cellStyle name="Normal 8 2 5 4 2 6" xfId="17349"/>
    <cellStyle name="Normal 8 2 5 4 3" xfId="3556"/>
    <cellStyle name="Normal 8 2 5 4 3 2" xfId="11092"/>
    <cellStyle name="Normal 8 2 5 4 3 2 2" xfId="28629"/>
    <cellStyle name="Normal 8 2 5 4 3 3" xfId="21114"/>
    <cellStyle name="Normal 8 2 5 4 4" xfId="6061"/>
    <cellStyle name="Normal 8 2 5 4 4 2" xfId="13597"/>
    <cellStyle name="Normal 8 2 5 4 4 2 2" xfId="31134"/>
    <cellStyle name="Normal 8 2 5 4 4 3" xfId="23619"/>
    <cellStyle name="Normal 8 2 5 4 5" xfId="8587"/>
    <cellStyle name="Normal 8 2 5 4 5 2" xfId="26124"/>
    <cellStyle name="Normal 8 2 5 4 6" xfId="18609"/>
    <cellStyle name="Normal 8 2 5 4 7" xfId="16104"/>
    <cellStyle name="Normal 8 2 5 5" xfId="1549"/>
    <cellStyle name="Normal 8 2 5 5 2" xfId="4054"/>
    <cellStyle name="Normal 8 2 5 5 2 2" xfId="11590"/>
    <cellStyle name="Normal 8 2 5 5 2 2 2" xfId="29127"/>
    <cellStyle name="Normal 8 2 5 5 2 3" xfId="21612"/>
    <cellStyle name="Normal 8 2 5 5 3" xfId="6559"/>
    <cellStyle name="Normal 8 2 5 5 3 2" xfId="14095"/>
    <cellStyle name="Normal 8 2 5 5 3 2 2" xfId="31632"/>
    <cellStyle name="Normal 8 2 5 5 3 3" xfId="24117"/>
    <cellStyle name="Normal 8 2 5 5 4" xfId="9085"/>
    <cellStyle name="Normal 8 2 5 5 4 2" xfId="26622"/>
    <cellStyle name="Normal 8 2 5 5 5" xfId="19107"/>
    <cellStyle name="Normal 8 2 5 5 6" xfId="16602"/>
    <cellStyle name="Normal 8 2 5 6" xfId="2809"/>
    <cellStyle name="Normal 8 2 5 6 2" xfId="10345"/>
    <cellStyle name="Normal 8 2 5 6 2 2" xfId="27882"/>
    <cellStyle name="Normal 8 2 5 6 3" xfId="20367"/>
    <cellStyle name="Normal 8 2 5 7" xfId="5314"/>
    <cellStyle name="Normal 8 2 5 7 2" xfId="12850"/>
    <cellStyle name="Normal 8 2 5 7 2 2" xfId="30387"/>
    <cellStyle name="Normal 8 2 5 7 3" xfId="22872"/>
    <cellStyle name="Normal 8 2 5 8" xfId="7836"/>
    <cellStyle name="Normal 8 2 5 8 2" xfId="25377"/>
    <cellStyle name="Normal 8 2 5 9" xfId="17862"/>
    <cellStyle name="Normal 8 2 6" xfId="311"/>
    <cellStyle name="Normal 8 2 6 10" xfId="15418"/>
    <cellStyle name="Normal 8 2 6 2" xfId="846"/>
    <cellStyle name="Normal 8 2 6 2 2" xfId="1361"/>
    <cellStyle name="Normal 8 2 6 2 2 2" xfId="2606"/>
    <cellStyle name="Normal 8 2 6 2 2 2 2" xfId="5111"/>
    <cellStyle name="Normal 8 2 6 2 2 2 2 2" xfId="12647"/>
    <cellStyle name="Normal 8 2 6 2 2 2 2 2 2" xfId="30184"/>
    <cellStyle name="Normal 8 2 6 2 2 2 2 3" xfId="22669"/>
    <cellStyle name="Normal 8 2 6 2 2 2 3" xfId="7616"/>
    <cellStyle name="Normal 8 2 6 2 2 2 3 2" xfId="15152"/>
    <cellStyle name="Normal 8 2 6 2 2 2 3 2 2" xfId="32689"/>
    <cellStyle name="Normal 8 2 6 2 2 2 3 3" xfId="25174"/>
    <cellStyle name="Normal 8 2 6 2 2 2 4" xfId="10142"/>
    <cellStyle name="Normal 8 2 6 2 2 2 4 2" xfId="27679"/>
    <cellStyle name="Normal 8 2 6 2 2 2 5" xfId="20164"/>
    <cellStyle name="Normal 8 2 6 2 2 2 6" xfId="17659"/>
    <cellStyle name="Normal 8 2 6 2 2 3" xfId="3866"/>
    <cellStyle name="Normal 8 2 6 2 2 3 2" xfId="11402"/>
    <cellStyle name="Normal 8 2 6 2 2 3 2 2" xfId="28939"/>
    <cellStyle name="Normal 8 2 6 2 2 3 3" xfId="21424"/>
    <cellStyle name="Normal 8 2 6 2 2 4" xfId="6371"/>
    <cellStyle name="Normal 8 2 6 2 2 4 2" xfId="13907"/>
    <cellStyle name="Normal 8 2 6 2 2 4 2 2" xfId="31444"/>
    <cellStyle name="Normal 8 2 6 2 2 4 3" xfId="23929"/>
    <cellStyle name="Normal 8 2 6 2 2 5" xfId="8897"/>
    <cellStyle name="Normal 8 2 6 2 2 5 2" xfId="26434"/>
    <cellStyle name="Normal 8 2 6 2 2 6" xfId="18919"/>
    <cellStyle name="Normal 8 2 6 2 2 7" xfId="16414"/>
    <cellStyle name="Normal 8 2 6 2 3" xfId="2108"/>
    <cellStyle name="Normal 8 2 6 2 3 2" xfId="4613"/>
    <cellStyle name="Normal 8 2 6 2 3 2 2" xfId="12149"/>
    <cellStyle name="Normal 8 2 6 2 3 2 2 2" xfId="29686"/>
    <cellStyle name="Normal 8 2 6 2 3 2 3" xfId="22171"/>
    <cellStyle name="Normal 8 2 6 2 3 3" xfId="7118"/>
    <cellStyle name="Normal 8 2 6 2 3 3 2" xfId="14654"/>
    <cellStyle name="Normal 8 2 6 2 3 3 2 2" xfId="32191"/>
    <cellStyle name="Normal 8 2 6 2 3 3 3" xfId="24676"/>
    <cellStyle name="Normal 8 2 6 2 3 4" xfId="9644"/>
    <cellStyle name="Normal 8 2 6 2 3 4 2" xfId="27181"/>
    <cellStyle name="Normal 8 2 6 2 3 5" xfId="19666"/>
    <cellStyle name="Normal 8 2 6 2 3 6" xfId="17161"/>
    <cellStyle name="Normal 8 2 6 2 4" xfId="3368"/>
    <cellStyle name="Normal 8 2 6 2 4 2" xfId="10904"/>
    <cellStyle name="Normal 8 2 6 2 4 2 2" xfId="28441"/>
    <cellStyle name="Normal 8 2 6 2 4 3" xfId="20926"/>
    <cellStyle name="Normal 8 2 6 2 5" xfId="5873"/>
    <cellStyle name="Normal 8 2 6 2 5 2" xfId="13409"/>
    <cellStyle name="Normal 8 2 6 2 5 2 2" xfId="30946"/>
    <cellStyle name="Normal 8 2 6 2 5 3" xfId="23431"/>
    <cellStyle name="Normal 8 2 6 2 6" xfId="8397"/>
    <cellStyle name="Normal 8 2 6 2 6 2" xfId="25936"/>
    <cellStyle name="Normal 8 2 6 2 7" xfId="18421"/>
    <cellStyle name="Normal 8 2 6 2 8" xfId="15916"/>
    <cellStyle name="Normal 8 2 6 3" xfId="586"/>
    <cellStyle name="Normal 8 2 6 3 2" xfId="1859"/>
    <cellStyle name="Normal 8 2 6 3 2 2" xfId="4364"/>
    <cellStyle name="Normal 8 2 6 3 2 2 2" xfId="11900"/>
    <cellStyle name="Normal 8 2 6 3 2 2 2 2" xfId="29437"/>
    <cellStyle name="Normal 8 2 6 3 2 2 3" xfId="21922"/>
    <cellStyle name="Normal 8 2 6 3 2 3" xfId="6869"/>
    <cellStyle name="Normal 8 2 6 3 2 3 2" xfId="14405"/>
    <cellStyle name="Normal 8 2 6 3 2 3 2 2" xfId="31942"/>
    <cellStyle name="Normal 8 2 6 3 2 3 3" xfId="24427"/>
    <cellStyle name="Normal 8 2 6 3 2 4" xfId="9395"/>
    <cellStyle name="Normal 8 2 6 3 2 4 2" xfId="26932"/>
    <cellStyle name="Normal 8 2 6 3 2 5" xfId="19417"/>
    <cellStyle name="Normal 8 2 6 3 2 6" xfId="16912"/>
    <cellStyle name="Normal 8 2 6 3 3" xfId="3119"/>
    <cellStyle name="Normal 8 2 6 3 3 2" xfId="10655"/>
    <cellStyle name="Normal 8 2 6 3 3 2 2" xfId="28192"/>
    <cellStyle name="Normal 8 2 6 3 3 3" xfId="20677"/>
    <cellStyle name="Normal 8 2 6 3 4" xfId="5624"/>
    <cellStyle name="Normal 8 2 6 3 4 2" xfId="13160"/>
    <cellStyle name="Normal 8 2 6 3 4 2 2" xfId="30697"/>
    <cellStyle name="Normal 8 2 6 3 4 3" xfId="23182"/>
    <cellStyle name="Normal 8 2 6 3 5" xfId="8148"/>
    <cellStyle name="Normal 8 2 6 3 5 2" xfId="25687"/>
    <cellStyle name="Normal 8 2 6 3 6" xfId="18172"/>
    <cellStyle name="Normal 8 2 6 3 7" xfId="15667"/>
    <cellStyle name="Normal 8 2 6 4" xfId="1112"/>
    <cellStyle name="Normal 8 2 6 4 2" xfId="2357"/>
    <cellStyle name="Normal 8 2 6 4 2 2" xfId="4862"/>
    <cellStyle name="Normal 8 2 6 4 2 2 2" xfId="12398"/>
    <cellStyle name="Normal 8 2 6 4 2 2 2 2" xfId="29935"/>
    <cellStyle name="Normal 8 2 6 4 2 2 3" xfId="22420"/>
    <cellStyle name="Normal 8 2 6 4 2 3" xfId="7367"/>
    <cellStyle name="Normal 8 2 6 4 2 3 2" xfId="14903"/>
    <cellStyle name="Normal 8 2 6 4 2 3 2 2" xfId="32440"/>
    <cellStyle name="Normal 8 2 6 4 2 3 3" xfId="24925"/>
    <cellStyle name="Normal 8 2 6 4 2 4" xfId="9893"/>
    <cellStyle name="Normal 8 2 6 4 2 4 2" xfId="27430"/>
    <cellStyle name="Normal 8 2 6 4 2 5" xfId="19915"/>
    <cellStyle name="Normal 8 2 6 4 2 6" xfId="17410"/>
    <cellStyle name="Normal 8 2 6 4 3" xfId="3617"/>
    <cellStyle name="Normal 8 2 6 4 3 2" xfId="11153"/>
    <cellStyle name="Normal 8 2 6 4 3 2 2" xfId="28690"/>
    <cellStyle name="Normal 8 2 6 4 3 3" xfId="21175"/>
    <cellStyle name="Normal 8 2 6 4 4" xfId="6122"/>
    <cellStyle name="Normal 8 2 6 4 4 2" xfId="13658"/>
    <cellStyle name="Normal 8 2 6 4 4 2 2" xfId="31195"/>
    <cellStyle name="Normal 8 2 6 4 4 3" xfId="23680"/>
    <cellStyle name="Normal 8 2 6 4 5" xfId="8648"/>
    <cellStyle name="Normal 8 2 6 4 5 2" xfId="26185"/>
    <cellStyle name="Normal 8 2 6 4 6" xfId="18670"/>
    <cellStyle name="Normal 8 2 6 4 7" xfId="16165"/>
    <cellStyle name="Normal 8 2 6 5" xfId="1610"/>
    <cellStyle name="Normal 8 2 6 5 2" xfId="4115"/>
    <cellStyle name="Normal 8 2 6 5 2 2" xfId="11651"/>
    <cellStyle name="Normal 8 2 6 5 2 2 2" xfId="29188"/>
    <cellStyle name="Normal 8 2 6 5 2 3" xfId="21673"/>
    <cellStyle name="Normal 8 2 6 5 3" xfId="6620"/>
    <cellStyle name="Normal 8 2 6 5 3 2" xfId="14156"/>
    <cellStyle name="Normal 8 2 6 5 3 2 2" xfId="31693"/>
    <cellStyle name="Normal 8 2 6 5 3 3" xfId="24178"/>
    <cellStyle name="Normal 8 2 6 5 4" xfId="9146"/>
    <cellStyle name="Normal 8 2 6 5 4 2" xfId="26683"/>
    <cellStyle name="Normal 8 2 6 5 5" xfId="19168"/>
    <cellStyle name="Normal 8 2 6 5 6" xfId="16663"/>
    <cellStyle name="Normal 8 2 6 6" xfId="2870"/>
    <cellStyle name="Normal 8 2 6 6 2" xfId="10406"/>
    <cellStyle name="Normal 8 2 6 6 2 2" xfId="27943"/>
    <cellStyle name="Normal 8 2 6 6 3" xfId="20428"/>
    <cellStyle name="Normal 8 2 6 7" xfId="5375"/>
    <cellStyle name="Normal 8 2 6 7 2" xfId="12911"/>
    <cellStyle name="Normal 8 2 6 7 2 2" xfId="30448"/>
    <cellStyle name="Normal 8 2 6 7 3" xfId="22933"/>
    <cellStyle name="Normal 8 2 6 8" xfId="7897"/>
    <cellStyle name="Normal 8 2 6 8 2" xfId="25438"/>
    <cellStyle name="Normal 8 2 6 9" xfId="17923"/>
    <cellStyle name="Normal 8 2 7" xfId="657"/>
    <cellStyle name="Normal 8 2 7 2" xfId="1178"/>
    <cellStyle name="Normal 8 2 7 2 2" xfId="2423"/>
    <cellStyle name="Normal 8 2 7 2 2 2" xfId="4928"/>
    <cellStyle name="Normal 8 2 7 2 2 2 2" xfId="12464"/>
    <cellStyle name="Normal 8 2 7 2 2 2 2 2" xfId="30001"/>
    <cellStyle name="Normal 8 2 7 2 2 2 3" xfId="22486"/>
    <cellStyle name="Normal 8 2 7 2 2 3" xfId="7433"/>
    <cellStyle name="Normal 8 2 7 2 2 3 2" xfId="14969"/>
    <cellStyle name="Normal 8 2 7 2 2 3 2 2" xfId="32506"/>
    <cellStyle name="Normal 8 2 7 2 2 3 3" xfId="24991"/>
    <cellStyle name="Normal 8 2 7 2 2 4" xfId="9959"/>
    <cellStyle name="Normal 8 2 7 2 2 4 2" xfId="27496"/>
    <cellStyle name="Normal 8 2 7 2 2 5" xfId="19981"/>
    <cellStyle name="Normal 8 2 7 2 2 6" xfId="17476"/>
    <cellStyle name="Normal 8 2 7 2 3" xfId="3683"/>
    <cellStyle name="Normal 8 2 7 2 3 2" xfId="11219"/>
    <cellStyle name="Normal 8 2 7 2 3 2 2" xfId="28756"/>
    <cellStyle name="Normal 8 2 7 2 3 3" xfId="21241"/>
    <cellStyle name="Normal 8 2 7 2 4" xfId="6188"/>
    <cellStyle name="Normal 8 2 7 2 4 2" xfId="13724"/>
    <cellStyle name="Normal 8 2 7 2 4 2 2" xfId="31261"/>
    <cellStyle name="Normal 8 2 7 2 4 3" xfId="23746"/>
    <cellStyle name="Normal 8 2 7 2 5" xfId="8714"/>
    <cellStyle name="Normal 8 2 7 2 5 2" xfId="26251"/>
    <cellStyle name="Normal 8 2 7 2 6" xfId="18736"/>
    <cellStyle name="Normal 8 2 7 2 7" xfId="16231"/>
    <cellStyle name="Normal 8 2 7 3" xfId="1925"/>
    <cellStyle name="Normal 8 2 7 3 2" xfId="4430"/>
    <cellStyle name="Normal 8 2 7 3 2 2" xfId="11966"/>
    <cellStyle name="Normal 8 2 7 3 2 2 2" xfId="29503"/>
    <cellStyle name="Normal 8 2 7 3 2 3" xfId="21988"/>
    <cellStyle name="Normal 8 2 7 3 3" xfId="6935"/>
    <cellStyle name="Normal 8 2 7 3 3 2" xfId="14471"/>
    <cellStyle name="Normal 8 2 7 3 3 2 2" xfId="32008"/>
    <cellStyle name="Normal 8 2 7 3 3 3" xfId="24493"/>
    <cellStyle name="Normal 8 2 7 3 4" xfId="9461"/>
    <cellStyle name="Normal 8 2 7 3 4 2" xfId="26998"/>
    <cellStyle name="Normal 8 2 7 3 5" xfId="19483"/>
    <cellStyle name="Normal 8 2 7 3 6" xfId="16978"/>
    <cellStyle name="Normal 8 2 7 4" xfId="3185"/>
    <cellStyle name="Normal 8 2 7 4 2" xfId="10721"/>
    <cellStyle name="Normal 8 2 7 4 2 2" xfId="28258"/>
    <cellStyle name="Normal 8 2 7 4 3" xfId="20743"/>
    <cellStyle name="Normal 8 2 7 5" xfId="5690"/>
    <cellStyle name="Normal 8 2 7 5 2" xfId="13226"/>
    <cellStyle name="Normal 8 2 7 5 2 2" xfId="30763"/>
    <cellStyle name="Normal 8 2 7 5 3" xfId="23248"/>
    <cellStyle name="Normal 8 2 7 6" xfId="8214"/>
    <cellStyle name="Normal 8 2 7 6 2" xfId="25753"/>
    <cellStyle name="Normal 8 2 7 7" xfId="18238"/>
    <cellStyle name="Normal 8 2 7 8" xfId="15733"/>
    <cellStyle name="Normal 8 2 8" xfId="384"/>
    <cellStyle name="Normal 8 2 8 2" xfId="1676"/>
    <cellStyle name="Normal 8 2 8 2 2" xfId="4181"/>
    <cellStyle name="Normal 8 2 8 2 2 2" xfId="11717"/>
    <cellStyle name="Normal 8 2 8 2 2 2 2" xfId="29254"/>
    <cellStyle name="Normal 8 2 8 2 2 3" xfId="21739"/>
    <cellStyle name="Normal 8 2 8 2 3" xfId="6686"/>
    <cellStyle name="Normal 8 2 8 2 3 2" xfId="14222"/>
    <cellStyle name="Normal 8 2 8 2 3 2 2" xfId="31759"/>
    <cellStyle name="Normal 8 2 8 2 3 3" xfId="24244"/>
    <cellStyle name="Normal 8 2 8 2 4" xfId="9212"/>
    <cellStyle name="Normal 8 2 8 2 4 2" xfId="26749"/>
    <cellStyle name="Normal 8 2 8 2 5" xfId="19234"/>
    <cellStyle name="Normal 8 2 8 2 6" xfId="16729"/>
    <cellStyle name="Normal 8 2 8 3" xfId="2936"/>
    <cellStyle name="Normal 8 2 8 3 2" xfId="10472"/>
    <cellStyle name="Normal 8 2 8 3 2 2" xfId="28009"/>
    <cellStyle name="Normal 8 2 8 3 3" xfId="20494"/>
    <cellStyle name="Normal 8 2 8 4" xfId="5441"/>
    <cellStyle name="Normal 8 2 8 4 2" xfId="12977"/>
    <cellStyle name="Normal 8 2 8 4 2 2" xfId="30514"/>
    <cellStyle name="Normal 8 2 8 4 3" xfId="22999"/>
    <cellStyle name="Normal 8 2 8 5" xfId="7963"/>
    <cellStyle name="Normal 8 2 8 5 2" xfId="25504"/>
    <cellStyle name="Normal 8 2 8 6" xfId="17989"/>
    <cellStyle name="Normal 8 2 8 7" xfId="15484"/>
    <cellStyle name="Normal 8 2 9" xfId="929"/>
    <cellStyle name="Normal 8 2 9 2" xfId="2174"/>
    <cellStyle name="Normal 8 2 9 2 2" xfId="4679"/>
    <cellStyle name="Normal 8 2 9 2 2 2" xfId="12215"/>
    <cellStyle name="Normal 8 2 9 2 2 2 2" xfId="29752"/>
    <cellStyle name="Normal 8 2 9 2 2 3" xfId="22237"/>
    <cellStyle name="Normal 8 2 9 2 3" xfId="7184"/>
    <cellStyle name="Normal 8 2 9 2 3 2" xfId="14720"/>
    <cellStyle name="Normal 8 2 9 2 3 2 2" xfId="32257"/>
    <cellStyle name="Normal 8 2 9 2 3 3" xfId="24742"/>
    <cellStyle name="Normal 8 2 9 2 4" xfId="9710"/>
    <cellStyle name="Normal 8 2 9 2 4 2" xfId="27247"/>
    <cellStyle name="Normal 8 2 9 2 5" xfId="19732"/>
    <cellStyle name="Normal 8 2 9 2 6" xfId="17227"/>
    <cellStyle name="Normal 8 2 9 3" xfId="3434"/>
    <cellStyle name="Normal 8 2 9 3 2" xfId="10970"/>
    <cellStyle name="Normal 8 2 9 3 2 2" xfId="28507"/>
    <cellStyle name="Normal 8 2 9 3 3" xfId="20992"/>
    <cellStyle name="Normal 8 2 9 4" xfId="5939"/>
    <cellStyle name="Normal 8 2 9 4 2" xfId="13475"/>
    <cellStyle name="Normal 8 2 9 4 2 2" xfId="31012"/>
    <cellStyle name="Normal 8 2 9 4 3" xfId="23497"/>
    <cellStyle name="Normal 8 2 9 5" xfId="8465"/>
    <cellStyle name="Normal 8 2 9 5 2" xfId="26002"/>
    <cellStyle name="Normal 8 2 9 6" xfId="18487"/>
    <cellStyle name="Normal 8 2 9 7" xfId="15982"/>
    <cellStyle name="Normal 8 20" xfId="7709"/>
    <cellStyle name="Normal 8 20 2" xfId="25253"/>
    <cellStyle name="Normal 8 21" xfId="17738"/>
    <cellStyle name="Normal 8 22" xfId="15231"/>
    <cellStyle name="Normal 8 3" xfId="106"/>
    <cellStyle name="Normal 8 3 10" xfId="1429"/>
    <cellStyle name="Normal 8 3 10 2" xfId="3934"/>
    <cellStyle name="Normal 8 3 10 2 2" xfId="11470"/>
    <cellStyle name="Normal 8 3 10 2 2 2" xfId="29007"/>
    <cellStyle name="Normal 8 3 10 2 3" xfId="21492"/>
    <cellStyle name="Normal 8 3 10 3" xfId="6439"/>
    <cellStyle name="Normal 8 3 10 3 2" xfId="13975"/>
    <cellStyle name="Normal 8 3 10 3 2 2" xfId="31512"/>
    <cellStyle name="Normal 8 3 10 3 3" xfId="23997"/>
    <cellStyle name="Normal 8 3 10 4" xfId="8965"/>
    <cellStyle name="Normal 8 3 10 4 2" xfId="26502"/>
    <cellStyle name="Normal 8 3 10 5" xfId="18987"/>
    <cellStyle name="Normal 8 3 10 6" xfId="16482"/>
    <cellStyle name="Normal 8 3 11" xfId="2674"/>
    <cellStyle name="Normal 8 3 11 2" xfId="5179"/>
    <cellStyle name="Normal 8 3 11 2 2" xfId="12715"/>
    <cellStyle name="Normal 8 3 11 2 2 2" xfId="30252"/>
    <cellStyle name="Normal 8 3 11 2 3" xfId="22737"/>
    <cellStyle name="Normal 8 3 11 3" xfId="7684"/>
    <cellStyle name="Normal 8 3 11 3 2" xfId="15220"/>
    <cellStyle name="Normal 8 3 11 3 2 2" xfId="32757"/>
    <cellStyle name="Normal 8 3 11 3 3" xfId="25242"/>
    <cellStyle name="Normal 8 3 11 4" xfId="10210"/>
    <cellStyle name="Normal 8 3 11 4 2" xfId="27747"/>
    <cellStyle name="Normal 8 3 11 5" xfId="20232"/>
    <cellStyle name="Normal 8 3 11 6" xfId="17727"/>
    <cellStyle name="Normal 8 3 12" xfId="2689"/>
    <cellStyle name="Normal 8 3 12 2" xfId="10225"/>
    <cellStyle name="Normal 8 3 12 2 2" xfId="27762"/>
    <cellStyle name="Normal 8 3 12 3" xfId="20247"/>
    <cellStyle name="Normal 8 3 13" xfId="5194"/>
    <cellStyle name="Normal 8 3 13 2" xfId="12730"/>
    <cellStyle name="Normal 8 3 13 2 2" xfId="30267"/>
    <cellStyle name="Normal 8 3 13 3" xfId="22752"/>
    <cellStyle name="Normal 8 3 14" xfId="7714"/>
    <cellStyle name="Normal 8 3 14 2" xfId="25257"/>
    <cellStyle name="Normal 8 3 15" xfId="17742"/>
    <cellStyle name="Normal 8 3 16" xfId="15235"/>
    <cellStyle name="Normal 8 3 2" xfId="121"/>
    <cellStyle name="Normal 8 3 2 10" xfId="2704"/>
    <cellStyle name="Normal 8 3 2 10 2" xfId="10240"/>
    <cellStyle name="Normal 8 3 2 10 2 2" xfId="27777"/>
    <cellStyle name="Normal 8 3 2 10 3" xfId="20262"/>
    <cellStyle name="Normal 8 3 2 11" xfId="5209"/>
    <cellStyle name="Normal 8 3 2 11 2" xfId="12745"/>
    <cellStyle name="Normal 8 3 2 11 2 2" xfId="30282"/>
    <cellStyle name="Normal 8 3 2 11 3" xfId="22767"/>
    <cellStyle name="Normal 8 3 2 12" xfId="7729"/>
    <cellStyle name="Normal 8 3 2 12 2" xfId="25272"/>
    <cellStyle name="Normal 8 3 2 13" xfId="17757"/>
    <cellStyle name="Normal 8 3 2 14" xfId="15250"/>
    <cellStyle name="Normal 8 3 2 2" xfId="155"/>
    <cellStyle name="Normal 8 3 2 2 10" xfId="5240"/>
    <cellStyle name="Normal 8 3 2 2 10 2" xfId="12776"/>
    <cellStyle name="Normal 8 3 2 2 10 2 2" xfId="30313"/>
    <cellStyle name="Normal 8 3 2 2 10 3" xfId="22798"/>
    <cellStyle name="Normal 8 3 2 2 11" xfId="7760"/>
    <cellStyle name="Normal 8 3 2 2 11 2" xfId="25303"/>
    <cellStyle name="Normal 8 3 2 2 12" xfId="17788"/>
    <cellStyle name="Normal 8 3 2 2 13" xfId="15281"/>
    <cellStyle name="Normal 8 3 2 2 2" xfId="219"/>
    <cellStyle name="Normal 8 3 2 2 2 10" xfId="15342"/>
    <cellStyle name="Normal 8 3 2 2 2 2" xfId="768"/>
    <cellStyle name="Normal 8 3 2 2 2 2 2" xfId="1287"/>
    <cellStyle name="Normal 8 3 2 2 2 2 2 2" xfId="2532"/>
    <cellStyle name="Normal 8 3 2 2 2 2 2 2 2" xfId="5037"/>
    <cellStyle name="Normal 8 3 2 2 2 2 2 2 2 2" xfId="12573"/>
    <cellStyle name="Normal 8 3 2 2 2 2 2 2 2 2 2" xfId="30110"/>
    <cellStyle name="Normal 8 3 2 2 2 2 2 2 2 3" xfId="22595"/>
    <cellStyle name="Normal 8 3 2 2 2 2 2 2 3" xfId="7542"/>
    <cellStyle name="Normal 8 3 2 2 2 2 2 2 3 2" xfId="15078"/>
    <cellStyle name="Normal 8 3 2 2 2 2 2 2 3 2 2" xfId="32615"/>
    <cellStyle name="Normal 8 3 2 2 2 2 2 2 3 3" xfId="25100"/>
    <cellStyle name="Normal 8 3 2 2 2 2 2 2 4" xfId="10068"/>
    <cellStyle name="Normal 8 3 2 2 2 2 2 2 4 2" xfId="27605"/>
    <cellStyle name="Normal 8 3 2 2 2 2 2 2 5" xfId="20090"/>
    <cellStyle name="Normal 8 3 2 2 2 2 2 2 6" xfId="17585"/>
    <cellStyle name="Normal 8 3 2 2 2 2 2 3" xfId="3792"/>
    <cellStyle name="Normal 8 3 2 2 2 2 2 3 2" xfId="11328"/>
    <cellStyle name="Normal 8 3 2 2 2 2 2 3 2 2" xfId="28865"/>
    <cellStyle name="Normal 8 3 2 2 2 2 2 3 3" xfId="21350"/>
    <cellStyle name="Normal 8 3 2 2 2 2 2 4" xfId="6297"/>
    <cellStyle name="Normal 8 3 2 2 2 2 2 4 2" xfId="13833"/>
    <cellStyle name="Normal 8 3 2 2 2 2 2 4 2 2" xfId="31370"/>
    <cellStyle name="Normal 8 3 2 2 2 2 2 4 3" xfId="23855"/>
    <cellStyle name="Normal 8 3 2 2 2 2 2 5" xfId="8823"/>
    <cellStyle name="Normal 8 3 2 2 2 2 2 5 2" xfId="26360"/>
    <cellStyle name="Normal 8 3 2 2 2 2 2 6" xfId="18845"/>
    <cellStyle name="Normal 8 3 2 2 2 2 2 7" xfId="16340"/>
    <cellStyle name="Normal 8 3 2 2 2 2 3" xfId="2034"/>
    <cellStyle name="Normal 8 3 2 2 2 2 3 2" xfId="4539"/>
    <cellStyle name="Normal 8 3 2 2 2 2 3 2 2" xfId="12075"/>
    <cellStyle name="Normal 8 3 2 2 2 2 3 2 2 2" xfId="29612"/>
    <cellStyle name="Normal 8 3 2 2 2 2 3 2 3" xfId="22097"/>
    <cellStyle name="Normal 8 3 2 2 2 2 3 3" xfId="7044"/>
    <cellStyle name="Normal 8 3 2 2 2 2 3 3 2" xfId="14580"/>
    <cellStyle name="Normal 8 3 2 2 2 2 3 3 2 2" xfId="32117"/>
    <cellStyle name="Normal 8 3 2 2 2 2 3 3 3" xfId="24602"/>
    <cellStyle name="Normal 8 3 2 2 2 2 3 4" xfId="9570"/>
    <cellStyle name="Normal 8 3 2 2 2 2 3 4 2" xfId="27107"/>
    <cellStyle name="Normal 8 3 2 2 2 2 3 5" xfId="19592"/>
    <cellStyle name="Normal 8 3 2 2 2 2 3 6" xfId="17087"/>
    <cellStyle name="Normal 8 3 2 2 2 2 4" xfId="3294"/>
    <cellStyle name="Normal 8 3 2 2 2 2 4 2" xfId="10830"/>
    <cellStyle name="Normal 8 3 2 2 2 2 4 2 2" xfId="28367"/>
    <cellStyle name="Normal 8 3 2 2 2 2 4 3" xfId="20852"/>
    <cellStyle name="Normal 8 3 2 2 2 2 5" xfId="5799"/>
    <cellStyle name="Normal 8 3 2 2 2 2 5 2" xfId="13335"/>
    <cellStyle name="Normal 8 3 2 2 2 2 5 2 2" xfId="30872"/>
    <cellStyle name="Normal 8 3 2 2 2 2 5 3" xfId="23357"/>
    <cellStyle name="Normal 8 3 2 2 2 2 6" xfId="8323"/>
    <cellStyle name="Normal 8 3 2 2 2 2 6 2" xfId="25862"/>
    <cellStyle name="Normal 8 3 2 2 2 2 7" xfId="18347"/>
    <cellStyle name="Normal 8 3 2 2 2 2 8" xfId="15842"/>
    <cellStyle name="Normal 8 3 2 2 2 3" xfId="495"/>
    <cellStyle name="Normal 8 3 2 2 2 3 2" xfId="1785"/>
    <cellStyle name="Normal 8 3 2 2 2 3 2 2" xfId="4290"/>
    <cellStyle name="Normal 8 3 2 2 2 3 2 2 2" xfId="11826"/>
    <cellStyle name="Normal 8 3 2 2 2 3 2 2 2 2" xfId="29363"/>
    <cellStyle name="Normal 8 3 2 2 2 3 2 2 3" xfId="21848"/>
    <cellStyle name="Normal 8 3 2 2 2 3 2 3" xfId="6795"/>
    <cellStyle name="Normal 8 3 2 2 2 3 2 3 2" xfId="14331"/>
    <cellStyle name="Normal 8 3 2 2 2 3 2 3 2 2" xfId="31868"/>
    <cellStyle name="Normal 8 3 2 2 2 3 2 3 3" xfId="24353"/>
    <cellStyle name="Normal 8 3 2 2 2 3 2 4" xfId="9321"/>
    <cellStyle name="Normal 8 3 2 2 2 3 2 4 2" xfId="26858"/>
    <cellStyle name="Normal 8 3 2 2 2 3 2 5" xfId="19343"/>
    <cellStyle name="Normal 8 3 2 2 2 3 2 6" xfId="16838"/>
    <cellStyle name="Normal 8 3 2 2 2 3 3" xfId="3045"/>
    <cellStyle name="Normal 8 3 2 2 2 3 3 2" xfId="10581"/>
    <cellStyle name="Normal 8 3 2 2 2 3 3 2 2" xfId="28118"/>
    <cellStyle name="Normal 8 3 2 2 2 3 3 3" xfId="20603"/>
    <cellStyle name="Normal 8 3 2 2 2 3 4" xfId="5550"/>
    <cellStyle name="Normal 8 3 2 2 2 3 4 2" xfId="13086"/>
    <cellStyle name="Normal 8 3 2 2 2 3 4 2 2" xfId="30623"/>
    <cellStyle name="Normal 8 3 2 2 2 3 4 3" xfId="23108"/>
    <cellStyle name="Normal 8 3 2 2 2 3 5" xfId="8072"/>
    <cellStyle name="Normal 8 3 2 2 2 3 5 2" xfId="25613"/>
    <cellStyle name="Normal 8 3 2 2 2 3 6" xfId="18098"/>
    <cellStyle name="Normal 8 3 2 2 2 3 7" xfId="15593"/>
    <cellStyle name="Normal 8 3 2 2 2 4" xfId="1038"/>
    <cellStyle name="Normal 8 3 2 2 2 4 2" xfId="2283"/>
    <cellStyle name="Normal 8 3 2 2 2 4 2 2" xfId="4788"/>
    <cellStyle name="Normal 8 3 2 2 2 4 2 2 2" xfId="12324"/>
    <cellStyle name="Normal 8 3 2 2 2 4 2 2 2 2" xfId="29861"/>
    <cellStyle name="Normal 8 3 2 2 2 4 2 2 3" xfId="22346"/>
    <cellStyle name="Normal 8 3 2 2 2 4 2 3" xfId="7293"/>
    <cellStyle name="Normal 8 3 2 2 2 4 2 3 2" xfId="14829"/>
    <cellStyle name="Normal 8 3 2 2 2 4 2 3 2 2" xfId="32366"/>
    <cellStyle name="Normal 8 3 2 2 2 4 2 3 3" xfId="24851"/>
    <cellStyle name="Normal 8 3 2 2 2 4 2 4" xfId="9819"/>
    <cellStyle name="Normal 8 3 2 2 2 4 2 4 2" xfId="27356"/>
    <cellStyle name="Normal 8 3 2 2 2 4 2 5" xfId="19841"/>
    <cellStyle name="Normal 8 3 2 2 2 4 2 6" xfId="17336"/>
    <cellStyle name="Normal 8 3 2 2 2 4 3" xfId="3543"/>
    <cellStyle name="Normal 8 3 2 2 2 4 3 2" xfId="11079"/>
    <cellStyle name="Normal 8 3 2 2 2 4 3 2 2" xfId="28616"/>
    <cellStyle name="Normal 8 3 2 2 2 4 3 3" xfId="21101"/>
    <cellStyle name="Normal 8 3 2 2 2 4 4" xfId="6048"/>
    <cellStyle name="Normal 8 3 2 2 2 4 4 2" xfId="13584"/>
    <cellStyle name="Normal 8 3 2 2 2 4 4 2 2" xfId="31121"/>
    <cellStyle name="Normal 8 3 2 2 2 4 4 3" xfId="23606"/>
    <cellStyle name="Normal 8 3 2 2 2 4 5" xfId="8574"/>
    <cellStyle name="Normal 8 3 2 2 2 4 5 2" xfId="26111"/>
    <cellStyle name="Normal 8 3 2 2 2 4 6" xfId="18596"/>
    <cellStyle name="Normal 8 3 2 2 2 4 7" xfId="16091"/>
    <cellStyle name="Normal 8 3 2 2 2 5" xfId="1536"/>
    <cellStyle name="Normal 8 3 2 2 2 5 2" xfId="4041"/>
    <cellStyle name="Normal 8 3 2 2 2 5 2 2" xfId="11577"/>
    <cellStyle name="Normal 8 3 2 2 2 5 2 2 2" xfId="29114"/>
    <cellStyle name="Normal 8 3 2 2 2 5 2 3" xfId="21599"/>
    <cellStyle name="Normal 8 3 2 2 2 5 3" xfId="6546"/>
    <cellStyle name="Normal 8 3 2 2 2 5 3 2" xfId="14082"/>
    <cellStyle name="Normal 8 3 2 2 2 5 3 2 2" xfId="31619"/>
    <cellStyle name="Normal 8 3 2 2 2 5 3 3" xfId="24104"/>
    <cellStyle name="Normal 8 3 2 2 2 5 4" xfId="9072"/>
    <cellStyle name="Normal 8 3 2 2 2 5 4 2" xfId="26609"/>
    <cellStyle name="Normal 8 3 2 2 2 5 5" xfId="19094"/>
    <cellStyle name="Normal 8 3 2 2 2 5 6" xfId="16589"/>
    <cellStyle name="Normal 8 3 2 2 2 6" xfId="2796"/>
    <cellStyle name="Normal 8 3 2 2 2 6 2" xfId="10332"/>
    <cellStyle name="Normal 8 3 2 2 2 6 2 2" xfId="27869"/>
    <cellStyle name="Normal 8 3 2 2 2 6 3" xfId="20354"/>
    <cellStyle name="Normal 8 3 2 2 2 7" xfId="5301"/>
    <cellStyle name="Normal 8 3 2 2 2 7 2" xfId="12837"/>
    <cellStyle name="Normal 8 3 2 2 2 7 2 2" xfId="30374"/>
    <cellStyle name="Normal 8 3 2 2 2 7 3" xfId="22859"/>
    <cellStyle name="Normal 8 3 2 2 2 8" xfId="7821"/>
    <cellStyle name="Normal 8 3 2 2 2 8 2" xfId="25364"/>
    <cellStyle name="Normal 8 3 2 2 2 9" xfId="17849"/>
    <cellStyle name="Normal 8 3 2 2 3" xfId="295"/>
    <cellStyle name="Normal 8 3 2 2 3 10" xfId="15405"/>
    <cellStyle name="Normal 8 3 2 2 3 2" xfId="830"/>
    <cellStyle name="Normal 8 3 2 2 3 2 2" xfId="1348"/>
    <cellStyle name="Normal 8 3 2 2 3 2 2 2" xfId="2593"/>
    <cellStyle name="Normal 8 3 2 2 3 2 2 2 2" xfId="5098"/>
    <cellStyle name="Normal 8 3 2 2 3 2 2 2 2 2" xfId="12634"/>
    <cellStyle name="Normal 8 3 2 2 3 2 2 2 2 2 2" xfId="30171"/>
    <cellStyle name="Normal 8 3 2 2 3 2 2 2 2 3" xfId="22656"/>
    <cellStyle name="Normal 8 3 2 2 3 2 2 2 3" xfId="7603"/>
    <cellStyle name="Normal 8 3 2 2 3 2 2 2 3 2" xfId="15139"/>
    <cellStyle name="Normal 8 3 2 2 3 2 2 2 3 2 2" xfId="32676"/>
    <cellStyle name="Normal 8 3 2 2 3 2 2 2 3 3" xfId="25161"/>
    <cellStyle name="Normal 8 3 2 2 3 2 2 2 4" xfId="10129"/>
    <cellStyle name="Normal 8 3 2 2 3 2 2 2 4 2" xfId="27666"/>
    <cellStyle name="Normal 8 3 2 2 3 2 2 2 5" xfId="20151"/>
    <cellStyle name="Normal 8 3 2 2 3 2 2 2 6" xfId="17646"/>
    <cellStyle name="Normal 8 3 2 2 3 2 2 3" xfId="3853"/>
    <cellStyle name="Normal 8 3 2 2 3 2 2 3 2" xfId="11389"/>
    <cellStyle name="Normal 8 3 2 2 3 2 2 3 2 2" xfId="28926"/>
    <cellStyle name="Normal 8 3 2 2 3 2 2 3 3" xfId="21411"/>
    <cellStyle name="Normal 8 3 2 2 3 2 2 4" xfId="6358"/>
    <cellStyle name="Normal 8 3 2 2 3 2 2 4 2" xfId="13894"/>
    <cellStyle name="Normal 8 3 2 2 3 2 2 4 2 2" xfId="31431"/>
    <cellStyle name="Normal 8 3 2 2 3 2 2 4 3" xfId="23916"/>
    <cellStyle name="Normal 8 3 2 2 3 2 2 5" xfId="8884"/>
    <cellStyle name="Normal 8 3 2 2 3 2 2 5 2" xfId="26421"/>
    <cellStyle name="Normal 8 3 2 2 3 2 2 6" xfId="18906"/>
    <cellStyle name="Normal 8 3 2 2 3 2 2 7" xfId="16401"/>
    <cellStyle name="Normal 8 3 2 2 3 2 3" xfId="2095"/>
    <cellStyle name="Normal 8 3 2 2 3 2 3 2" xfId="4600"/>
    <cellStyle name="Normal 8 3 2 2 3 2 3 2 2" xfId="12136"/>
    <cellStyle name="Normal 8 3 2 2 3 2 3 2 2 2" xfId="29673"/>
    <cellStyle name="Normal 8 3 2 2 3 2 3 2 3" xfId="22158"/>
    <cellStyle name="Normal 8 3 2 2 3 2 3 3" xfId="7105"/>
    <cellStyle name="Normal 8 3 2 2 3 2 3 3 2" xfId="14641"/>
    <cellStyle name="Normal 8 3 2 2 3 2 3 3 2 2" xfId="32178"/>
    <cellStyle name="Normal 8 3 2 2 3 2 3 3 3" xfId="24663"/>
    <cellStyle name="Normal 8 3 2 2 3 2 3 4" xfId="9631"/>
    <cellStyle name="Normal 8 3 2 2 3 2 3 4 2" xfId="27168"/>
    <cellStyle name="Normal 8 3 2 2 3 2 3 5" xfId="19653"/>
    <cellStyle name="Normal 8 3 2 2 3 2 3 6" xfId="17148"/>
    <cellStyle name="Normal 8 3 2 2 3 2 4" xfId="3355"/>
    <cellStyle name="Normal 8 3 2 2 3 2 4 2" xfId="10891"/>
    <cellStyle name="Normal 8 3 2 2 3 2 4 2 2" xfId="28428"/>
    <cellStyle name="Normal 8 3 2 2 3 2 4 3" xfId="20913"/>
    <cellStyle name="Normal 8 3 2 2 3 2 5" xfId="5860"/>
    <cellStyle name="Normal 8 3 2 2 3 2 5 2" xfId="13396"/>
    <cellStyle name="Normal 8 3 2 2 3 2 5 2 2" xfId="30933"/>
    <cellStyle name="Normal 8 3 2 2 3 2 5 3" xfId="23418"/>
    <cellStyle name="Normal 8 3 2 2 3 2 6" xfId="8384"/>
    <cellStyle name="Normal 8 3 2 2 3 2 6 2" xfId="25923"/>
    <cellStyle name="Normal 8 3 2 2 3 2 7" xfId="18408"/>
    <cellStyle name="Normal 8 3 2 2 3 2 8" xfId="15903"/>
    <cellStyle name="Normal 8 3 2 2 3 3" xfId="570"/>
    <cellStyle name="Normal 8 3 2 2 3 3 2" xfId="1846"/>
    <cellStyle name="Normal 8 3 2 2 3 3 2 2" xfId="4351"/>
    <cellStyle name="Normal 8 3 2 2 3 3 2 2 2" xfId="11887"/>
    <cellStyle name="Normal 8 3 2 2 3 3 2 2 2 2" xfId="29424"/>
    <cellStyle name="Normal 8 3 2 2 3 3 2 2 3" xfId="21909"/>
    <cellStyle name="Normal 8 3 2 2 3 3 2 3" xfId="6856"/>
    <cellStyle name="Normal 8 3 2 2 3 3 2 3 2" xfId="14392"/>
    <cellStyle name="Normal 8 3 2 2 3 3 2 3 2 2" xfId="31929"/>
    <cellStyle name="Normal 8 3 2 2 3 3 2 3 3" xfId="24414"/>
    <cellStyle name="Normal 8 3 2 2 3 3 2 4" xfId="9382"/>
    <cellStyle name="Normal 8 3 2 2 3 3 2 4 2" xfId="26919"/>
    <cellStyle name="Normal 8 3 2 2 3 3 2 5" xfId="19404"/>
    <cellStyle name="Normal 8 3 2 2 3 3 2 6" xfId="16899"/>
    <cellStyle name="Normal 8 3 2 2 3 3 3" xfId="3106"/>
    <cellStyle name="Normal 8 3 2 2 3 3 3 2" xfId="10642"/>
    <cellStyle name="Normal 8 3 2 2 3 3 3 2 2" xfId="28179"/>
    <cellStyle name="Normal 8 3 2 2 3 3 3 3" xfId="20664"/>
    <cellStyle name="Normal 8 3 2 2 3 3 4" xfId="5611"/>
    <cellStyle name="Normal 8 3 2 2 3 3 4 2" xfId="13147"/>
    <cellStyle name="Normal 8 3 2 2 3 3 4 2 2" xfId="30684"/>
    <cellStyle name="Normal 8 3 2 2 3 3 4 3" xfId="23169"/>
    <cellStyle name="Normal 8 3 2 2 3 3 5" xfId="8135"/>
    <cellStyle name="Normal 8 3 2 2 3 3 5 2" xfId="25674"/>
    <cellStyle name="Normal 8 3 2 2 3 3 6" xfId="18159"/>
    <cellStyle name="Normal 8 3 2 2 3 3 7" xfId="15654"/>
    <cellStyle name="Normal 8 3 2 2 3 4" xfId="1099"/>
    <cellStyle name="Normal 8 3 2 2 3 4 2" xfId="2344"/>
    <cellStyle name="Normal 8 3 2 2 3 4 2 2" xfId="4849"/>
    <cellStyle name="Normal 8 3 2 2 3 4 2 2 2" xfId="12385"/>
    <cellStyle name="Normal 8 3 2 2 3 4 2 2 2 2" xfId="29922"/>
    <cellStyle name="Normal 8 3 2 2 3 4 2 2 3" xfId="22407"/>
    <cellStyle name="Normal 8 3 2 2 3 4 2 3" xfId="7354"/>
    <cellStyle name="Normal 8 3 2 2 3 4 2 3 2" xfId="14890"/>
    <cellStyle name="Normal 8 3 2 2 3 4 2 3 2 2" xfId="32427"/>
    <cellStyle name="Normal 8 3 2 2 3 4 2 3 3" xfId="24912"/>
    <cellStyle name="Normal 8 3 2 2 3 4 2 4" xfId="9880"/>
    <cellStyle name="Normal 8 3 2 2 3 4 2 4 2" xfId="27417"/>
    <cellStyle name="Normal 8 3 2 2 3 4 2 5" xfId="19902"/>
    <cellStyle name="Normal 8 3 2 2 3 4 2 6" xfId="17397"/>
    <cellStyle name="Normal 8 3 2 2 3 4 3" xfId="3604"/>
    <cellStyle name="Normal 8 3 2 2 3 4 3 2" xfId="11140"/>
    <cellStyle name="Normal 8 3 2 2 3 4 3 2 2" xfId="28677"/>
    <cellStyle name="Normal 8 3 2 2 3 4 3 3" xfId="21162"/>
    <cellStyle name="Normal 8 3 2 2 3 4 4" xfId="6109"/>
    <cellStyle name="Normal 8 3 2 2 3 4 4 2" xfId="13645"/>
    <cellStyle name="Normal 8 3 2 2 3 4 4 2 2" xfId="31182"/>
    <cellStyle name="Normal 8 3 2 2 3 4 4 3" xfId="23667"/>
    <cellStyle name="Normal 8 3 2 2 3 4 5" xfId="8635"/>
    <cellStyle name="Normal 8 3 2 2 3 4 5 2" xfId="26172"/>
    <cellStyle name="Normal 8 3 2 2 3 4 6" xfId="18657"/>
    <cellStyle name="Normal 8 3 2 2 3 4 7" xfId="16152"/>
    <cellStyle name="Normal 8 3 2 2 3 5" xfId="1597"/>
    <cellStyle name="Normal 8 3 2 2 3 5 2" xfId="4102"/>
    <cellStyle name="Normal 8 3 2 2 3 5 2 2" xfId="11638"/>
    <cellStyle name="Normal 8 3 2 2 3 5 2 2 2" xfId="29175"/>
    <cellStyle name="Normal 8 3 2 2 3 5 2 3" xfId="21660"/>
    <cellStyle name="Normal 8 3 2 2 3 5 3" xfId="6607"/>
    <cellStyle name="Normal 8 3 2 2 3 5 3 2" xfId="14143"/>
    <cellStyle name="Normal 8 3 2 2 3 5 3 2 2" xfId="31680"/>
    <cellStyle name="Normal 8 3 2 2 3 5 3 3" xfId="24165"/>
    <cellStyle name="Normal 8 3 2 2 3 5 4" xfId="9133"/>
    <cellStyle name="Normal 8 3 2 2 3 5 4 2" xfId="26670"/>
    <cellStyle name="Normal 8 3 2 2 3 5 5" xfId="19155"/>
    <cellStyle name="Normal 8 3 2 2 3 5 6" xfId="16650"/>
    <cellStyle name="Normal 8 3 2 2 3 6" xfId="2857"/>
    <cellStyle name="Normal 8 3 2 2 3 6 2" xfId="10393"/>
    <cellStyle name="Normal 8 3 2 2 3 6 2 2" xfId="27930"/>
    <cellStyle name="Normal 8 3 2 2 3 6 3" xfId="20415"/>
    <cellStyle name="Normal 8 3 2 2 3 7" xfId="5362"/>
    <cellStyle name="Normal 8 3 2 2 3 7 2" xfId="12898"/>
    <cellStyle name="Normal 8 3 2 2 3 7 2 2" xfId="30435"/>
    <cellStyle name="Normal 8 3 2 2 3 7 3" xfId="22920"/>
    <cellStyle name="Normal 8 3 2 2 3 8" xfId="7884"/>
    <cellStyle name="Normal 8 3 2 2 3 8 2" xfId="25425"/>
    <cellStyle name="Normal 8 3 2 2 3 9" xfId="17910"/>
    <cellStyle name="Normal 8 3 2 2 4" xfId="359"/>
    <cellStyle name="Normal 8 3 2 2 4 10" xfId="15466"/>
    <cellStyle name="Normal 8 3 2 2 4 2" xfId="894"/>
    <cellStyle name="Normal 8 3 2 2 4 2 2" xfId="1409"/>
    <cellStyle name="Normal 8 3 2 2 4 2 2 2" xfId="2654"/>
    <cellStyle name="Normal 8 3 2 2 4 2 2 2 2" xfId="5159"/>
    <cellStyle name="Normal 8 3 2 2 4 2 2 2 2 2" xfId="12695"/>
    <cellStyle name="Normal 8 3 2 2 4 2 2 2 2 2 2" xfId="30232"/>
    <cellStyle name="Normal 8 3 2 2 4 2 2 2 2 3" xfId="22717"/>
    <cellStyle name="Normal 8 3 2 2 4 2 2 2 3" xfId="7664"/>
    <cellStyle name="Normal 8 3 2 2 4 2 2 2 3 2" xfId="15200"/>
    <cellStyle name="Normal 8 3 2 2 4 2 2 2 3 2 2" xfId="32737"/>
    <cellStyle name="Normal 8 3 2 2 4 2 2 2 3 3" xfId="25222"/>
    <cellStyle name="Normal 8 3 2 2 4 2 2 2 4" xfId="10190"/>
    <cellStyle name="Normal 8 3 2 2 4 2 2 2 4 2" xfId="27727"/>
    <cellStyle name="Normal 8 3 2 2 4 2 2 2 5" xfId="20212"/>
    <cellStyle name="Normal 8 3 2 2 4 2 2 2 6" xfId="17707"/>
    <cellStyle name="Normal 8 3 2 2 4 2 2 3" xfId="3914"/>
    <cellStyle name="Normal 8 3 2 2 4 2 2 3 2" xfId="11450"/>
    <cellStyle name="Normal 8 3 2 2 4 2 2 3 2 2" xfId="28987"/>
    <cellStyle name="Normal 8 3 2 2 4 2 2 3 3" xfId="21472"/>
    <cellStyle name="Normal 8 3 2 2 4 2 2 4" xfId="6419"/>
    <cellStyle name="Normal 8 3 2 2 4 2 2 4 2" xfId="13955"/>
    <cellStyle name="Normal 8 3 2 2 4 2 2 4 2 2" xfId="31492"/>
    <cellStyle name="Normal 8 3 2 2 4 2 2 4 3" xfId="23977"/>
    <cellStyle name="Normal 8 3 2 2 4 2 2 5" xfId="8945"/>
    <cellStyle name="Normal 8 3 2 2 4 2 2 5 2" xfId="26482"/>
    <cellStyle name="Normal 8 3 2 2 4 2 2 6" xfId="18967"/>
    <cellStyle name="Normal 8 3 2 2 4 2 2 7" xfId="16462"/>
    <cellStyle name="Normal 8 3 2 2 4 2 3" xfId="2156"/>
    <cellStyle name="Normal 8 3 2 2 4 2 3 2" xfId="4661"/>
    <cellStyle name="Normal 8 3 2 2 4 2 3 2 2" xfId="12197"/>
    <cellStyle name="Normal 8 3 2 2 4 2 3 2 2 2" xfId="29734"/>
    <cellStyle name="Normal 8 3 2 2 4 2 3 2 3" xfId="22219"/>
    <cellStyle name="Normal 8 3 2 2 4 2 3 3" xfId="7166"/>
    <cellStyle name="Normal 8 3 2 2 4 2 3 3 2" xfId="14702"/>
    <cellStyle name="Normal 8 3 2 2 4 2 3 3 2 2" xfId="32239"/>
    <cellStyle name="Normal 8 3 2 2 4 2 3 3 3" xfId="24724"/>
    <cellStyle name="Normal 8 3 2 2 4 2 3 4" xfId="9692"/>
    <cellStyle name="Normal 8 3 2 2 4 2 3 4 2" xfId="27229"/>
    <cellStyle name="Normal 8 3 2 2 4 2 3 5" xfId="19714"/>
    <cellStyle name="Normal 8 3 2 2 4 2 3 6" xfId="17209"/>
    <cellStyle name="Normal 8 3 2 2 4 2 4" xfId="3416"/>
    <cellStyle name="Normal 8 3 2 2 4 2 4 2" xfId="10952"/>
    <cellStyle name="Normal 8 3 2 2 4 2 4 2 2" xfId="28489"/>
    <cellStyle name="Normal 8 3 2 2 4 2 4 3" xfId="20974"/>
    <cellStyle name="Normal 8 3 2 2 4 2 5" xfId="5921"/>
    <cellStyle name="Normal 8 3 2 2 4 2 5 2" xfId="13457"/>
    <cellStyle name="Normal 8 3 2 2 4 2 5 2 2" xfId="30994"/>
    <cellStyle name="Normal 8 3 2 2 4 2 5 3" xfId="23479"/>
    <cellStyle name="Normal 8 3 2 2 4 2 6" xfId="8445"/>
    <cellStyle name="Normal 8 3 2 2 4 2 6 2" xfId="25984"/>
    <cellStyle name="Normal 8 3 2 2 4 2 7" xfId="18469"/>
    <cellStyle name="Normal 8 3 2 2 4 2 8" xfId="15964"/>
    <cellStyle name="Normal 8 3 2 2 4 3" xfId="634"/>
    <cellStyle name="Normal 8 3 2 2 4 3 2" xfId="1907"/>
    <cellStyle name="Normal 8 3 2 2 4 3 2 2" xfId="4412"/>
    <cellStyle name="Normal 8 3 2 2 4 3 2 2 2" xfId="11948"/>
    <cellStyle name="Normal 8 3 2 2 4 3 2 2 2 2" xfId="29485"/>
    <cellStyle name="Normal 8 3 2 2 4 3 2 2 3" xfId="21970"/>
    <cellStyle name="Normal 8 3 2 2 4 3 2 3" xfId="6917"/>
    <cellStyle name="Normal 8 3 2 2 4 3 2 3 2" xfId="14453"/>
    <cellStyle name="Normal 8 3 2 2 4 3 2 3 2 2" xfId="31990"/>
    <cellStyle name="Normal 8 3 2 2 4 3 2 3 3" xfId="24475"/>
    <cellStyle name="Normal 8 3 2 2 4 3 2 4" xfId="9443"/>
    <cellStyle name="Normal 8 3 2 2 4 3 2 4 2" xfId="26980"/>
    <cellStyle name="Normal 8 3 2 2 4 3 2 5" xfId="19465"/>
    <cellStyle name="Normal 8 3 2 2 4 3 2 6" xfId="16960"/>
    <cellStyle name="Normal 8 3 2 2 4 3 3" xfId="3167"/>
    <cellStyle name="Normal 8 3 2 2 4 3 3 2" xfId="10703"/>
    <cellStyle name="Normal 8 3 2 2 4 3 3 2 2" xfId="28240"/>
    <cellStyle name="Normal 8 3 2 2 4 3 3 3" xfId="20725"/>
    <cellStyle name="Normal 8 3 2 2 4 3 4" xfId="5672"/>
    <cellStyle name="Normal 8 3 2 2 4 3 4 2" xfId="13208"/>
    <cellStyle name="Normal 8 3 2 2 4 3 4 2 2" xfId="30745"/>
    <cellStyle name="Normal 8 3 2 2 4 3 4 3" xfId="23230"/>
    <cellStyle name="Normal 8 3 2 2 4 3 5" xfId="8196"/>
    <cellStyle name="Normal 8 3 2 2 4 3 5 2" xfId="25735"/>
    <cellStyle name="Normal 8 3 2 2 4 3 6" xfId="18220"/>
    <cellStyle name="Normal 8 3 2 2 4 3 7" xfId="15715"/>
    <cellStyle name="Normal 8 3 2 2 4 4" xfId="1160"/>
    <cellStyle name="Normal 8 3 2 2 4 4 2" xfId="2405"/>
    <cellStyle name="Normal 8 3 2 2 4 4 2 2" xfId="4910"/>
    <cellStyle name="Normal 8 3 2 2 4 4 2 2 2" xfId="12446"/>
    <cellStyle name="Normal 8 3 2 2 4 4 2 2 2 2" xfId="29983"/>
    <cellStyle name="Normal 8 3 2 2 4 4 2 2 3" xfId="22468"/>
    <cellStyle name="Normal 8 3 2 2 4 4 2 3" xfId="7415"/>
    <cellStyle name="Normal 8 3 2 2 4 4 2 3 2" xfId="14951"/>
    <cellStyle name="Normal 8 3 2 2 4 4 2 3 2 2" xfId="32488"/>
    <cellStyle name="Normal 8 3 2 2 4 4 2 3 3" xfId="24973"/>
    <cellStyle name="Normal 8 3 2 2 4 4 2 4" xfId="9941"/>
    <cellStyle name="Normal 8 3 2 2 4 4 2 4 2" xfId="27478"/>
    <cellStyle name="Normal 8 3 2 2 4 4 2 5" xfId="19963"/>
    <cellStyle name="Normal 8 3 2 2 4 4 2 6" xfId="17458"/>
    <cellStyle name="Normal 8 3 2 2 4 4 3" xfId="3665"/>
    <cellStyle name="Normal 8 3 2 2 4 4 3 2" xfId="11201"/>
    <cellStyle name="Normal 8 3 2 2 4 4 3 2 2" xfId="28738"/>
    <cellStyle name="Normal 8 3 2 2 4 4 3 3" xfId="21223"/>
    <cellStyle name="Normal 8 3 2 2 4 4 4" xfId="6170"/>
    <cellStyle name="Normal 8 3 2 2 4 4 4 2" xfId="13706"/>
    <cellStyle name="Normal 8 3 2 2 4 4 4 2 2" xfId="31243"/>
    <cellStyle name="Normal 8 3 2 2 4 4 4 3" xfId="23728"/>
    <cellStyle name="Normal 8 3 2 2 4 4 5" xfId="8696"/>
    <cellStyle name="Normal 8 3 2 2 4 4 5 2" xfId="26233"/>
    <cellStyle name="Normal 8 3 2 2 4 4 6" xfId="18718"/>
    <cellStyle name="Normal 8 3 2 2 4 4 7" xfId="16213"/>
    <cellStyle name="Normal 8 3 2 2 4 5" xfId="1658"/>
    <cellStyle name="Normal 8 3 2 2 4 5 2" xfId="4163"/>
    <cellStyle name="Normal 8 3 2 2 4 5 2 2" xfId="11699"/>
    <cellStyle name="Normal 8 3 2 2 4 5 2 2 2" xfId="29236"/>
    <cellStyle name="Normal 8 3 2 2 4 5 2 3" xfId="21721"/>
    <cellStyle name="Normal 8 3 2 2 4 5 3" xfId="6668"/>
    <cellStyle name="Normal 8 3 2 2 4 5 3 2" xfId="14204"/>
    <cellStyle name="Normal 8 3 2 2 4 5 3 2 2" xfId="31741"/>
    <cellStyle name="Normal 8 3 2 2 4 5 3 3" xfId="24226"/>
    <cellStyle name="Normal 8 3 2 2 4 5 4" xfId="9194"/>
    <cellStyle name="Normal 8 3 2 2 4 5 4 2" xfId="26731"/>
    <cellStyle name="Normal 8 3 2 2 4 5 5" xfId="19216"/>
    <cellStyle name="Normal 8 3 2 2 4 5 6" xfId="16711"/>
    <cellStyle name="Normal 8 3 2 2 4 6" xfId="2918"/>
    <cellStyle name="Normal 8 3 2 2 4 6 2" xfId="10454"/>
    <cellStyle name="Normal 8 3 2 2 4 6 2 2" xfId="27991"/>
    <cellStyle name="Normal 8 3 2 2 4 6 3" xfId="20476"/>
    <cellStyle name="Normal 8 3 2 2 4 7" xfId="5423"/>
    <cellStyle name="Normal 8 3 2 2 4 7 2" xfId="12959"/>
    <cellStyle name="Normal 8 3 2 2 4 7 2 2" xfId="30496"/>
    <cellStyle name="Normal 8 3 2 2 4 7 3" xfId="22981"/>
    <cellStyle name="Normal 8 3 2 2 4 8" xfId="7945"/>
    <cellStyle name="Normal 8 3 2 2 4 8 2" xfId="25486"/>
    <cellStyle name="Normal 8 3 2 2 4 9" xfId="17971"/>
    <cellStyle name="Normal 8 3 2 2 5" xfId="705"/>
    <cellStyle name="Normal 8 3 2 2 5 2" xfId="1226"/>
    <cellStyle name="Normal 8 3 2 2 5 2 2" xfId="2471"/>
    <cellStyle name="Normal 8 3 2 2 5 2 2 2" xfId="4976"/>
    <cellStyle name="Normal 8 3 2 2 5 2 2 2 2" xfId="12512"/>
    <cellStyle name="Normal 8 3 2 2 5 2 2 2 2 2" xfId="30049"/>
    <cellStyle name="Normal 8 3 2 2 5 2 2 2 3" xfId="22534"/>
    <cellStyle name="Normal 8 3 2 2 5 2 2 3" xfId="7481"/>
    <cellStyle name="Normal 8 3 2 2 5 2 2 3 2" xfId="15017"/>
    <cellStyle name="Normal 8 3 2 2 5 2 2 3 2 2" xfId="32554"/>
    <cellStyle name="Normal 8 3 2 2 5 2 2 3 3" xfId="25039"/>
    <cellStyle name="Normal 8 3 2 2 5 2 2 4" xfId="10007"/>
    <cellStyle name="Normal 8 3 2 2 5 2 2 4 2" xfId="27544"/>
    <cellStyle name="Normal 8 3 2 2 5 2 2 5" xfId="20029"/>
    <cellStyle name="Normal 8 3 2 2 5 2 2 6" xfId="17524"/>
    <cellStyle name="Normal 8 3 2 2 5 2 3" xfId="3731"/>
    <cellStyle name="Normal 8 3 2 2 5 2 3 2" xfId="11267"/>
    <cellStyle name="Normal 8 3 2 2 5 2 3 2 2" xfId="28804"/>
    <cellStyle name="Normal 8 3 2 2 5 2 3 3" xfId="21289"/>
    <cellStyle name="Normal 8 3 2 2 5 2 4" xfId="6236"/>
    <cellStyle name="Normal 8 3 2 2 5 2 4 2" xfId="13772"/>
    <cellStyle name="Normal 8 3 2 2 5 2 4 2 2" xfId="31309"/>
    <cellStyle name="Normal 8 3 2 2 5 2 4 3" xfId="23794"/>
    <cellStyle name="Normal 8 3 2 2 5 2 5" xfId="8762"/>
    <cellStyle name="Normal 8 3 2 2 5 2 5 2" xfId="26299"/>
    <cellStyle name="Normal 8 3 2 2 5 2 6" xfId="18784"/>
    <cellStyle name="Normal 8 3 2 2 5 2 7" xfId="16279"/>
    <cellStyle name="Normal 8 3 2 2 5 3" xfId="1973"/>
    <cellStyle name="Normal 8 3 2 2 5 3 2" xfId="4478"/>
    <cellStyle name="Normal 8 3 2 2 5 3 2 2" xfId="12014"/>
    <cellStyle name="Normal 8 3 2 2 5 3 2 2 2" xfId="29551"/>
    <cellStyle name="Normal 8 3 2 2 5 3 2 3" xfId="22036"/>
    <cellStyle name="Normal 8 3 2 2 5 3 3" xfId="6983"/>
    <cellStyle name="Normal 8 3 2 2 5 3 3 2" xfId="14519"/>
    <cellStyle name="Normal 8 3 2 2 5 3 3 2 2" xfId="32056"/>
    <cellStyle name="Normal 8 3 2 2 5 3 3 3" xfId="24541"/>
    <cellStyle name="Normal 8 3 2 2 5 3 4" xfId="9509"/>
    <cellStyle name="Normal 8 3 2 2 5 3 4 2" xfId="27046"/>
    <cellStyle name="Normal 8 3 2 2 5 3 5" xfId="19531"/>
    <cellStyle name="Normal 8 3 2 2 5 3 6" xfId="17026"/>
    <cellStyle name="Normal 8 3 2 2 5 4" xfId="3233"/>
    <cellStyle name="Normal 8 3 2 2 5 4 2" xfId="10769"/>
    <cellStyle name="Normal 8 3 2 2 5 4 2 2" xfId="28306"/>
    <cellStyle name="Normal 8 3 2 2 5 4 3" xfId="20791"/>
    <cellStyle name="Normal 8 3 2 2 5 5" xfId="5738"/>
    <cellStyle name="Normal 8 3 2 2 5 5 2" xfId="13274"/>
    <cellStyle name="Normal 8 3 2 2 5 5 2 2" xfId="30811"/>
    <cellStyle name="Normal 8 3 2 2 5 5 3" xfId="23296"/>
    <cellStyle name="Normal 8 3 2 2 5 6" xfId="8262"/>
    <cellStyle name="Normal 8 3 2 2 5 6 2" xfId="25801"/>
    <cellStyle name="Normal 8 3 2 2 5 7" xfId="18286"/>
    <cellStyle name="Normal 8 3 2 2 5 8" xfId="15781"/>
    <cellStyle name="Normal 8 3 2 2 6" xfId="432"/>
    <cellStyle name="Normal 8 3 2 2 6 2" xfId="1724"/>
    <cellStyle name="Normal 8 3 2 2 6 2 2" xfId="4229"/>
    <cellStyle name="Normal 8 3 2 2 6 2 2 2" xfId="11765"/>
    <cellStyle name="Normal 8 3 2 2 6 2 2 2 2" xfId="29302"/>
    <cellStyle name="Normal 8 3 2 2 6 2 2 3" xfId="21787"/>
    <cellStyle name="Normal 8 3 2 2 6 2 3" xfId="6734"/>
    <cellStyle name="Normal 8 3 2 2 6 2 3 2" xfId="14270"/>
    <cellStyle name="Normal 8 3 2 2 6 2 3 2 2" xfId="31807"/>
    <cellStyle name="Normal 8 3 2 2 6 2 3 3" xfId="24292"/>
    <cellStyle name="Normal 8 3 2 2 6 2 4" xfId="9260"/>
    <cellStyle name="Normal 8 3 2 2 6 2 4 2" xfId="26797"/>
    <cellStyle name="Normal 8 3 2 2 6 2 5" xfId="19282"/>
    <cellStyle name="Normal 8 3 2 2 6 2 6" xfId="16777"/>
    <cellStyle name="Normal 8 3 2 2 6 3" xfId="2984"/>
    <cellStyle name="Normal 8 3 2 2 6 3 2" xfId="10520"/>
    <cellStyle name="Normal 8 3 2 2 6 3 2 2" xfId="28057"/>
    <cellStyle name="Normal 8 3 2 2 6 3 3" xfId="20542"/>
    <cellStyle name="Normal 8 3 2 2 6 4" xfId="5489"/>
    <cellStyle name="Normal 8 3 2 2 6 4 2" xfId="13025"/>
    <cellStyle name="Normal 8 3 2 2 6 4 2 2" xfId="30562"/>
    <cellStyle name="Normal 8 3 2 2 6 4 3" xfId="23047"/>
    <cellStyle name="Normal 8 3 2 2 6 5" xfId="8011"/>
    <cellStyle name="Normal 8 3 2 2 6 5 2" xfId="25552"/>
    <cellStyle name="Normal 8 3 2 2 6 6" xfId="18037"/>
    <cellStyle name="Normal 8 3 2 2 6 7" xfId="15532"/>
    <cellStyle name="Normal 8 3 2 2 7" xfId="977"/>
    <cellStyle name="Normal 8 3 2 2 7 2" xfId="2222"/>
    <cellStyle name="Normal 8 3 2 2 7 2 2" xfId="4727"/>
    <cellStyle name="Normal 8 3 2 2 7 2 2 2" xfId="12263"/>
    <cellStyle name="Normal 8 3 2 2 7 2 2 2 2" xfId="29800"/>
    <cellStyle name="Normal 8 3 2 2 7 2 2 3" xfId="22285"/>
    <cellStyle name="Normal 8 3 2 2 7 2 3" xfId="7232"/>
    <cellStyle name="Normal 8 3 2 2 7 2 3 2" xfId="14768"/>
    <cellStyle name="Normal 8 3 2 2 7 2 3 2 2" xfId="32305"/>
    <cellStyle name="Normal 8 3 2 2 7 2 3 3" xfId="24790"/>
    <cellStyle name="Normal 8 3 2 2 7 2 4" xfId="9758"/>
    <cellStyle name="Normal 8 3 2 2 7 2 4 2" xfId="27295"/>
    <cellStyle name="Normal 8 3 2 2 7 2 5" xfId="19780"/>
    <cellStyle name="Normal 8 3 2 2 7 2 6" xfId="17275"/>
    <cellStyle name="Normal 8 3 2 2 7 3" xfId="3482"/>
    <cellStyle name="Normal 8 3 2 2 7 3 2" xfId="11018"/>
    <cellStyle name="Normal 8 3 2 2 7 3 2 2" xfId="28555"/>
    <cellStyle name="Normal 8 3 2 2 7 3 3" xfId="21040"/>
    <cellStyle name="Normal 8 3 2 2 7 4" xfId="5987"/>
    <cellStyle name="Normal 8 3 2 2 7 4 2" xfId="13523"/>
    <cellStyle name="Normal 8 3 2 2 7 4 2 2" xfId="31060"/>
    <cellStyle name="Normal 8 3 2 2 7 4 3" xfId="23545"/>
    <cellStyle name="Normal 8 3 2 2 7 5" xfId="8513"/>
    <cellStyle name="Normal 8 3 2 2 7 5 2" xfId="26050"/>
    <cellStyle name="Normal 8 3 2 2 7 6" xfId="18535"/>
    <cellStyle name="Normal 8 3 2 2 7 7" xfId="16030"/>
    <cellStyle name="Normal 8 3 2 2 8" xfId="1475"/>
    <cellStyle name="Normal 8 3 2 2 8 2" xfId="3980"/>
    <cellStyle name="Normal 8 3 2 2 8 2 2" xfId="11516"/>
    <cellStyle name="Normal 8 3 2 2 8 2 2 2" xfId="29053"/>
    <cellStyle name="Normal 8 3 2 2 8 2 3" xfId="21538"/>
    <cellStyle name="Normal 8 3 2 2 8 3" xfId="6485"/>
    <cellStyle name="Normal 8 3 2 2 8 3 2" xfId="14021"/>
    <cellStyle name="Normal 8 3 2 2 8 3 2 2" xfId="31558"/>
    <cellStyle name="Normal 8 3 2 2 8 3 3" xfId="24043"/>
    <cellStyle name="Normal 8 3 2 2 8 4" xfId="9011"/>
    <cellStyle name="Normal 8 3 2 2 8 4 2" xfId="26548"/>
    <cellStyle name="Normal 8 3 2 2 8 5" xfId="19033"/>
    <cellStyle name="Normal 8 3 2 2 8 6" xfId="16528"/>
    <cellStyle name="Normal 8 3 2 2 9" xfId="2735"/>
    <cellStyle name="Normal 8 3 2 2 9 2" xfId="10271"/>
    <cellStyle name="Normal 8 3 2 2 9 2 2" xfId="27808"/>
    <cellStyle name="Normal 8 3 2 2 9 3" xfId="20293"/>
    <cellStyle name="Normal 8 3 2 3" xfId="188"/>
    <cellStyle name="Normal 8 3 2 3 10" xfId="15311"/>
    <cellStyle name="Normal 8 3 2 3 2" xfId="737"/>
    <cellStyle name="Normal 8 3 2 3 2 2" xfId="1256"/>
    <cellStyle name="Normal 8 3 2 3 2 2 2" xfId="2501"/>
    <cellStyle name="Normal 8 3 2 3 2 2 2 2" xfId="5006"/>
    <cellStyle name="Normal 8 3 2 3 2 2 2 2 2" xfId="12542"/>
    <cellStyle name="Normal 8 3 2 3 2 2 2 2 2 2" xfId="30079"/>
    <cellStyle name="Normal 8 3 2 3 2 2 2 2 3" xfId="22564"/>
    <cellStyle name="Normal 8 3 2 3 2 2 2 3" xfId="7511"/>
    <cellStyle name="Normal 8 3 2 3 2 2 2 3 2" xfId="15047"/>
    <cellStyle name="Normal 8 3 2 3 2 2 2 3 2 2" xfId="32584"/>
    <cellStyle name="Normal 8 3 2 3 2 2 2 3 3" xfId="25069"/>
    <cellStyle name="Normal 8 3 2 3 2 2 2 4" xfId="10037"/>
    <cellStyle name="Normal 8 3 2 3 2 2 2 4 2" xfId="27574"/>
    <cellStyle name="Normal 8 3 2 3 2 2 2 5" xfId="20059"/>
    <cellStyle name="Normal 8 3 2 3 2 2 2 6" xfId="17554"/>
    <cellStyle name="Normal 8 3 2 3 2 2 3" xfId="3761"/>
    <cellStyle name="Normal 8 3 2 3 2 2 3 2" xfId="11297"/>
    <cellStyle name="Normal 8 3 2 3 2 2 3 2 2" xfId="28834"/>
    <cellStyle name="Normal 8 3 2 3 2 2 3 3" xfId="21319"/>
    <cellStyle name="Normal 8 3 2 3 2 2 4" xfId="6266"/>
    <cellStyle name="Normal 8 3 2 3 2 2 4 2" xfId="13802"/>
    <cellStyle name="Normal 8 3 2 3 2 2 4 2 2" xfId="31339"/>
    <cellStyle name="Normal 8 3 2 3 2 2 4 3" xfId="23824"/>
    <cellStyle name="Normal 8 3 2 3 2 2 5" xfId="8792"/>
    <cellStyle name="Normal 8 3 2 3 2 2 5 2" xfId="26329"/>
    <cellStyle name="Normal 8 3 2 3 2 2 6" xfId="18814"/>
    <cellStyle name="Normal 8 3 2 3 2 2 7" xfId="16309"/>
    <cellStyle name="Normal 8 3 2 3 2 3" xfId="2003"/>
    <cellStyle name="Normal 8 3 2 3 2 3 2" xfId="4508"/>
    <cellStyle name="Normal 8 3 2 3 2 3 2 2" xfId="12044"/>
    <cellStyle name="Normal 8 3 2 3 2 3 2 2 2" xfId="29581"/>
    <cellStyle name="Normal 8 3 2 3 2 3 2 3" xfId="22066"/>
    <cellStyle name="Normal 8 3 2 3 2 3 3" xfId="7013"/>
    <cellStyle name="Normal 8 3 2 3 2 3 3 2" xfId="14549"/>
    <cellStyle name="Normal 8 3 2 3 2 3 3 2 2" xfId="32086"/>
    <cellStyle name="Normal 8 3 2 3 2 3 3 3" xfId="24571"/>
    <cellStyle name="Normal 8 3 2 3 2 3 4" xfId="9539"/>
    <cellStyle name="Normal 8 3 2 3 2 3 4 2" xfId="27076"/>
    <cellStyle name="Normal 8 3 2 3 2 3 5" xfId="19561"/>
    <cellStyle name="Normal 8 3 2 3 2 3 6" xfId="17056"/>
    <cellStyle name="Normal 8 3 2 3 2 4" xfId="3263"/>
    <cellStyle name="Normal 8 3 2 3 2 4 2" xfId="10799"/>
    <cellStyle name="Normal 8 3 2 3 2 4 2 2" xfId="28336"/>
    <cellStyle name="Normal 8 3 2 3 2 4 3" xfId="20821"/>
    <cellStyle name="Normal 8 3 2 3 2 5" xfId="5768"/>
    <cellStyle name="Normal 8 3 2 3 2 5 2" xfId="13304"/>
    <cellStyle name="Normal 8 3 2 3 2 5 2 2" xfId="30841"/>
    <cellStyle name="Normal 8 3 2 3 2 5 3" xfId="23326"/>
    <cellStyle name="Normal 8 3 2 3 2 6" xfId="8292"/>
    <cellStyle name="Normal 8 3 2 3 2 6 2" xfId="25831"/>
    <cellStyle name="Normal 8 3 2 3 2 7" xfId="18316"/>
    <cellStyle name="Normal 8 3 2 3 2 8" xfId="15811"/>
    <cellStyle name="Normal 8 3 2 3 3" xfId="464"/>
    <cellStyle name="Normal 8 3 2 3 3 2" xfId="1754"/>
    <cellStyle name="Normal 8 3 2 3 3 2 2" xfId="4259"/>
    <cellStyle name="Normal 8 3 2 3 3 2 2 2" xfId="11795"/>
    <cellStyle name="Normal 8 3 2 3 3 2 2 2 2" xfId="29332"/>
    <cellStyle name="Normal 8 3 2 3 3 2 2 3" xfId="21817"/>
    <cellStyle name="Normal 8 3 2 3 3 2 3" xfId="6764"/>
    <cellStyle name="Normal 8 3 2 3 3 2 3 2" xfId="14300"/>
    <cellStyle name="Normal 8 3 2 3 3 2 3 2 2" xfId="31837"/>
    <cellStyle name="Normal 8 3 2 3 3 2 3 3" xfId="24322"/>
    <cellStyle name="Normal 8 3 2 3 3 2 4" xfId="9290"/>
    <cellStyle name="Normal 8 3 2 3 3 2 4 2" xfId="26827"/>
    <cellStyle name="Normal 8 3 2 3 3 2 5" xfId="19312"/>
    <cellStyle name="Normal 8 3 2 3 3 2 6" xfId="16807"/>
    <cellStyle name="Normal 8 3 2 3 3 3" xfId="3014"/>
    <cellStyle name="Normal 8 3 2 3 3 3 2" xfId="10550"/>
    <cellStyle name="Normal 8 3 2 3 3 3 2 2" xfId="28087"/>
    <cellStyle name="Normal 8 3 2 3 3 3 3" xfId="20572"/>
    <cellStyle name="Normal 8 3 2 3 3 4" xfId="5519"/>
    <cellStyle name="Normal 8 3 2 3 3 4 2" xfId="13055"/>
    <cellStyle name="Normal 8 3 2 3 3 4 2 2" xfId="30592"/>
    <cellStyle name="Normal 8 3 2 3 3 4 3" xfId="23077"/>
    <cellStyle name="Normal 8 3 2 3 3 5" xfId="8041"/>
    <cellStyle name="Normal 8 3 2 3 3 5 2" xfId="25582"/>
    <cellStyle name="Normal 8 3 2 3 3 6" xfId="18067"/>
    <cellStyle name="Normal 8 3 2 3 3 7" xfId="15562"/>
    <cellStyle name="Normal 8 3 2 3 4" xfId="1007"/>
    <cellStyle name="Normal 8 3 2 3 4 2" xfId="2252"/>
    <cellStyle name="Normal 8 3 2 3 4 2 2" xfId="4757"/>
    <cellStyle name="Normal 8 3 2 3 4 2 2 2" xfId="12293"/>
    <cellStyle name="Normal 8 3 2 3 4 2 2 2 2" xfId="29830"/>
    <cellStyle name="Normal 8 3 2 3 4 2 2 3" xfId="22315"/>
    <cellStyle name="Normal 8 3 2 3 4 2 3" xfId="7262"/>
    <cellStyle name="Normal 8 3 2 3 4 2 3 2" xfId="14798"/>
    <cellStyle name="Normal 8 3 2 3 4 2 3 2 2" xfId="32335"/>
    <cellStyle name="Normal 8 3 2 3 4 2 3 3" xfId="24820"/>
    <cellStyle name="Normal 8 3 2 3 4 2 4" xfId="9788"/>
    <cellStyle name="Normal 8 3 2 3 4 2 4 2" xfId="27325"/>
    <cellStyle name="Normal 8 3 2 3 4 2 5" xfId="19810"/>
    <cellStyle name="Normal 8 3 2 3 4 2 6" xfId="17305"/>
    <cellStyle name="Normal 8 3 2 3 4 3" xfId="3512"/>
    <cellStyle name="Normal 8 3 2 3 4 3 2" xfId="11048"/>
    <cellStyle name="Normal 8 3 2 3 4 3 2 2" xfId="28585"/>
    <cellStyle name="Normal 8 3 2 3 4 3 3" xfId="21070"/>
    <cellStyle name="Normal 8 3 2 3 4 4" xfId="6017"/>
    <cellStyle name="Normal 8 3 2 3 4 4 2" xfId="13553"/>
    <cellStyle name="Normal 8 3 2 3 4 4 2 2" xfId="31090"/>
    <cellStyle name="Normal 8 3 2 3 4 4 3" xfId="23575"/>
    <cellStyle name="Normal 8 3 2 3 4 5" xfId="8543"/>
    <cellStyle name="Normal 8 3 2 3 4 5 2" xfId="26080"/>
    <cellStyle name="Normal 8 3 2 3 4 6" xfId="18565"/>
    <cellStyle name="Normal 8 3 2 3 4 7" xfId="16060"/>
    <cellStyle name="Normal 8 3 2 3 5" xfId="1505"/>
    <cellStyle name="Normal 8 3 2 3 5 2" xfId="4010"/>
    <cellStyle name="Normal 8 3 2 3 5 2 2" xfId="11546"/>
    <cellStyle name="Normal 8 3 2 3 5 2 2 2" xfId="29083"/>
    <cellStyle name="Normal 8 3 2 3 5 2 3" xfId="21568"/>
    <cellStyle name="Normal 8 3 2 3 5 3" xfId="6515"/>
    <cellStyle name="Normal 8 3 2 3 5 3 2" xfId="14051"/>
    <cellStyle name="Normal 8 3 2 3 5 3 2 2" xfId="31588"/>
    <cellStyle name="Normal 8 3 2 3 5 3 3" xfId="24073"/>
    <cellStyle name="Normal 8 3 2 3 5 4" xfId="9041"/>
    <cellStyle name="Normal 8 3 2 3 5 4 2" xfId="26578"/>
    <cellStyle name="Normal 8 3 2 3 5 5" xfId="19063"/>
    <cellStyle name="Normal 8 3 2 3 5 6" xfId="16558"/>
    <cellStyle name="Normal 8 3 2 3 6" xfId="2765"/>
    <cellStyle name="Normal 8 3 2 3 6 2" xfId="10301"/>
    <cellStyle name="Normal 8 3 2 3 6 2 2" xfId="27838"/>
    <cellStyle name="Normal 8 3 2 3 6 3" xfId="20323"/>
    <cellStyle name="Normal 8 3 2 3 7" xfId="5270"/>
    <cellStyle name="Normal 8 3 2 3 7 2" xfId="12806"/>
    <cellStyle name="Normal 8 3 2 3 7 2 2" xfId="30343"/>
    <cellStyle name="Normal 8 3 2 3 7 3" xfId="22828"/>
    <cellStyle name="Normal 8 3 2 3 8" xfId="7790"/>
    <cellStyle name="Normal 8 3 2 3 8 2" xfId="25333"/>
    <cellStyle name="Normal 8 3 2 3 9" xfId="17818"/>
    <cellStyle name="Normal 8 3 2 4" xfId="264"/>
    <cellStyle name="Normal 8 3 2 4 10" xfId="15374"/>
    <cellStyle name="Normal 8 3 2 4 2" xfId="799"/>
    <cellStyle name="Normal 8 3 2 4 2 2" xfId="1317"/>
    <cellStyle name="Normal 8 3 2 4 2 2 2" xfId="2562"/>
    <cellStyle name="Normal 8 3 2 4 2 2 2 2" xfId="5067"/>
    <cellStyle name="Normal 8 3 2 4 2 2 2 2 2" xfId="12603"/>
    <cellStyle name="Normal 8 3 2 4 2 2 2 2 2 2" xfId="30140"/>
    <cellStyle name="Normal 8 3 2 4 2 2 2 2 3" xfId="22625"/>
    <cellStyle name="Normal 8 3 2 4 2 2 2 3" xfId="7572"/>
    <cellStyle name="Normal 8 3 2 4 2 2 2 3 2" xfId="15108"/>
    <cellStyle name="Normal 8 3 2 4 2 2 2 3 2 2" xfId="32645"/>
    <cellStyle name="Normal 8 3 2 4 2 2 2 3 3" xfId="25130"/>
    <cellStyle name="Normal 8 3 2 4 2 2 2 4" xfId="10098"/>
    <cellStyle name="Normal 8 3 2 4 2 2 2 4 2" xfId="27635"/>
    <cellStyle name="Normal 8 3 2 4 2 2 2 5" xfId="20120"/>
    <cellStyle name="Normal 8 3 2 4 2 2 2 6" xfId="17615"/>
    <cellStyle name="Normal 8 3 2 4 2 2 3" xfId="3822"/>
    <cellStyle name="Normal 8 3 2 4 2 2 3 2" xfId="11358"/>
    <cellStyle name="Normal 8 3 2 4 2 2 3 2 2" xfId="28895"/>
    <cellStyle name="Normal 8 3 2 4 2 2 3 3" xfId="21380"/>
    <cellStyle name="Normal 8 3 2 4 2 2 4" xfId="6327"/>
    <cellStyle name="Normal 8 3 2 4 2 2 4 2" xfId="13863"/>
    <cellStyle name="Normal 8 3 2 4 2 2 4 2 2" xfId="31400"/>
    <cellStyle name="Normal 8 3 2 4 2 2 4 3" xfId="23885"/>
    <cellStyle name="Normal 8 3 2 4 2 2 5" xfId="8853"/>
    <cellStyle name="Normal 8 3 2 4 2 2 5 2" xfId="26390"/>
    <cellStyle name="Normal 8 3 2 4 2 2 6" xfId="18875"/>
    <cellStyle name="Normal 8 3 2 4 2 2 7" xfId="16370"/>
    <cellStyle name="Normal 8 3 2 4 2 3" xfId="2064"/>
    <cellStyle name="Normal 8 3 2 4 2 3 2" xfId="4569"/>
    <cellStyle name="Normal 8 3 2 4 2 3 2 2" xfId="12105"/>
    <cellStyle name="Normal 8 3 2 4 2 3 2 2 2" xfId="29642"/>
    <cellStyle name="Normal 8 3 2 4 2 3 2 3" xfId="22127"/>
    <cellStyle name="Normal 8 3 2 4 2 3 3" xfId="7074"/>
    <cellStyle name="Normal 8 3 2 4 2 3 3 2" xfId="14610"/>
    <cellStyle name="Normal 8 3 2 4 2 3 3 2 2" xfId="32147"/>
    <cellStyle name="Normal 8 3 2 4 2 3 3 3" xfId="24632"/>
    <cellStyle name="Normal 8 3 2 4 2 3 4" xfId="9600"/>
    <cellStyle name="Normal 8 3 2 4 2 3 4 2" xfId="27137"/>
    <cellStyle name="Normal 8 3 2 4 2 3 5" xfId="19622"/>
    <cellStyle name="Normal 8 3 2 4 2 3 6" xfId="17117"/>
    <cellStyle name="Normal 8 3 2 4 2 4" xfId="3324"/>
    <cellStyle name="Normal 8 3 2 4 2 4 2" xfId="10860"/>
    <cellStyle name="Normal 8 3 2 4 2 4 2 2" xfId="28397"/>
    <cellStyle name="Normal 8 3 2 4 2 4 3" xfId="20882"/>
    <cellStyle name="Normal 8 3 2 4 2 5" xfId="5829"/>
    <cellStyle name="Normal 8 3 2 4 2 5 2" xfId="13365"/>
    <cellStyle name="Normal 8 3 2 4 2 5 2 2" xfId="30902"/>
    <cellStyle name="Normal 8 3 2 4 2 5 3" xfId="23387"/>
    <cellStyle name="Normal 8 3 2 4 2 6" xfId="8353"/>
    <cellStyle name="Normal 8 3 2 4 2 6 2" xfId="25892"/>
    <cellStyle name="Normal 8 3 2 4 2 7" xfId="18377"/>
    <cellStyle name="Normal 8 3 2 4 2 8" xfId="15872"/>
    <cellStyle name="Normal 8 3 2 4 3" xfId="539"/>
    <cellStyle name="Normal 8 3 2 4 3 2" xfId="1815"/>
    <cellStyle name="Normal 8 3 2 4 3 2 2" xfId="4320"/>
    <cellStyle name="Normal 8 3 2 4 3 2 2 2" xfId="11856"/>
    <cellStyle name="Normal 8 3 2 4 3 2 2 2 2" xfId="29393"/>
    <cellStyle name="Normal 8 3 2 4 3 2 2 3" xfId="21878"/>
    <cellStyle name="Normal 8 3 2 4 3 2 3" xfId="6825"/>
    <cellStyle name="Normal 8 3 2 4 3 2 3 2" xfId="14361"/>
    <cellStyle name="Normal 8 3 2 4 3 2 3 2 2" xfId="31898"/>
    <cellStyle name="Normal 8 3 2 4 3 2 3 3" xfId="24383"/>
    <cellStyle name="Normal 8 3 2 4 3 2 4" xfId="9351"/>
    <cellStyle name="Normal 8 3 2 4 3 2 4 2" xfId="26888"/>
    <cellStyle name="Normal 8 3 2 4 3 2 5" xfId="19373"/>
    <cellStyle name="Normal 8 3 2 4 3 2 6" xfId="16868"/>
    <cellStyle name="Normal 8 3 2 4 3 3" xfId="3075"/>
    <cellStyle name="Normal 8 3 2 4 3 3 2" xfId="10611"/>
    <cellStyle name="Normal 8 3 2 4 3 3 2 2" xfId="28148"/>
    <cellStyle name="Normal 8 3 2 4 3 3 3" xfId="20633"/>
    <cellStyle name="Normal 8 3 2 4 3 4" xfId="5580"/>
    <cellStyle name="Normal 8 3 2 4 3 4 2" xfId="13116"/>
    <cellStyle name="Normal 8 3 2 4 3 4 2 2" xfId="30653"/>
    <cellStyle name="Normal 8 3 2 4 3 4 3" xfId="23138"/>
    <cellStyle name="Normal 8 3 2 4 3 5" xfId="8104"/>
    <cellStyle name="Normal 8 3 2 4 3 5 2" xfId="25643"/>
    <cellStyle name="Normal 8 3 2 4 3 6" xfId="18128"/>
    <cellStyle name="Normal 8 3 2 4 3 7" xfId="15623"/>
    <cellStyle name="Normal 8 3 2 4 4" xfId="1068"/>
    <cellStyle name="Normal 8 3 2 4 4 2" xfId="2313"/>
    <cellStyle name="Normal 8 3 2 4 4 2 2" xfId="4818"/>
    <cellStyle name="Normal 8 3 2 4 4 2 2 2" xfId="12354"/>
    <cellStyle name="Normal 8 3 2 4 4 2 2 2 2" xfId="29891"/>
    <cellStyle name="Normal 8 3 2 4 4 2 2 3" xfId="22376"/>
    <cellStyle name="Normal 8 3 2 4 4 2 3" xfId="7323"/>
    <cellStyle name="Normal 8 3 2 4 4 2 3 2" xfId="14859"/>
    <cellStyle name="Normal 8 3 2 4 4 2 3 2 2" xfId="32396"/>
    <cellStyle name="Normal 8 3 2 4 4 2 3 3" xfId="24881"/>
    <cellStyle name="Normal 8 3 2 4 4 2 4" xfId="9849"/>
    <cellStyle name="Normal 8 3 2 4 4 2 4 2" xfId="27386"/>
    <cellStyle name="Normal 8 3 2 4 4 2 5" xfId="19871"/>
    <cellStyle name="Normal 8 3 2 4 4 2 6" xfId="17366"/>
    <cellStyle name="Normal 8 3 2 4 4 3" xfId="3573"/>
    <cellStyle name="Normal 8 3 2 4 4 3 2" xfId="11109"/>
    <cellStyle name="Normal 8 3 2 4 4 3 2 2" xfId="28646"/>
    <cellStyle name="Normal 8 3 2 4 4 3 3" xfId="21131"/>
    <cellStyle name="Normal 8 3 2 4 4 4" xfId="6078"/>
    <cellStyle name="Normal 8 3 2 4 4 4 2" xfId="13614"/>
    <cellStyle name="Normal 8 3 2 4 4 4 2 2" xfId="31151"/>
    <cellStyle name="Normal 8 3 2 4 4 4 3" xfId="23636"/>
    <cellStyle name="Normal 8 3 2 4 4 5" xfId="8604"/>
    <cellStyle name="Normal 8 3 2 4 4 5 2" xfId="26141"/>
    <cellStyle name="Normal 8 3 2 4 4 6" xfId="18626"/>
    <cellStyle name="Normal 8 3 2 4 4 7" xfId="16121"/>
    <cellStyle name="Normal 8 3 2 4 5" xfId="1566"/>
    <cellStyle name="Normal 8 3 2 4 5 2" xfId="4071"/>
    <cellStyle name="Normal 8 3 2 4 5 2 2" xfId="11607"/>
    <cellStyle name="Normal 8 3 2 4 5 2 2 2" xfId="29144"/>
    <cellStyle name="Normal 8 3 2 4 5 2 3" xfId="21629"/>
    <cellStyle name="Normal 8 3 2 4 5 3" xfId="6576"/>
    <cellStyle name="Normal 8 3 2 4 5 3 2" xfId="14112"/>
    <cellStyle name="Normal 8 3 2 4 5 3 2 2" xfId="31649"/>
    <cellStyle name="Normal 8 3 2 4 5 3 3" xfId="24134"/>
    <cellStyle name="Normal 8 3 2 4 5 4" xfId="9102"/>
    <cellStyle name="Normal 8 3 2 4 5 4 2" xfId="26639"/>
    <cellStyle name="Normal 8 3 2 4 5 5" xfId="19124"/>
    <cellStyle name="Normal 8 3 2 4 5 6" xfId="16619"/>
    <cellStyle name="Normal 8 3 2 4 6" xfId="2826"/>
    <cellStyle name="Normal 8 3 2 4 6 2" xfId="10362"/>
    <cellStyle name="Normal 8 3 2 4 6 2 2" xfId="27899"/>
    <cellStyle name="Normal 8 3 2 4 6 3" xfId="20384"/>
    <cellStyle name="Normal 8 3 2 4 7" xfId="5331"/>
    <cellStyle name="Normal 8 3 2 4 7 2" xfId="12867"/>
    <cellStyle name="Normal 8 3 2 4 7 2 2" xfId="30404"/>
    <cellStyle name="Normal 8 3 2 4 7 3" xfId="22889"/>
    <cellStyle name="Normal 8 3 2 4 8" xfId="7853"/>
    <cellStyle name="Normal 8 3 2 4 8 2" xfId="25394"/>
    <cellStyle name="Normal 8 3 2 4 9" xfId="17879"/>
    <cellStyle name="Normal 8 3 2 5" xfId="328"/>
    <cellStyle name="Normal 8 3 2 5 10" xfId="15435"/>
    <cellStyle name="Normal 8 3 2 5 2" xfId="863"/>
    <cellStyle name="Normal 8 3 2 5 2 2" xfId="1378"/>
    <cellStyle name="Normal 8 3 2 5 2 2 2" xfId="2623"/>
    <cellStyle name="Normal 8 3 2 5 2 2 2 2" xfId="5128"/>
    <cellStyle name="Normal 8 3 2 5 2 2 2 2 2" xfId="12664"/>
    <cellStyle name="Normal 8 3 2 5 2 2 2 2 2 2" xfId="30201"/>
    <cellStyle name="Normal 8 3 2 5 2 2 2 2 3" xfId="22686"/>
    <cellStyle name="Normal 8 3 2 5 2 2 2 3" xfId="7633"/>
    <cellStyle name="Normal 8 3 2 5 2 2 2 3 2" xfId="15169"/>
    <cellStyle name="Normal 8 3 2 5 2 2 2 3 2 2" xfId="32706"/>
    <cellStyle name="Normal 8 3 2 5 2 2 2 3 3" xfId="25191"/>
    <cellStyle name="Normal 8 3 2 5 2 2 2 4" xfId="10159"/>
    <cellStyle name="Normal 8 3 2 5 2 2 2 4 2" xfId="27696"/>
    <cellStyle name="Normal 8 3 2 5 2 2 2 5" xfId="20181"/>
    <cellStyle name="Normal 8 3 2 5 2 2 2 6" xfId="17676"/>
    <cellStyle name="Normal 8 3 2 5 2 2 3" xfId="3883"/>
    <cellStyle name="Normal 8 3 2 5 2 2 3 2" xfId="11419"/>
    <cellStyle name="Normal 8 3 2 5 2 2 3 2 2" xfId="28956"/>
    <cellStyle name="Normal 8 3 2 5 2 2 3 3" xfId="21441"/>
    <cellStyle name="Normal 8 3 2 5 2 2 4" xfId="6388"/>
    <cellStyle name="Normal 8 3 2 5 2 2 4 2" xfId="13924"/>
    <cellStyle name="Normal 8 3 2 5 2 2 4 2 2" xfId="31461"/>
    <cellStyle name="Normal 8 3 2 5 2 2 4 3" xfId="23946"/>
    <cellStyle name="Normal 8 3 2 5 2 2 5" xfId="8914"/>
    <cellStyle name="Normal 8 3 2 5 2 2 5 2" xfId="26451"/>
    <cellStyle name="Normal 8 3 2 5 2 2 6" xfId="18936"/>
    <cellStyle name="Normal 8 3 2 5 2 2 7" xfId="16431"/>
    <cellStyle name="Normal 8 3 2 5 2 3" xfId="2125"/>
    <cellStyle name="Normal 8 3 2 5 2 3 2" xfId="4630"/>
    <cellStyle name="Normal 8 3 2 5 2 3 2 2" xfId="12166"/>
    <cellStyle name="Normal 8 3 2 5 2 3 2 2 2" xfId="29703"/>
    <cellStyle name="Normal 8 3 2 5 2 3 2 3" xfId="22188"/>
    <cellStyle name="Normal 8 3 2 5 2 3 3" xfId="7135"/>
    <cellStyle name="Normal 8 3 2 5 2 3 3 2" xfId="14671"/>
    <cellStyle name="Normal 8 3 2 5 2 3 3 2 2" xfId="32208"/>
    <cellStyle name="Normal 8 3 2 5 2 3 3 3" xfId="24693"/>
    <cellStyle name="Normal 8 3 2 5 2 3 4" xfId="9661"/>
    <cellStyle name="Normal 8 3 2 5 2 3 4 2" xfId="27198"/>
    <cellStyle name="Normal 8 3 2 5 2 3 5" xfId="19683"/>
    <cellStyle name="Normal 8 3 2 5 2 3 6" xfId="17178"/>
    <cellStyle name="Normal 8 3 2 5 2 4" xfId="3385"/>
    <cellStyle name="Normal 8 3 2 5 2 4 2" xfId="10921"/>
    <cellStyle name="Normal 8 3 2 5 2 4 2 2" xfId="28458"/>
    <cellStyle name="Normal 8 3 2 5 2 4 3" xfId="20943"/>
    <cellStyle name="Normal 8 3 2 5 2 5" xfId="5890"/>
    <cellStyle name="Normal 8 3 2 5 2 5 2" xfId="13426"/>
    <cellStyle name="Normal 8 3 2 5 2 5 2 2" xfId="30963"/>
    <cellStyle name="Normal 8 3 2 5 2 5 3" xfId="23448"/>
    <cellStyle name="Normal 8 3 2 5 2 6" xfId="8414"/>
    <cellStyle name="Normal 8 3 2 5 2 6 2" xfId="25953"/>
    <cellStyle name="Normal 8 3 2 5 2 7" xfId="18438"/>
    <cellStyle name="Normal 8 3 2 5 2 8" xfId="15933"/>
    <cellStyle name="Normal 8 3 2 5 3" xfId="603"/>
    <cellStyle name="Normal 8 3 2 5 3 2" xfId="1876"/>
    <cellStyle name="Normal 8 3 2 5 3 2 2" xfId="4381"/>
    <cellStyle name="Normal 8 3 2 5 3 2 2 2" xfId="11917"/>
    <cellStyle name="Normal 8 3 2 5 3 2 2 2 2" xfId="29454"/>
    <cellStyle name="Normal 8 3 2 5 3 2 2 3" xfId="21939"/>
    <cellStyle name="Normal 8 3 2 5 3 2 3" xfId="6886"/>
    <cellStyle name="Normal 8 3 2 5 3 2 3 2" xfId="14422"/>
    <cellStyle name="Normal 8 3 2 5 3 2 3 2 2" xfId="31959"/>
    <cellStyle name="Normal 8 3 2 5 3 2 3 3" xfId="24444"/>
    <cellStyle name="Normal 8 3 2 5 3 2 4" xfId="9412"/>
    <cellStyle name="Normal 8 3 2 5 3 2 4 2" xfId="26949"/>
    <cellStyle name="Normal 8 3 2 5 3 2 5" xfId="19434"/>
    <cellStyle name="Normal 8 3 2 5 3 2 6" xfId="16929"/>
    <cellStyle name="Normal 8 3 2 5 3 3" xfId="3136"/>
    <cellStyle name="Normal 8 3 2 5 3 3 2" xfId="10672"/>
    <cellStyle name="Normal 8 3 2 5 3 3 2 2" xfId="28209"/>
    <cellStyle name="Normal 8 3 2 5 3 3 3" xfId="20694"/>
    <cellStyle name="Normal 8 3 2 5 3 4" xfId="5641"/>
    <cellStyle name="Normal 8 3 2 5 3 4 2" xfId="13177"/>
    <cellStyle name="Normal 8 3 2 5 3 4 2 2" xfId="30714"/>
    <cellStyle name="Normal 8 3 2 5 3 4 3" xfId="23199"/>
    <cellStyle name="Normal 8 3 2 5 3 5" xfId="8165"/>
    <cellStyle name="Normal 8 3 2 5 3 5 2" xfId="25704"/>
    <cellStyle name="Normal 8 3 2 5 3 6" xfId="18189"/>
    <cellStyle name="Normal 8 3 2 5 3 7" xfId="15684"/>
    <cellStyle name="Normal 8 3 2 5 4" xfId="1129"/>
    <cellStyle name="Normal 8 3 2 5 4 2" xfId="2374"/>
    <cellStyle name="Normal 8 3 2 5 4 2 2" xfId="4879"/>
    <cellStyle name="Normal 8 3 2 5 4 2 2 2" xfId="12415"/>
    <cellStyle name="Normal 8 3 2 5 4 2 2 2 2" xfId="29952"/>
    <cellStyle name="Normal 8 3 2 5 4 2 2 3" xfId="22437"/>
    <cellStyle name="Normal 8 3 2 5 4 2 3" xfId="7384"/>
    <cellStyle name="Normal 8 3 2 5 4 2 3 2" xfId="14920"/>
    <cellStyle name="Normal 8 3 2 5 4 2 3 2 2" xfId="32457"/>
    <cellStyle name="Normal 8 3 2 5 4 2 3 3" xfId="24942"/>
    <cellStyle name="Normal 8 3 2 5 4 2 4" xfId="9910"/>
    <cellStyle name="Normal 8 3 2 5 4 2 4 2" xfId="27447"/>
    <cellStyle name="Normal 8 3 2 5 4 2 5" xfId="19932"/>
    <cellStyle name="Normal 8 3 2 5 4 2 6" xfId="17427"/>
    <cellStyle name="Normal 8 3 2 5 4 3" xfId="3634"/>
    <cellStyle name="Normal 8 3 2 5 4 3 2" xfId="11170"/>
    <cellStyle name="Normal 8 3 2 5 4 3 2 2" xfId="28707"/>
    <cellStyle name="Normal 8 3 2 5 4 3 3" xfId="21192"/>
    <cellStyle name="Normal 8 3 2 5 4 4" xfId="6139"/>
    <cellStyle name="Normal 8 3 2 5 4 4 2" xfId="13675"/>
    <cellStyle name="Normal 8 3 2 5 4 4 2 2" xfId="31212"/>
    <cellStyle name="Normal 8 3 2 5 4 4 3" xfId="23697"/>
    <cellStyle name="Normal 8 3 2 5 4 5" xfId="8665"/>
    <cellStyle name="Normal 8 3 2 5 4 5 2" xfId="26202"/>
    <cellStyle name="Normal 8 3 2 5 4 6" xfId="18687"/>
    <cellStyle name="Normal 8 3 2 5 4 7" xfId="16182"/>
    <cellStyle name="Normal 8 3 2 5 5" xfId="1627"/>
    <cellStyle name="Normal 8 3 2 5 5 2" xfId="4132"/>
    <cellStyle name="Normal 8 3 2 5 5 2 2" xfId="11668"/>
    <cellStyle name="Normal 8 3 2 5 5 2 2 2" xfId="29205"/>
    <cellStyle name="Normal 8 3 2 5 5 2 3" xfId="21690"/>
    <cellStyle name="Normal 8 3 2 5 5 3" xfId="6637"/>
    <cellStyle name="Normal 8 3 2 5 5 3 2" xfId="14173"/>
    <cellStyle name="Normal 8 3 2 5 5 3 2 2" xfId="31710"/>
    <cellStyle name="Normal 8 3 2 5 5 3 3" xfId="24195"/>
    <cellStyle name="Normal 8 3 2 5 5 4" xfId="9163"/>
    <cellStyle name="Normal 8 3 2 5 5 4 2" xfId="26700"/>
    <cellStyle name="Normal 8 3 2 5 5 5" xfId="19185"/>
    <cellStyle name="Normal 8 3 2 5 5 6" xfId="16680"/>
    <cellStyle name="Normal 8 3 2 5 6" xfId="2887"/>
    <cellStyle name="Normal 8 3 2 5 6 2" xfId="10423"/>
    <cellStyle name="Normal 8 3 2 5 6 2 2" xfId="27960"/>
    <cellStyle name="Normal 8 3 2 5 6 3" xfId="20445"/>
    <cellStyle name="Normal 8 3 2 5 7" xfId="5392"/>
    <cellStyle name="Normal 8 3 2 5 7 2" xfId="12928"/>
    <cellStyle name="Normal 8 3 2 5 7 2 2" xfId="30465"/>
    <cellStyle name="Normal 8 3 2 5 7 3" xfId="22950"/>
    <cellStyle name="Normal 8 3 2 5 8" xfId="7914"/>
    <cellStyle name="Normal 8 3 2 5 8 2" xfId="25455"/>
    <cellStyle name="Normal 8 3 2 5 9" xfId="17940"/>
    <cellStyle name="Normal 8 3 2 6" xfId="674"/>
    <cellStyle name="Normal 8 3 2 6 2" xfId="1195"/>
    <cellStyle name="Normal 8 3 2 6 2 2" xfId="2440"/>
    <cellStyle name="Normal 8 3 2 6 2 2 2" xfId="4945"/>
    <cellStyle name="Normal 8 3 2 6 2 2 2 2" xfId="12481"/>
    <cellStyle name="Normal 8 3 2 6 2 2 2 2 2" xfId="30018"/>
    <cellStyle name="Normal 8 3 2 6 2 2 2 3" xfId="22503"/>
    <cellStyle name="Normal 8 3 2 6 2 2 3" xfId="7450"/>
    <cellStyle name="Normal 8 3 2 6 2 2 3 2" xfId="14986"/>
    <cellStyle name="Normal 8 3 2 6 2 2 3 2 2" xfId="32523"/>
    <cellStyle name="Normal 8 3 2 6 2 2 3 3" xfId="25008"/>
    <cellStyle name="Normal 8 3 2 6 2 2 4" xfId="9976"/>
    <cellStyle name="Normal 8 3 2 6 2 2 4 2" xfId="27513"/>
    <cellStyle name="Normal 8 3 2 6 2 2 5" xfId="19998"/>
    <cellStyle name="Normal 8 3 2 6 2 2 6" xfId="17493"/>
    <cellStyle name="Normal 8 3 2 6 2 3" xfId="3700"/>
    <cellStyle name="Normal 8 3 2 6 2 3 2" xfId="11236"/>
    <cellStyle name="Normal 8 3 2 6 2 3 2 2" xfId="28773"/>
    <cellStyle name="Normal 8 3 2 6 2 3 3" xfId="21258"/>
    <cellStyle name="Normal 8 3 2 6 2 4" xfId="6205"/>
    <cellStyle name="Normal 8 3 2 6 2 4 2" xfId="13741"/>
    <cellStyle name="Normal 8 3 2 6 2 4 2 2" xfId="31278"/>
    <cellStyle name="Normal 8 3 2 6 2 4 3" xfId="23763"/>
    <cellStyle name="Normal 8 3 2 6 2 5" xfId="8731"/>
    <cellStyle name="Normal 8 3 2 6 2 5 2" xfId="26268"/>
    <cellStyle name="Normal 8 3 2 6 2 6" xfId="18753"/>
    <cellStyle name="Normal 8 3 2 6 2 7" xfId="16248"/>
    <cellStyle name="Normal 8 3 2 6 3" xfId="1942"/>
    <cellStyle name="Normal 8 3 2 6 3 2" xfId="4447"/>
    <cellStyle name="Normal 8 3 2 6 3 2 2" xfId="11983"/>
    <cellStyle name="Normal 8 3 2 6 3 2 2 2" xfId="29520"/>
    <cellStyle name="Normal 8 3 2 6 3 2 3" xfId="22005"/>
    <cellStyle name="Normal 8 3 2 6 3 3" xfId="6952"/>
    <cellStyle name="Normal 8 3 2 6 3 3 2" xfId="14488"/>
    <cellStyle name="Normal 8 3 2 6 3 3 2 2" xfId="32025"/>
    <cellStyle name="Normal 8 3 2 6 3 3 3" xfId="24510"/>
    <cellStyle name="Normal 8 3 2 6 3 4" xfId="9478"/>
    <cellStyle name="Normal 8 3 2 6 3 4 2" xfId="27015"/>
    <cellStyle name="Normal 8 3 2 6 3 5" xfId="19500"/>
    <cellStyle name="Normal 8 3 2 6 3 6" xfId="16995"/>
    <cellStyle name="Normal 8 3 2 6 4" xfId="3202"/>
    <cellStyle name="Normal 8 3 2 6 4 2" xfId="10738"/>
    <cellStyle name="Normal 8 3 2 6 4 2 2" xfId="28275"/>
    <cellStyle name="Normal 8 3 2 6 4 3" xfId="20760"/>
    <cellStyle name="Normal 8 3 2 6 5" xfId="5707"/>
    <cellStyle name="Normal 8 3 2 6 5 2" xfId="13243"/>
    <cellStyle name="Normal 8 3 2 6 5 2 2" xfId="30780"/>
    <cellStyle name="Normal 8 3 2 6 5 3" xfId="23265"/>
    <cellStyle name="Normal 8 3 2 6 6" xfId="8231"/>
    <cellStyle name="Normal 8 3 2 6 6 2" xfId="25770"/>
    <cellStyle name="Normal 8 3 2 6 7" xfId="18255"/>
    <cellStyle name="Normal 8 3 2 6 8" xfId="15750"/>
    <cellStyle name="Normal 8 3 2 7" xfId="401"/>
    <cellStyle name="Normal 8 3 2 7 2" xfId="1693"/>
    <cellStyle name="Normal 8 3 2 7 2 2" xfId="4198"/>
    <cellStyle name="Normal 8 3 2 7 2 2 2" xfId="11734"/>
    <cellStyle name="Normal 8 3 2 7 2 2 2 2" xfId="29271"/>
    <cellStyle name="Normal 8 3 2 7 2 2 3" xfId="21756"/>
    <cellStyle name="Normal 8 3 2 7 2 3" xfId="6703"/>
    <cellStyle name="Normal 8 3 2 7 2 3 2" xfId="14239"/>
    <cellStyle name="Normal 8 3 2 7 2 3 2 2" xfId="31776"/>
    <cellStyle name="Normal 8 3 2 7 2 3 3" xfId="24261"/>
    <cellStyle name="Normal 8 3 2 7 2 4" xfId="9229"/>
    <cellStyle name="Normal 8 3 2 7 2 4 2" xfId="26766"/>
    <cellStyle name="Normal 8 3 2 7 2 5" xfId="19251"/>
    <cellStyle name="Normal 8 3 2 7 2 6" xfId="16746"/>
    <cellStyle name="Normal 8 3 2 7 3" xfId="2953"/>
    <cellStyle name="Normal 8 3 2 7 3 2" xfId="10489"/>
    <cellStyle name="Normal 8 3 2 7 3 2 2" xfId="28026"/>
    <cellStyle name="Normal 8 3 2 7 3 3" xfId="20511"/>
    <cellStyle name="Normal 8 3 2 7 4" xfId="5458"/>
    <cellStyle name="Normal 8 3 2 7 4 2" xfId="12994"/>
    <cellStyle name="Normal 8 3 2 7 4 2 2" xfId="30531"/>
    <cellStyle name="Normal 8 3 2 7 4 3" xfId="23016"/>
    <cellStyle name="Normal 8 3 2 7 5" xfId="7980"/>
    <cellStyle name="Normal 8 3 2 7 5 2" xfId="25521"/>
    <cellStyle name="Normal 8 3 2 7 6" xfId="18006"/>
    <cellStyle name="Normal 8 3 2 7 7" xfId="15501"/>
    <cellStyle name="Normal 8 3 2 8" xfId="946"/>
    <cellStyle name="Normal 8 3 2 8 2" xfId="2191"/>
    <cellStyle name="Normal 8 3 2 8 2 2" xfId="4696"/>
    <cellStyle name="Normal 8 3 2 8 2 2 2" xfId="12232"/>
    <cellStyle name="Normal 8 3 2 8 2 2 2 2" xfId="29769"/>
    <cellStyle name="Normal 8 3 2 8 2 2 3" xfId="22254"/>
    <cellStyle name="Normal 8 3 2 8 2 3" xfId="7201"/>
    <cellStyle name="Normal 8 3 2 8 2 3 2" xfId="14737"/>
    <cellStyle name="Normal 8 3 2 8 2 3 2 2" xfId="32274"/>
    <cellStyle name="Normal 8 3 2 8 2 3 3" xfId="24759"/>
    <cellStyle name="Normal 8 3 2 8 2 4" xfId="9727"/>
    <cellStyle name="Normal 8 3 2 8 2 4 2" xfId="27264"/>
    <cellStyle name="Normal 8 3 2 8 2 5" xfId="19749"/>
    <cellStyle name="Normal 8 3 2 8 2 6" xfId="17244"/>
    <cellStyle name="Normal 8 3 2 8 3" xfId="3451"/>
    <cellStyle name="Normal 8 3 2 8 3 2" xfId="10987"/>
    <cellStyle name="Normal 8 3 2 8 3 2 2" xfId="28524"/>
    <cellStyle name="Normal 8 3 2 8 3 3" xfId="21009"/>
    <cellStyle name="Normal 8 3 2 8 4" xfId="5956"/>
    <cellStyle name="Normal 8 3 2 8 4 2" xfId="13492"/>
    <cellStyle name="Normal 8 3 2 8 4 2 2" xfId="31029"/>
    <cellStyle name="Normal 8 3 2 8 4 3" xfId="23514"/>
    <cellStyle name="Normal 8 3 2 8 5" xfId="8482"/>
    <cellStyle name="Normal 8 3 2 8 5 2" xfId="26019"/>
    <cellStyle name="Normal 8 3 2 8 6" xfId="18504"/>
    <cellStyle name="Normal 8 3 2 8 7" xfId="15999"/>
    <cellStyle name="Normal 8 3 2 9" xfId="1444"/>
    <cellStyle name="Normal 8 3 2 9 2" xfId="3949"/>
    <cellStyle name="Normal 8 3 2 9 2 2" xfId="11485"/>
    <cellStyle name="Normal 8 3 2 9 2 2 2" xfId="29022"/>
    <cellStyle name="Normal 8 3 2 9 2 3" xfId="21507"/>
    <cellStyle name="Normal 8 3 2 9 3" xfId="6454"/>
    <cellStyle name="Normal 8 3 2 9 3 2" xfId="13990"/>
    <cellStyle name="Normal 8 3 2 9 3 2 2" xfId="31527"/>
    <cellStyle name="Normal 8 3 2 9 3 3" xfId="24012"/>
    <cellStyle name="Normal 8 3 2 9 4" xfId="8980"/>
    <cellStyle name="Normal 8 3 2 9 4 2" xfId="26517"/>
    <cellStyle name="Normal 8 3 2 9 5" xfId="19002"/>
    <cellStyle name="Normal 8 3 2 9 6" xfId="16497"/>
    <cellStyle name="Normal 8 3 3" xfId="140"/>
    <cellStyle name="Normal 8 3 3 10" xfId="5225"/>
    <cellStyle name="Normal 8 3 3 10 2" xfId="12761"/>
    <cellStyle name="Normal 8 3 3 10 2 2" xfId="30298"/>
    <cellStyle name="Normal 8 3 3 10 3" xfId="22783"/>
    <cellStyle name="Normal 8 3 3 11" xfId="7745"/>
    <cellStyle name="Normal 8 3 3 11 2" xfId="25288"/>
    <cellStyle name="Normal 8 3 3 12" xfId="17773"/>
    <cellStyle name="Normal 8 3 3 13" xfId="15266"/>
    <cellStyle name="Normal 8 3 3 2" xfId="204"/>
    <cellStyle name="Normal 8 3 3 2 10" xfId="15327"/>
    <cellStyle name="Normal 8 3 3 2 2" xfId="753"/>
    <cellStyle name="Normal 8 3 3 2 2 2" xfId="1272"/>
    <cellStyle name="Normal 8 3 3 2 2 2 2" xfId="2517"/>
    <cellStyle name="Normal 8 3 3 2 2 2 2 2" xfId="5022"/>
    <cellStyle name="Normal 8 3 3 2 2 2 2 2 2" xfId="12558"/>
    <cellStyle name="Normal 8 3 3 2 2 2 2 2 2 2" xfId="30095"/>
    <cellStyle name="Normal 8 3 3 2 2 2 2 2 3" xfId="22580"/>
    <cellStyle name="Normal 8 3 3 2 2 2 2 3" xfId="7527"/>
    <cellStyle name="Normal 8 3 3 2 2 2 2 3 2" xfId="15063"/>
    <cellStyle name="Normal 8 3 3 2 2 2 2 3 2 2" xfId="32600"/>
    <cellStyle name="Normal 8 3 3 2 2 2 2 3 3" xfId="25085"/>
    <cellStyle name="Normal 8 3 3 2 2 2 2 4" xfId="10053"/>
    <cellStyle name="Normal 8 3 3 2 2 2 2 4 2" xfId="27590"/>
    <cellStyle name="Normal 8 3 3 2 2 2 2 5" xfId="20075"/>
    <cellStyle name="Normal 8 3 3 2 2 2 2 6" xfId="17570"/>
    <cellStyle name="Normal 8 3 3 2 2 2 3" xfId="3777"/>
    <cellStyle name="Normal 8 3 3 2 2 2 3 2" xfId="11313"/>
    <cellStyle name="Normal 8 3 3 2 2 2 3 2 2" xfId="28850"/>
    <cellStyle name="Normal 8 3 3 2 2 2 3 3" xfId="21335"/>
    <cellStyle name="Normal 8 3 3 2 2 2 4" xfId="6282"/>
    <cellStyle name="Normal 8 3 3 2 2 2 4 2" xfId="13818"/>
    <cellStyle name="Normal 8 3 3 2 2 2 4 2 2" xfId="31355"/>
    <cellStyle name="Normal 8 3 3 2 2 2 4 3" xfId="23840"/>
    <cellStyle name="Normal 8 3 3 2 2 2 5" xfId="8808"/>
    <cellStyle name="Normal 8 3 3 2 2 2 5 2" xfId="26345"/>
    <cellStyle name="Normal 8 3 3 2 2 2 6" xfId="18830"/>
    <cellStyle name="Normal 8 3 3 2 2 2 7" xfId="16325"/>
    <cellStyle name="Normal 8 3 3 2 2 3" xfId="2019"/>
    <cellStyle name="Normal 8 3 3 2 2 3 2" xfId="4524"/>
    <cellStyle name="Normal 8 3 3 2 2 3 2 2" xfId="12060"/>
    <cellStyle name="Normal 8 3 3 2 2 3 2 2 2" xfId="29597"/>
    <cellStyle name="Normal 8 3 3 2 2 3 2 3" xfId="22082"/>
    <cellStyle name="Normal 8 3 3 2 2 3 3" xfId="7029"/>
    <cellStyle name="Normal 8 3 3 2 2 3 3 2" xfId="14565"/>
    <cellStyle name="Normal 8 3 3 2 2 3 3 2 2" xfId="32102"/>
    <cellStyle name="Normal 8 3 3 2 2 3 3 3" xfId="24587"/>
    <cellStyle name="Normal 8 3 3 2 2 3 4" xfId="9555"/>
    <cellStyle name="Normal 8 3 3 2 2 3 4 2" xfId="27092"/>
    <cellStyle name="Normal 8 3 3 2 2 3 5" xfId="19577"/>
    <cellStyle name="Normal 8 3 3 2 2 3 6" xfId="17072"/>
    <cellStyle name="Normal 8 3 3 2 2 4" xfId="3279"/>
    <cellStyle name="Normal 8 3 3 2 2 4 2" xfId="10815"/>
    <cellStyle name="Normal 8 3 3 2 2 4 2 2" xfId="28352"/>
    <cellStyle name="Normal 8 3 3 2 2 4 3" xfId="20837"/>
    <cellStyle name="Normal 8 3 3 2 2 5" xfId="5784"/>
    <cellStyle name="Normal 8 3 3 2 2 5 2" xfId="13320"/>
    <cellStyle name="Normal 8 3 3 2 2 5 2 2" xfId="30857"/>
    <cellStyle name="Normal 8 3 3 2 2 5 3" xfId="23342"/>
    <cellStyle name="Normal 8 3 3 2 2 6" xfId="8308"/>
    <cellStyle name="Normal 8 3 3 2 2 6 2" xfId="25847"/>
    <cellStyle name="Normal 8 3 3 2 2 7" xfId="18332"/>
    <cellStyle name="Normal 8 3 3 2 2 8" xfId="15827"/>
    <cellStyle name="Normal 8 3 3 2 3" xfId="480"/>
    <cellStyle name="Normal 8 3 3 2 3 2" xfId="1770"/>
    <cellStyle name="Normal 8 3 3 2 3 2 2" xfId="4275"/>
    <cellStyle name="Normal 8 3 3 2 3 2 2 2" xfId="11811"/>
    <cellStyle name="Normal 8 3 3 2 3 2 2 2 2" xfId="29348"/>
    <cellStyle name="Normal 8 3 3 2 3 2 2 3" xfId="21833"/>
    <cellStyle name="Normal 8 3 3 2 3 2 3" xfId="6780"/>
    <cellStyle name="Normal 8 3 3 2 3 2 3 2" xfId="14316"/>
    <cellStyle name="Normal 8 3 3 2 3 2 3 2 2" xfId="31853"/>
    <cellStyle name="Normal 8 3 3 2 3 2 3 3" xfId="24338"/>
    <cellStyle name="Normal 8 3 3 2 3 2 4" xfId="9306"/>
    <cellStyle name="Normal 8 3 3 2 3 2 4 2" xfId="26843"/>
    <cellStyle name="Normal 8 3 3 2 3 2 5" xfId="19328"/>
    <cellStyle name="Normal 8 3 3 2 3 2 6" xfId="16823"/>
    <cellStyle name="Normal 8 3 3 2 3 3" xfId="3030"/>
    <cellStyle name="Normal 8 3 3 2 3 3 2" xfId="10566"/>
    <cellStyle name="Normal 8 3 3 2 3 3 2 2" xfId="28103"/>
    <cellStyle name="Normal 8 3 3 2 3 3 3" xfId="20588"/>
    <cellStyle name="Normal 8 3 3 2 3 4" xfId="5535"/>
    <cellStyle name="Normal 8 3 3 2 3 4 2" xfId="13071"/>
    <cellStyle name="Normal 8 3 3 2 3 4 2 2" xfId="30608"/>
    <cellStyle name="Normal 8 3 3 2 3 4 3" xfId="23093"/>
    <cellStyle name="Normal 8 3 3 2 3 5" xfId="8057"/>
    <cellStyle name="Normal 8 3 3 2 3 5 2" xfId="25598"/>
    <cellStyle name="Normal 8 3 3 2 3 6" xfId="18083"/>
    <cellStyle name="Normal 8 3 3 2 3 7" xfId="15578"/>
    <cellStyle name="Normal 8 3 3 2 4" xfId="1023"/>
    <cellStyle name="Normal 8 3 3 2 4 2" xfId="2268"/>
    <cellStyle name="Normal 8 3 3 2 4 2 2" xfId="4773"/>
    <cellStyle name="Normal 8 3 3 2 4 2 2 2" xfId="12309"/>
    <cellStyle name="Normal 8 3 3 2 4 2 2 2 2" xfId="29846"/>
    <cellStyle name="Normal 8 3 3 2 4 2 2 3" xfId="22331"/>
    <cellStyle name="Normal 8 3 3 2 4 2 3" xfId="7278"/>
    <cellStyle name="Normal 8 3 3 2 4 2 3 2" xfId="14814"/>
    <cellStyle name="Normal 8 3 3 2 4 2 3 2 2" xfId="32351"/>
    <cellStyle name="Normal 8 3 3 2 4 2 3 3" xfId="24836"/>
    <cellStyle name="Normal 8 3 3 2 4 2 4" xfId="9804"/>
    <cellStyle name="Normal 8 3 3 2 4 2 4 2" xfId="27341"/>
    <cellStyle name="Normal 8 3 3 2 4 2 5" xfId="19826"/>
    <cellStyle name="Normal 8 3 3 2 4 2 6" xfId="17321"/>
    <cellStyle name="Normal 8 3 3 2 4 3" xfId="3528"/>
    <cellStyle name="Normal 8 3 3 2 4 3 2" xfId="11064"/>
    <cellStyle name="Normal 8 3 3 2 4 3 2 2" xfId="28601"/>
    <cellStyle name="Normal 8 3 3 2 4 3 3" xfId="21086"/>
    <cellStyle name="Normal 8 3 3 2 4 4" xfId="6033"/>
    <cellStyle name="Normal 8 3 3 2 4 4 2" xfId="13569"/>
    <cellStyle name="Normal 8 3 3 2 4 4 2 2" xfId="31106"/>
    <cellStyle name="Normal 8 3 3 2 4 4 3" xfId="23591"/>
    <cellStyle name="Normal 8 3 3 2 4 5" xfId="8559"/>
    <cellStyle name="Normal 8 3 3 2 4 5 2" xfId="26096"/>
    <cellStyle name="Normal 8 3 3 2 4 6" xfId="18581"/>
    <cellStyle name="Normal 8 3 3 2 4 7" xfId="16076"/>
    <cellStyle name="Normal 8 3 3 2 5" xfId="1521"/>
    <cellStyle name="Normal 8 3 3 2 5 2" xfId="4026"/>
    <cellStyle name="Normal 8 3 3 2 5 2 2" xfId="11562"/>
    <cellStyle name="Normal 8 3 3 2 5 2 2 2" xfId="29099"/>
    <cellStyle name="Normal 8 3 3 2 5 2 3" xfId="21584"/>
    <cellStyle name="Normal 8 3 3 2 5 3" xfId="6531"/>
    <cellStyle name="Normal 8 3 3 2 5 3 2" xfId="14067"/>
    <cellStyle name="Normal 8 3 3 2 5 3 2 2" xfId="31604"/>
    <cellStyle name="Normal 8 3 3 2 5 3 3" xfId="24089"/>
    <cellStyle name="Normal 8 3 3 2 5 4" xfId="9057"/>
    <cellStyle name="Normal 8 3 3 2 5 4 2" xfId="26594"/>
    <cellStyle name="Normal 8 3 3 2 5 5" xfId="19079"/>
    <cellStyle name="Normal 8 3 3 2 5 6" xfId="16574"/>
    <cellStyle name="Normal 8 3 3 2 6" xfId="2781"/>
    <cellStyle name="Normal 8 3 3 2 6 2" xfId="10317"/>
    <cellStyle name="Normal 8 3 3 2 6 2 2" xfId="27854"/>
    <cellStyle name="Normal 8 3 3 2 6 3" xfId="20339"/>
    <cellStyle name="Normal 8 3 3 2 7" xfId="5286"/>
    <cellStyle name="Normal 8 3 3 2 7 2" xfId="12822"/>
    <cellStyle name="Normal 8 3 3 2 7 2 2" xfId="30359"/>
    <cellStyle name="Normal 8 3 3 2 7 3" xfId="22844"/>
    <cellStyle name="Normal 8 3 3 2 8" xfId="7806"/>
    <cellStyle name="Normal 8 3 3 2 8 2" xfId="25349"/>
    <cellStyle name="Normal 8 3 3 2 9" xfId="17834"/>
    <cellStyle name="Normal 8 3 3 3" xfId="280"/>
    <cellStyle name="Normal 8 3 3 3 10" xfId="15390"/>
    <cellStyle name="Normal 8 3 3 3 2" xfId="815"/>
    <cellStyle name="Normal 8 3 3 3 2 2" xfId="1333"/>
    <cellStyle name="Normal 8 3 3 3 2 2 2" xfId="2578"/>
    <cellStyle name="Normal 8 3 3 3 2 2 2 2" xfId="5083"/>
    <cellStyle name="Normal 8 3 3 3 2 2 2 2 2" xfId="12619"/>
    <cellStyle name="Normal 8 3 3 3 2 2 2 2 2 2" xfId="30156"/>
    <cellStyle name="Normal 8 3 3 3 2 2 2 2 3" xfId="22641"/>
    <cellStyle name="Normal 8 3 3 3 2 2 2 3" xfId="7588"/>
    <cellStyle name="Normal 8 3 3 3 2 2 2 3 2" xfId="15124"/>
    <cellStyle name="Normal 8 3 3 3 2 2 2 3 2 2" xfId="32661"/>
    <cellStyle name="Normal 8 3 3 3 2 2 2 3 3" xfId="25146"/>
    <cellStyle name="Normal 8 3 3 3 2 2 2 4" xfId="10114"/>
    <cellStyle name="Normal 8 3 3 3 2 2 2 4 2" xfId="27651"/>
    <cellStyle name="Normal 8 3 3 3 2 2 2 5" xfId="20136"/>
    <cellStyle name="Normal 8 3 3 3 2 2 2 6" xfId="17631"/>
    <cellStyle name="Normal 8 3 3 3 2 2 3" xfId="3838"/>
    <cellStyle name="Normal 8 3 3 3 2 2 3 2" xfId="11374"/>
    <cellStyle name="Normal 8 3 3 3 2 2 3 2 2" xfId="28911"/>
    <cellStyle name="Normal 8 3 3 3 2 2 3 3" xfId="21396"/>
    <cellStyle name="Normal 8 3 3 3 2 2 4" xfId="6343"/>
    <cellStyle name="Normal 8 3 3 3 2 2 4 2" xfId="13879"/>
    <cellStyle name="Normal 8 3 3 3 2 2 4 2 2" xfId="31416"/>
    <cellStyle name="Normal 8 3 3 3 2 2 4 3" xfId="23901"/>
    <cellStyle name="Normal 8 3 3 3 2 2 5" xfId="8869"/>
    <cellStyle name="Normal 8 3 3 3 2 2 5 2" xfId="26406"/>
    <cellStyle name="Normal 8 3 3 3 2 2 6" xfId="18891"/>
    <cellStyle name="Normal 8 3 3 3 2 2 7" xfId="16386"/>
    <cellStyle name="Normal 8 3 3 3 2 3" xfId="2080"/>
    <cellStyle name="Normal 8 3 3 3 2 3 2" xfId="4585"/>
    <cellStyle name="Normal 8 3 3 3 2 3 2 2" xfId="12121"/>
    <cellStyle name="Normal 8 3 3 3 2 3 2 2 2" xfId="29658"/>
    <cellStyle name="Normal 8 3 3 3 2 3 2 3" xfId="22143"/>
    <cellStyle name="Normal 8 3 3 3 2 3 3" xfId="7090"/>
    <cellStyle name="Normal 8 3 3 3 2 3 3 2" xfId="14626"/>
    <cellStyle name="Normal 8 3 3 3 2 3 3 2 2" xfId="32163"/>
    <cellStyle name="Normal 8 3 3 3 2 3 3 3" xfId="24648"/>
    <cellStyle name="Normal 8 3 3 3 2 3 4" xfId="9616"/>
    <cellStyle name="Normal 8 3 3 3 2 3 4 2" xfId="27153"/>
    <cellStyle name="Normal 8 3 3 3 2 3 5" xfId="19638"/>
    <cellStyle name="Normal 8 3 3 3 2 3 6" xfId="17133"/>
    <cellStyle name="Normal 8 3 3 3 2 4" xfId="3340"/>
    <cellStyle name="Normal 8 3 3 3 2 4 2" xfId="10876"/>
    <cellStyle name="Normal 8 3 3 3 2 4 2 2" xfId="28413"/>
    <cellStyle name="Normal 8 3 3 3 2 4 3" xfId="20898"/>
    <cellStyle name="Normal 8 3 3 3 2 5" xfId="5845"/>
    <cellStyle name="Normal 8 3 3 3 2 5 2" xfId="13381"/>
    <cellStyle name="Normal 8 3 3 3 2 5 2 2" xfId="30918"/>
    <cellStyle name="Normal 8 3 3 3 2 5 3" xfId="23403"/>
    <cellStyle name="Normal 8 3 3 3 2 6" xfId="8369"/>
    <cellStyle name="Normal 8 3 3 3 2 6 2" xfId="25908"/>
    <cellStyle name="Normal 8 3 3 3 2 7" xfId="18393"/>
    <cellStyle name="Normal 8 3 3 3 2 8" xfId="15888"/>
    <cellStyle name="Normal 8 3 3 3 3" xfId="555"/>
    <cellStyle name="Normal 8 3 3 3 3 2" xfId="1831"/>
    <cellStyle name="Normal 8 3 3 3 3 2 2" xfId="4336"/>
    <cellStyle name="Normal 8 3 3 3 3 2 2 2" xfId="11872"/>
    <cellStyle name="Normal 8 3 3 3 3 2 2 2 2" xfId="29409"/>
    <cellStyle name="Normal 8 3 3 3 3 2 2 3" xfId="21894"/>
    <cellStyle name="Normal 8 3 3 3 3 2 3" xfId="6841"/>
    <cellStyle name="Normal 8 3 3 3 3 2 3 2" xfId="14377"/>
    <cellStyle name="Normal 8 3 3 3 3 2 3 2 2" xfId="31914"/>
    <cellStyle name="Normal 8 3 3 3 3 2 3 3" xfId="24399"/>
    <cellStyle name="Normal 8 3 3 3 3 2 4" xfId="9367"/>
    <cellStyle name="Normal 8 3 3 3 3 2 4 2" xfId="26904"/>
    <cellStyle name="Normal 8 3 3 3 3 2 5" xfId="19389"/>
    <cellStyle name="Normal 8 3 3 3 3 2 6" xfId="16884"/>
    <cellStyle name="Normal 8 3 3 3 3 3" xfId="3091"/>
    <cellStyle name="Normal 8 3 3 3 3 3 2" xfId="10627"/>
    <cellStyle name="Normal 8 3 3 3 3 3 2 2" xfId="28164"/>
    <cellStyle name="Normal 8 3 3 3 3 3 3" xfId="20649"/>
    <cellStyle name="Normal 8 3 3 3 3 4" xfId="5596"/>
    <cellStyle name="Normal 8 3 3 3 3 4 2" xfId="13132"/>
    <cellStyle name="Normal 8 3 3 3 3 4 2 2" xfId="30669"/>
    <cellStyle name="Normal 8 3 3 3 3 4 3" xfId="23154"/>
    <cellStyle name="Normal 8 3 3 3 3 5" xfId="8120"/>
    <cellStyle name="Normal 8 3 3 3 3 5 2" xfId="25659"/>
    <cellStyle name="Normal 8 3 3 3 3 6" xfId="18144"/>
    <cellStyle name="Normal 8 3 3 3 3 7" xfId="15639"/>
    <cellStyle name="Normal 8 3 3 3 4" xfId="1084"/>
    <cellStyle name="Normal 8 3 3 3 4 2" xfId="2329"/>
    <cellStyle name="Normal 8 3 3 3 4 2 2" xfId="4834"/>
    <cellStyle name="Normal 8 3 3 3 4 2 2 2" xfId="12370"/>
    <cellStyle name="Normal 8 3 3 3 4 2 2 2 2" xfId="29907"/>
    <cellStyle name="Normal 8 3 3 3 4 2 2 3" xfId="22392"/>
    <cellStyle name="Normal 8 3 3 3 4 2 3" xfId="7339"/>
    <cellStyle name="Normal 8 3 3 3 4 2 3 2" xfId="14875"/>
    <cellStyle name="Normal 8 3 3 3 4 2 3 2 2" xfId="32412"/>
    <cellStyle name="Normal 8 3 3 3 4 2 3 3" xfId="24897"/>
    <cellStyle name="Normal 8 3 3 3 4 2 4" xfId="9865"/>
    <cellStyle name="Normal 8 3 3 3 4 2 4 2" xfId="27402"/>
    <cellStyle name="Normal 8 3 3 3 4 2 5" xfId="19887"/>
    <cellStyle name="Normal 8 3 3 3 4 2 6" xfId="17382"/>
    <cellStyle name="Normal 8 3 3 3 4 3" xfId="3589"/>
    <cellStyle name="Normal 8 3 3 3 4 3 2" xfId="11125"/>
    <cellStyle name="Normal 8 3 3 3 4 3 2 2" xfId="28662"/>
    <cellStyle name="Normal 8 3 3 3 4 3 3" xfId="21147"/>
    <cellStyle name="Normal 8 3 3 3 4 4" xfId="6094"/>
    <cellStyle name="Normal 8 3 3 3 4 4 2" xfId="13630"/>
    <cellStyle name="Normal 8 3 3 3 4 4 2 2" xfId="31167"/>
    <cellStyle name="Normal 8 3 3 3 4 4 3" xfId="23652"/>
    <cellStyle name="Normal 8 3 3 3 4 5" xfId="8620"/>
    <cellStyle name="Normal 8 3 3 3 4 5 2" xfId="26157"/>
    <cellStyle name="Normal 8 3 3 3 4 6" xfId="18642"/>
    <cellStyle name="Normal 8 3 3 3 4 7" xfId="16137"/>
    <cellStyle name="Normal 8 3 3 3 5" xfId="1582"/>
    <cellStyle name="Normal 8 3 3 3 5 2" xfId="4087"/>
    <cellStyle name="Normal 8 3 3 3 5 2 2" xfId="11623"/>
    <cellStyle name="Normal 8 3 3 3 5 2 2 2" xfId="29160"/>
    <cellStyle name="Normal 8 3 3 3 5 2 3" xfId="21645"/>
    <cellStyle name="Normal 8 3 3 3 5 3" xfId="6592"/>
    <cellStyle name="Normal 8 3 3 3 5 3 2" xfId="14128"/>
    <cellStyle name="Normal 8 3 3 3 5 3 2 2" xfId="31665"/>
    <cellStyle name="Normal 8 3 3 3 5 3 3" xfId="24150"/>
    <cellStyle name="Normal 8 3 3 3 5 4" xfId="9118"/>
    <cellStyle name="Normal 8 3 3 3 5 4 2" xfId="26655"/>
    <cellStyle name="Normal 8 3 3 3 5 5" xfId="19140"/>
    <cellStyle name="Normal 8 3 3 3 5 6" xfId="16635"/>
    <cellStyle name="Normal 8 3 3 3 6" xfId="2842"/>
    <cellStyle name="Normal 8 3 3 3 6 2" xfId="10378"/>
    <cellStyle name="Normal 8 3 3 3 6 2 2" xfId="27915"/>
    <cellStyle name="Normal 8 3 3 3 6 3" xfId="20400"/>
    <cellStyle name="Normal 8 3 3 3 7" xfId="5347"/>
    <cellStyle name="Normal 8 3 3 3 7 2" xfId="12883"/>
    <cellStyle name="Normal 8 3 3 3 7 2 2" xfId="30420"/>
    <cellStyle name="Normal 8 3 3 3 7 3" xfId="22905"/>
    <cellStyle name="Normal 8 3 3 3 8" xfId="7869"/>
    <cellStyle name="Normal 8 3 3 3 8 2" xfId="25410"/>
    <cellStyle name="Normal 8 3 3 3 9" xfId="17895"/>
    <cellStyle name="Normal 8 3 3 4" xfId="344"/>
    <cellStyle name="Normal 8 3 3 4 10" xfId="15451"/>
    <cellStyle name="Normal 8 3 3 4 2" xfId="879"/>
    <cellStyle name="Normal 8 3 3 4 2 2" xfId="1394"/>
    <cellStyle name="Normal 8 3 3 4 2 2 2" xfId="2639"/>
    <cellStyle name="Normal 8 3 3 4 2 2 2 2" xfId="5144"/>
    <cellStyle name="Normal 8 3 3 4 2 2 2 2 2" xfId="12680"/>
    <cellStyle name="Normal 8 3 3 4 2 2 2 2 2 2" xfId="30217"/>
    <cellStyle name="Normal 8 3 3 4 2 2 2 2 3" xfId="22702"/>
    <cellStyle name="Normal 8 3 3 4 2 2 2 3" xfId="7649"/>
    <cellStyle name="Normal 8 3 3 4 2 2 2 3 2" xfId="15185"/>
    <cellStyle name="Normal 8 3 3 4 2 2 2 3 2 2" xfId="32722"/>
    <cellStyle name="Normal 8 3 3 4 2 2 2 3 3" xfId="25207"/>
    <cellStyle name="Normal 8 3 3 4 2 2 2 4" xfId="10175"/>
    <cellStyle name="Normal 8 3 3 4 2 2 2 4 2" xfId="27712"/>
    <cellStyle name="Normal 8 3 3 4 2 2 2 5" xfId="20197"/>
    <cellStyle name="Normal 8 3 3 4 2 2 2 6" xfId="17692"/>
    <cellStyle name="Normal 8 3 3 4 2 2 3" xfId="3899"/>
    <cellStyle name="Normal 8 3 3 4 2 2 3 2" xfId="11435"/>
    <cellStyle name="Normal 8 3 3 4 2 2 3 2 2" xfId="28972"/>
    <cellStyle name="Normal 8 3 3 4 2 2 3 3" xfId="21457"/>
    <cellStyle name="Normal 8 3 3 4 2 2 4" xfId="6404"/>
    <cellStyle name="Normal 8 3 3 4 2 2 4 2" xfId="13940"/>
    <cellStyle name="Normal 8 3 3 4 2 2 4 2 2" xfId="31477"/>
    <cellStyle name="Normal 8 3 3 4 2 2 4 3" xfId="23962"/>
    <cellStyle name="Normal 8 3 3 4 2 2 5" xfId="8930"/>
    <cellStyle name="Normal 8 3 3 4 2 2 5 2" xfId="26467"/>
    <cellStyle name="Normal 8 3 3 4 2 2 6" xfId="18952"/>
    <cellStyle name="Normal 8 3 3 4 2 2 7" xfId="16447"/>
    <cellStyle name="Normal 8 3 3 4 2 3" xfId="2141"/>
    <cellStyle name="Normal 8 3 3 4 2 3 2" xfId="4646"/>
    <cellStyle name="Normal 8 3 3 4 2 3 2 2" xfId="12182"/>
    <cellStyle name="Normal 8 3 3 4 2 3 2 2 2" xfId="29719"/>
    <cellStyle name="Normal 8 3 3 4 2 3 2 3" xfId="22204"/>
    <cellStyle name="Normal 8 3 3 4 2 3 3" xfId="7151"/>
    <cellStyle name="Normal 8 3 3 4 2 3 3 2" xfId="14687"/>
    <cellStyle name="Normal 8 3 3 4 2 3 3 2 2" xfId="32224"/>
    <cellStyle name="Normal 8 3 3 4 2 3 3 3" xfId="24709"/>
    <cellStyle name="Normal 8 3 3 4 2 3 4" xfId="9677"/>
    <cellStyle name="Normal 8 3 3 4 2 3 4 2" xfId="27214"/>
    <cellStyle name="Normal 8 3 3 4 2 3 5" xfId="19699"/>
    <cellStyle name="Normal 8 3 3 4 2 3 6" xfId="17194"/>
    <cellStyle name="Normal 8 3 3 4 2 4" xfId="3401"/>
    <cellStyle name="Normal 8 3 3 4 2 4 2" xfId="10937"/>
    <cellStyle name="Normal 8 3 3 4 2 4 2 2" xfId="28474"/>
    <cellStyle name="Normal 8 3 3 4 2 4 3" xfId="20959"/>
    <cellStyle name="Normal 8 3 3 4 2 5" xfId="5906"/>
    <cellStyle name="Normal 8 3 3 4 2 5 2" xfId="13442"/>
    <cellStyle name="Normal 8 3 3 4 2 5 2 2" xfId="30979"/>
    <cellStyle name="Normal 8 3 3 4 2 5 3" xfId="23464"/>
    <cellStyle name="Normal 8 3 3 4 2 6" xfId="8430"/>
    <cellStyle name="Normal 8 3 3 4 2 6 2" xfId="25969"/>
    <cellStyle name="Normal 8 3 3 4 2 7" xfId="18454"/>
    <cellStyle name="Normal 8 3 3 4 2 8" xfId="15949"/>
    <cellStyle name="Normal 8 3 3 4 3" xfId="619"/>
    <cellStyle name="Normal 8 3 3 4 3 2" xfId="1892"/>
    <cellStyle name="Normal 8 3 3 4 3 2 2" xfId="4397"/>
    <cellStyle name="Normal 8 3 3 4 3 2 2 2" xfId="11933"/>
    <cellStyle name="Normal 8 3 3 4 3 2 2 2 2" xfId="29470"/>
    <cellStyle name="Normal 8 3 3 4 3 2 2 3" xfId="21955"/>
    <cellStyle name="Normal 8 3 3 4 3 2 3" xfId="6902"/>
    <cellStyle name="Normal 8 3 3 4 3 2 3 2" xfId="14438"/>
    <cellStyle name="Normal 8 3 3 4 3 2 3 2 2" xfId="31975"/>
    <cellStyle name="Normal 8 3 3 4 3 2 3 3" xfId="24460"/>
    <cellStyle name="Normal 8 3 3 4 3 2 4" xfId="9428"/>
    <cellStyle name="Normal 8 3 3 4 3 2 4 2" xfId="26965"/>
    <cellStyle name="Normal 8 3 3 4 3 2 5" xfId="19450"/>
    <cellStyle name="Normal 8 3 3 4 3 2 6" xfId="16945"/>
    <cellStyle name="Normal 8 3 3 4 3 3" xfId="3152"/>
    <cellStyle name="Normal 8 3 3 4 3 3 2" xfId="10688"/>
    <cellStyle name="Normal 8 3 3 4 3 3 2 2" xfId="28225"/>
    <cellStyle name="Normal 8 3 3 4 3 3 3" xfId="20710"/>
    <cellStyle name="Normal 8 3 3 4 3 4" xfId="5657"/>
    <cellStyle name="Normal 8 3 3 4 3 4 2" xfId="13193"/>
    <cellStyle name="Normal 8 3 3 4 3 4 2 2" xfId="30730"/>
    <cellStyle name="Normal 8 3 3 4 3 4 3" xfId="23215"/>
    <cellStyle name="Normal 8 3 3 4 3 5" xfId="8181"/>
    <cellStyle name="Normal 8 3 3 4 3 5 2" xfId="25720"/>
    <cellStyle name="Normal 8 3 3 4 3 6" xfId="18205"/>
    <cellStyle name="Normal 8 3 3 4 3 7" xfId="15700"/>
    <cellStyle name="Normal 8 3 3 4 4" xfId="1145"/>
    <cellStyle name="Normal 8 3 3 4 4 2" xfId="2390"/>
    <cellStyle name="Normal 8 3 3 4 4 2 2" xfId="4895"/>
    <cellStyle name="Normal 8 3 3 4 4 2 2 2" xfId="12431"/>
    <cellStyle name="Normal 8 3 3 4 4 2 2 2 2" xfId="29968"/>
    <cellStyle name="Normal 8 3 3 4 4 2 2 3" xfId="22453"/>
    <cellStyle name="Normal 8 3 3 4 4 2 3" xfId="7400"/>
    <cellStyle name="Normal 8 3 3 4 4 2 3 2" xfId="14936"/>
    <cellStyle name="Normal 8 3 3 4 4 2 3 2 2" xfId="32473"/>
    <cellStyle name="Normal 8 3 3 4 4 2 3 3" xfId="24958"/>
    <cellStyle name="Normal 8 3 3 4 4 2 4" xfId="9926"/>
    <cellStyle name="Normal 8 3 3 4 4 2 4 2" xfId="27463"/>
    <cellStyle name="Normal 8 3 3 4 4 2 5" xfId="19948"/>
    <cellStyle name="Normal 8 3 3 4 4 2 6" xfId="17443"/>
    <cellStyle name="Normal 8 3 3 4 4 3" xfId="3650"/>
    <cellStyle name="Normal 8 3 3 4 4 3 2" xfId="11186"/>
    <cellStyle name="Normal 8 3 3 4 4 3 2 2" xfId="28723"/>
    <cellStyle name="Normal 8 3 3 4 4 3 3" xfId="21208"/>
    <cellStyle name="Normal 8 3 3 4 4 4" xfId="6155"/>
    <cellStyle name="Normal 8 3 3 4 4 4 2" xfId="13691"/>
    <cellStyle name="Normal 8 3 3 4 4 4 2 2" xfId="31228"/>
    <cellStyle name="Normal 8 3 3 4 4 4 3" xfId="23713"/>
    <cellStyle name="Normal 8 3 3 4 4 5" xfId="8681"/>
    <cellStyle name="Normal 8 3 3 4 4 5 2" xfId="26218"/>
    <cellStyle name="Normal 8 3 3 4 4 6" xfId="18703"/>
    <cellStyle name="Normal 8 3 3 4 4 7" xfId="16198"/>
    <cellStyle name="Normal 8 3 3 4 5" xfId="1643"/>
    <cellStyle name="Normal 8 3 3 4 5 2" xfId="4148"/>
    <cellStyle name="Normal 8 3 3 4 5 2 2" xfId="11684"/>
    <cellStyle name="Normal 8 3 3 4 5 2 2 2" xfId="29221"/>
    <cellStyle name="Normal 8 3 3 4 5 2 3" xfId="21706"/>
    <cellStyle name="Normal 8 3 3 4 5 3" xfId="6653"/>
    <cellStyle name="Normal 8 3 3 4 5 3 2" xfId="14189"/>
    <cellStyle name="Normal 8 3 3 4 5 3 2 2" xfId="31726"/>
    <cellStyle name="Normal 8 3 3 4 5 3 3" xfId="24211"/>
    <cellStyle name="Normal 8 3 3 4 5 4" xfId="9179"/>
    <cellStyle name="Normal 8 3 3 4 5 4 2" xfId="26716"/>
    <cellStyle name="Normal 8 3 3 4 5 5" xfId="19201"/>
    <cellStyle name="Normal 8 3 3 4 5 6" xfId="16696"/>
    <cellStyle name="Normal 8 3 3 4 6" xfId="2903"/>
    <cellStyle name="Normal 8 3 3 4 6 2" xfId="10439"/>
    <cellStyle name="Normal 8 3 3 4 6 2 2" xfId="27976"/>
    <cellStyle name="Normal 8 3 3 4 6 3" xfId="20461"/>
    <cellStyle name="Normal 8 3 3 4 7" xfId="5408"/>
    <cellStyle name="Normal 8 3 3 4 7 2" xfId="12944"/>
    <cellStyle name="Normal 8 3 3 4 7 2 2" xfId="30481"/>
    <cellStyle name="Normal 8 3 3 4 7 3" xfId="22966"/>
    <cellStyle name="Normal 8 3 3 4 8" xfId="7930"/>
    <cellStyle name="Normal 8 3 3 4 8 2" xfId="25471"/>
    <cellStyle name="Normal 8 3 3 4 9" xfId="17956"/>
    <cellStyle name="Normal 8 3 3 5" xfId="690"/>
    <cellStyle name="Normal 8 3 3 5 2" xfId="1211"/>
    <cellStyle name="Normal 8 3 3 5 2 2" xfId="2456"/>
    <cellStyle name="Normal 8 3 3 5 2 2 2" xfId="4961"/>
    <cellStyle name="Normal 8 3 3 5 2 2 2 2" xfId="12497"/>
    <cellStyle name="Normal 8 3 3 5 2 2 2 2 2" xfId="30034"/>
    <cellStyle name="Normal 8 3 3 5 2 2 2 3" xfId="22519"/>
    <cellStyle name="Normal 8 3 3 5 2 2 3" xfId="7466"/>
    <cellStyle name="Normal 8 3 3 5 2 2 3 2" xfId="15002"/>
    <cellStyle name="Normal 8 3 3 5 2 2 3 2 2" xfId="32539"/>
    <cellStyle name="Normal 8 3 3 5 2 2 3 3" xfId="25024"/>
    <cellStyle name="Normal 8 3 3 5 2 2 4" xfId="9992"/>
    <cellStyle name="Normal 8 3 3 5 2 2 4 2" xfId="27529"/>
    <cellStyle name="Normal 8 3 3 5 2 2 5" xfId="20014"/>
    <cellStyle name="Normal 8 3 3 5 2 2 6" xfId="17509"/>
    <cellStyle name="Normal 8 3 3 5 2 3" xfId="3716"/>
    <cellStyle name="Normal 8 3 3 5 2 3 2" xfId="11252"/>
    <cellStyle name="Normal 8 3 3 5 2 3 2 2" xfId="28789"/>
    <cellStyle name="Normal 8 3 3 5 2 3 3" xfId="21274"/>
    <cellStyle name="Normal 8 3 3 5 2 4" xfId="6221"/>
    <cellStyle name="Normal 8 3 3 5 2 4 2" xfId="13757"/>
    <cellStyle name="Normal 8 3 3 5 2 4 2 2" xfId="31294"/>
    <cellStyle name="Normal 8 3 3 5 2 4 3" xfId="23779"/>
    <cellStyle name="Normal 8 3 3 5 2 5" xfId="8747"/>
    <cellStyle name="Normal 8 3 3 5 2 5 2" xfId="26284"/>
    <cellStyle name="Normal 8 3 3 5 2 6" xfId="18769"/>
    <cellStyle name="Normal 8 3 3 5 2 7" xfId="16264"/>
    <cellStyle name="Normal 8 3 3 5 3" xfId="1958"/>
    <cellStyle name="Normal 8 3 3 5 3 2" xfId="4463"/>
    <cellStyle name="Normal 8 3 3 5 3 2 2" xfId="11999"/>
    <cellStyle name="Normal 8 3 3 5 3 2 2 2" xfId="29536"/>
    <cellStyle name="Normal 8 3 3 5 3 2 3" xfId="22021"/>
    <cellStyle name="Normal 8 3 3 5 3 3" xfId="6968"/>
    <cellStyle name="Normal 8 3 3 5 3 3 2" xfId="14504"/>
    <cellStyle name="Normal 8 3 3 5 3 3 2 2" xfId="32041"/>
    <cellStyle name="Normal 8 3 3 5 3 3 3" xfId="24526"/>
    <cellStyle name="Normal 8 3 3 5 3 4" xfId="9494"/>
    <cellStyle name="Normal 8 3 3 5 3 4 2" xfId="27031"/>
    <cellStyle name="Normal 8 3 3 5 3 5" xfId="19516"/>
    <cellStyle name="Normal 8 3 3 5 3 6" xfId="17011"/>
    <cellStyle name="Normal 8 3 3 5 4" xfId="3218"/>
    <cellStyle name="Normal 8 3 3 5 4 2" xfId="10754"/>
    <cellStyle name="Normal 8 3 3 5 4 2 2" xfId="28291"/>
    <cellStyle name="Normal 8 3 3 5 4 3" xfId="20776"/>
    <cellStyle name="Normal 8 3 3 5 5" xfId="5723"/>
    <cellStyle name="Normal 8 3 3 5 5 2" xfId="13259"/>
    <cellStyle name="Normal 8 3 3 5 5 2 2" xfId="30796"/>
    <cellStyle name="Normal 8 3 3 5 5 3" xfId="23281"/>
    <cellStyle name="Normal 8 3 3 5 6" xfId="8247"/>
    <cellStyle name="Normal 8 3 3 5 6 2" xfId="25786"/>
    <cellStyle name="Normal 8 3 3 5 7" xfId="18271"/>
    <cellStyle name="Normal 8 3 3 5 8" xfId="15766"/>
    <cellStyle name="Normal 8 3 3 6" xfId="417"/>
    <cellStyle name="Normal 8 3 3 6 2" xfId="1709"/>
    <cellStyle name="Normal 8 3 3 6 2 2" xfId="4214"/>
    <cellStyle name="Normal 8 3 3 6 2 2 2" xfId="11750"/>
    <cellStyle name="Normal 8 3 3 6 2 2 2 2" xfId="29287"/>
    <cellStyle name="Normal 8 3 3 6 2 2 3" xfId="21772"/>
    <cellStyle name="Normal 8 3 3 6 2 3" xfId="6719"/>
    <cellStyle name="Normal 8 3 3 6 2 3 2" xfId="14255"/>
    <cellStyle name="Normal 8 3 3 6 2 3 2 2" xfId="31792"/>
    <cellStyle name="Normal 8 3 3 6 2 3 3" xfId="24277"/>
    <cellStyle name="Normal 8 3 3 6 2 4" xfId="9245"/>
    <cellStyle name="Normal 8 3 3 6 2 4 2" xfId="26782"/>
    <cellStyle name="Normal 8 3 3 6 2 5" xfId="19267"/>
    <cellStyle name="Normal 8 3 3 6 2 6" xfId="16762"/>
    <cellStyle name="Normal 8 3 3 6 3" xfId="2969"/>
    <cellStyle name="Normal 8 3 3 6 3 2" xfId="10505"/>
    <cellStyle name="Normal 8 3 3 6 3 2 2" xfId="28042"/>
    <cellStyle name="Normal 8 3 3 6 3 3" xfId="20527"/>
    <cellStyle name="Normal 8 3 3 6 4" xfId="5474"/>
    <cellStyle name="Normal 8 3 3 6 4 2" xfId="13010"/>
    <cellStyle name="Normal 8 3 3 6 4 2 2" xfId="30547"/>
    <cellStyle name="Normal 8 3 3 6 4 3" xfId="23032"/>
    <cellStyle name="Normal 8 3 3 6 5" xfId="7996"/>
    <cellStyle name="Normal 8 3 3 6 5 2" xfId="25537"/>
    <cellStyle name="Normal 8 3 3 6 6" xfId="18022"/>
    <cellStyle name="Normal 8 3 3 6 7" xfId="15517"/>
    <cellStyle name="Normal 8 3 3 7" xfId="962"/>
    <cellStyle name="Normal 8 3 3 7 2" xfId="2207"/>
    <cellStyle name="Normal 8 3 3 7 2 2" xfId="4712"/>
    <cellStyle name="Normal 8 3 3 7 2 2 2" xfId="12248"/>
    <cellStyle name="Normal 8 3 3 7 2 2 2 2" xfId="29785"/>
    <cellStyle name="Normal 8 3 3 7 2 2 3" xfId="22270"/>
    <cellStyle name="Normal 8 3 3 7 2 3" xfId="7217"/>
    <cellStyle name="Normal 8 3 3 7 2 3 2" xfId="14753"/>
    <cellStyle name="Normal 8 3 3 7 2 3 2 2" xfId="32290"/>
    <cellStyle name="Normal 8 3 3 7 2 3 3" xfId="24775"/>
    <cellStyle name="Normal 8 3 3 7 2 4" xfId="9743"/>
    <cellStyle name="Normal 8 3 3 7 2 4 2" xfId="27280"/>
    <cellStyle name="Normal 8 3 3 7 2 5" xfId="19765"/>
    <cellStyle name="Normal 8 3 3 7 2 6" xfId="17260"/>
    <cellStyle name="Normal 8 3 3 7 3" xfId="3467"/>
    <cellStyle name="Normal 8 3 3 7 3 2" xfId="11003"/>
    <cellStyle name="Normal 8 3 3 7 3 2 2" xfId="28540"/>
    <cellStyle name="Normal 8 3 3 7 3 3" xfId="21025"/>
    <cellStyle name="Normal 8 3 3 7 4" xfId="5972"/>
    <cellStyle name="Normal 8 3 3 7 4 2" xfId="13508"/>
    <cellStyle name="Normal 8 3 3 7 4 2 2" xfId="31045"/>
    <cellStyle name="Normal 8 3 3 7 4 3" xfId="23530"/>
    <cellStyle name="Normal 8 3 3 7 5" xfId="8498"/>
    <cellStyle name="Normal 8 3 3 7 5 2" xfId="26035"/>
    <cellStyle name="Normal 8 3 3 7 6" xfId="18520"/>
    <cellStyle name="Normal 8 3 3 7 7" xfId="16015"/>
    <cellStyle name="Normal 8 3 3 8" xfId="1460"/>
    <cellStyle name="Normal 8 3 3 8 2" xfId="3965"/>
    <cellStyle name="Normal 8 3 3 8 2 2" xfId="11501"/>
    <cellStyle name="Normal 8 3 3 8 2 2 2" xfId="29038"/>
    <cellStyle name="Normal 8 3 3 8 2 3" xfId="21523"/>
    <cellStyle name="Normal 8 3 3 8 3" xfId="6470"/>
    <cellStyle name="Normal 8 3 3 8 3 2" xfId="14006"/>
    <cellStyle name="Normal 8 3 3 8 3 2 2" xfId="31543"/>
    <cellStyle name="Normal 8 3 3 8 3 3" xfId="24028"/>
    <cellStyle name="Normal 8 3 3 8 4" xfId="8996"/>
    <cellStyle name="Normal 8 3 3 8 4 2" xfId="26533"/>
    <cellStyle name="Normal 8 3 3 8 5" xfId="19018"/>
    <cellStyle name="Normal 8 3 3 8 6" xfId="16513"/>
    <cellStyle name="Normal 8 3 3 9" xfId="2720"/>
    <cellStyle name="Normal 8 3 3 9 2" xfId="10256"/>
    <cellStyle name="Normal 8 3 3 9 2 2" xfId="27793"/>
    <cellStyle name="Normal 8 3 3 9 3" xfId="20278"/>
    <cellStyle name="Normal 8 3 4" xfId="173"/>
    <cellStyle name="Normal 8 3 4 10" xfId="15296"/>
    <cellStyle name="Normal 8 3 4 2" xfId="722"/>
    <cellStyle name="Normal 8 3 4 2 2" xfId="1241"/>
    <cellStyle name="Normal 8 3 4 2 2 2" xfId="2486"/>
    <cellStyle name="Normal 8 3 4 2 2 2 2" xfId="4991"/>
    <cellStyle name="Normal 8 3 4 2 2 2 2 2" xfId="12527"/>
    <cellStyle name="Normal 8 3 4 2 2 2 2 2 2" xfId="30064"/>
    <cellStyle name="Normal 8 3 4 2 2 2 2 3" xfId="22549"/>
    <cellStyle name="Normal 8 3 4 2 2 2 3" xfId="7496"/>
    <cellStyle name="Normal 8 3 4 2 2 2 3 2" xfId="15032"/>
    <cellStyle name="Normal 8 3 4 2 2 2 3 2 2" xfId="32569"/>
    <cellStyle name="Normal 8 3 4 2 2 2 3 3" xfId="25054"/>
    <cellStyle name="Normal 8 3 4 2 2 2 4" xfId="10022"/>
    <cellStyle name="Normal 8 3 4 2 2 2 4 2" xfId="27559"/>
    <cellStyle name="Normal 8 3 4 2 2 2 5" xfId="20044"/>
    <cellStyle name="Normal 8 3 4 2 2 2 6" xfId="17539"/>
    <cellStyle name="Normal 8 3 4 2 2 3" xfId="3746"/>
    <cellStyle name="Normal 8 3 4 2 2 3 2" xfId="11282"/>
    <cellStyle name="Normal 8 3 4 2 2 3 2 2" xfId="28819"/>
    <cellStyle name="Normal 8 3 4 2 2 3 3" xfId="21304"/>
    <cellStyle name="Normal 8 3 4 2 2 4" xfId="6251"/>
    <cellStyle name="Normal 8 3 4 2 2 4 2" xfId="13787"/>
    <cellStyle name="Normal 8 3 4 2 2 4 2 2" xfId="31324"/>
    <cellStyle name="Normal 8 3 4 2 2 4 3" xfId="23809"/>
    <cellStyle name="Normal 8 3 4 2 2 5" xfId="8777"/>
    <cellStyle name="Normal 8 3 4 2 2 5 2" xfId="26314"/>
    <cellStyle name="Normal 8 3 4 2 2 6" xfId="18799"/>
    <cellStyle name="Normal 8 3 4 2 2 7" xfId="16294"/>
    <cellStyle name="Normal 8 3 4 2 3" xfId="1988"/>
    <cellStyle name="Normal 8 3 4 2 3 2" xfId="4493"/>
    <cellStyle name="Normal 8 3 4 2 3 2 2" xfId="12029"/>
    <cellStyle name="Normal 8 3 4 2 3 2 2 2" xfId="29566"/>
    <cellStyle name="Normal 8 3 4 2 3 2 3" xfId="22051"/>
    <cellStyle name="Normal 8 3 4 2 3 3" xfId="6998"/>
    <cellStyle name="Normal 8 3 4 2 3 3 2" xfId="14534"/>
    <cellStyle name="Normal 8 3 4 2 3 3 2 2" xfId="32071"/>
    <cellStyle name="Normal 8 3 4 2 3 3 3" xfId="24556"/>
    <cellStyle name="Normal 8 3 4 2 3 4" xfId="9524"/>
    <cellStyle name="Normal 8 3 4 2 3 4 2" xfId="27061"/>
    <cellStyle name="Normal 8 3 4 2 3 5" xfId="19546"/>
    <cellStyle name="Normal 8 3 4 2 3 6" xfId="17041"/>
    <cellStyle name="Normal 8 3 4 2 4" xfId="3248"/>
    <cellStyle name="Normal 8 3 4 2 4 2" xfId="10784"/>
    <cellStyle name="Normal 8 3 4 2 4 2 2" xfId="28321"/>
    <cellStyle name="Normal 8 3 4 2 4 3" xfId="20806"/>
    <cellStyle name="Normal 8 3 4 2 5" xfId="5753"/>
    <cellStyle name="Normal 8 3 4 2 5 2" xfId="13289"/>
    <cellStyle name="Normal 8 3 4 2 5 2 2" xfId="30826"/>
    <cellStyle name="Normal 8 3 4 2 5 3" xfId="23311"/>
    <cellStyle name="Normal 8 3 4 2 6" xfId="8277"/>
    <cellStyle name="Normal 8 3 4 2 6 2" xfId="25816"/>
    <cellStyle name="Normal 8 3 4 2 7" xfId="18301"/>
    <cellStyle name="Normal 8 3 4 2 8" xfId="15796"/>
    <cellStyle name="Normal 8 3 4 3" xfId="449"/>
    <cellStyle name="Normal 8 3 4 3 2" xfId="1739"/>
    <cellStyle name="Normal 8 3 4 3 2 2" xfId="4244"/>
    <cellStyle name="Normal 8 3 4 3 2 2 2" xfId="11780"/>
    <cellStyle name="Normal 8 3 4 3 2 2 2 2" xfId="29317"/>
    <cellStyle name="Normal 8 3 4 3 2 2 3" xfId="21802"/>
    <cellStyle name="Normal 8 3 4 3 2 3" xfId="6749"/>
    <cellStyle name="Normal 8 3 4 3 2 3 2" xfId="14285"/>
    <cellStyle name="Normal 8 3 4 3 2 3 2 2" xfId="31822"/>
    <cellStyle name="Normal 8 3 4 3 2 3 3" xfId="24307"/>
    <cellStyle name="Normal 8 3 4 3 2 4" xfId="9275"/>
    <cellStyle name="Normal 8 3 4 3 2 4 2" xfId="26812"/>
    <cellStyle name="Normal 8 3 4 3 2 5" xfId="19297"/>
    <cellStyle name="Normal 8 3 4 3 2 6" xfId="16792"/>
    <cellStyle name="Normal 8 3 4 3 3" xfId="2999"/>
    <cellStyle name="Normal 8 3 4 3 3 2" xfId="10535"/>
    <cellStyle name="Normal 8 3 4 3 3 2 2" xfId="28072"/>
    <cellStyle name="Normal 8 3 4 3 3 3" xfId="20557"/>
    <cellStyle name="Normal 8 3 4 3 4" xfId="5504"/>
    <cellStyle name="Normal 8 3 4 3 4 2" xfId="13040"/>
    <cellStyle name="Normal 8 3 4 3 4 2 2" xfId="30577"/>
    <cellStyle name="Normal 8 3 4 3 4 3" xfId="23062"/>
    <cellStyle name="Normal 8 3 4 3 5" xfId="8026"/>
    <cellStyle name="Normal 8 3 4 3 5 2" xfId="25567"/>
    <cellStyle name="Normal 8 3 4 3 6" xfId="18052"/>
    <cellStyle name="Normal 8 3 4 3 7" xfId="15547"/>
    <cellStyle name="Normal 8 3 4 4" xfId="992"/>
    <cellStyle name="Normal 8 3 4 4 2" xfId="2237"/>
    <cellStyle name="Normal 8 3 4 4 2 2" xfId="4742"/>
    <cellStyle name="Normal 8 3 4 4 2 2 2" xfId="12278"/>
    <cellStyle name="Normal 8 3 4 4 2 2 2 2" xfId="29815"/>
    <cellStyle name="Normal 8 3 4 4 2 2 3" xfId="22300"/>
    <cellStyle name="Normal 8 3 4 4 2 3" xfId="7247"/>
    <cellStyle name="Normal 8 3 4 4 2 3 2" xfId="14783"/>
    <cellStyle name="Normal 8 3 4 4 2 3 2 2" xfId="32320"/>
    <cellStyle name="Normal 8 3 4 4 2 3 3" xfId="24805"/>
    <cellStyle name="Normal 8 3 4 4 2 4" xfId="9773"/>
    <cellStyle name="Normal 8 3 4 4 2 4 2" xfId="27310"/>
    <cellStyle name="Normal 8 3 4 4 2 5" xfId="19795"/>
    <cellStyle name="Normal 8 3 4 4 2 6" xfId="17290"/>
    <cellStyle name="Normal 8 3 4 4 3" xfId="3497"/>
    <cellStyle name="Normal 8 3 4 4 3 2" xfId="11033"/>
    <cellStyle name="Normal 8 3 4 4 3 2 2" xfId="28570"/>
    <cellStyle name="Normal 8 3 4 4 3 3" xfId="21055"/>
    <cellStyle name="Normal 8 3 4 4 4" xfId="6002"/>
    <cellStyle name="Normal 8 3 4 4 4 2" xfId="13538"/>
    <cellStyle name="Normal 8 3 4 4 4 2 2" xfId="31075"/>
    <cellStyle name="Normal 8 3 4 4 4 3" xfId="23560"/>
    <cellStyle name="Normal 8 3 4 4 5" xfId="8528"/>
    <cellStyle name="Normal 8 3 4 4 5 2" xfId="26065"/>
    <cellStyle name="Normal 8 3 4 4 6" xfId="18550"/>
    <cellStyle name="Normal 8 3 4 4 7" xfId="16045"/>
    <cellStyle name="Normal 8 3 4 5" xfId="1490"/>
    <cellStyle name="Normal 8 3 4 5 2" xfId="3995"/>
    <cellStyle name="Normal 8 3 4 5 2 2" xfId="11531"/>
    <cellStyle name="Normal 8 3 4 5 2 2 2" xfId="29068"/>
    <cellStyle name="Normal 8 3 4 5 2 3" xfId="21553"/>
    <cellStyle name="Normal 8 3 4 5 3" xfId="6500"/>
    <cellStyle name="Normal 8 3 4 5 3 2" xfId="14036"/>
    <cellStyle name="Normal 8 3 4 5 3 2 2" xfId="31573"/>
    <cellStyle name="Normal 8 3 4 5 3 3" xfId="24058"/>
    <cellStyle name="Normal 8 3 4 5 4" xfId="9026"/>
    <cellStyle name="Normal 8 3 4 5 4 2" xfId="26563"/>
    <cellStyle name="Normal 8 3 4 5 5" xfId="19048"/>
    <cellStyle name="Normal 8 3 4 5 6" xfId="16543"/>
    <cellStyle name="Normal 8 3 4 6" xfId="2750"/>
    <cellStyle name="Normal 8 3 4 6 2" xfId="10286"/>
    <cellStyle name="Normal 8 3 4 6 2 2" xfId="27823"/>
    <cellStyle name="Normal 8 3 4 6 3" xfId="20308"/>
    <cellStyle name="Normal 8 3 4 7" xfId="5255"/>
    <cellStyle name="Normal 8 3 4 7 2" xfId="12791"/>
    <cellStyle name="Normal 8 3 4 7 2 2" xfId="30328"/>
    <cellStyle name="Normal 8 3 4 7 3" xfId="22813"/>
    <cellStyle name="Normal 8 3 4 8" xfId="7775"/>
    <cellStyle name="Normal 8 3 4 8 2" xfId="25318"/>
    <cellStyle name="Normal 8 3 4 9" xfId="17803"/>
    <cellStyle name="Normal 8 3 5" xfId="249"/>
    <cellStyle name="Normal 8 3 5 10" xfId="15359"/>
    <cellStyle name="Normal 8 3 5 2" xfId="784"/>
    <cellStyle name="Normal 8 3 5 2 2" xfId="1302"/>
    <cellStyle name="Normal 8 3 5 2 2 2" xfId="2547"/>
    <cellStyle name="Normal 8 3 5 2 2 2 2" xfId="5052"/>
    <cellStyle name="Normal 8 3 5 2 2 2 2 2" xfId="12588"/>
    <cellStyle name="Normal 8 3 5 2 2 2 2 2 2" xfId="30125"/>
    <cellStyle name="Normal 8 3 5 2 2 2 2 3" xfId="22610"/>
    <cellStyle name="Normal 8 3 5 2 2 2 3" xfId="7557"/>
    <cellStyle name="Normal 8 3 5 2 2 2 3 2" xfId="15093"/>
    <cellStyle name="Normal 8 3 5 2 2 2 3 2 2" xfId="32630"/>
    <cellStyle name="Normal 8 3 5 2 2 2 3 3" xfId="25115"/>
    <cellStyle name="Normal 8 3 5 2 2 2 4" xfId="10083"/>
    <cellStyle name="Normal 8 3 5 2 2 2 4 2" xfId="27620"/>
    <cellStyle name="Normal 8 3 5 2 2 2 5" xfId="20105"/>
    <cellStyle name="Normal 8 3 5 2 2 2 6" xfId="17600"/>
    <cellStyle name="Normal 8 3 5 2 2 3" xfId="3807"/>
    <cellStyle name="Normal 8 3 5 2 2 3 2" xfId="11343"/>
    <cellStyle name="Normal 8 3 5 2 2 3 2 2" xfId="28880"/>
    <cellStyle name="Normal 8 3 5 2 2 3 3" xfId="21365"/>
    <cellStyle name="Normal 8 3 5 2 2 4" xfId="6312"/>
    <cellStyle name="Normal 8 3 5 2 2 4 2" xfId="13848"/>
    <cellStyle name="Normal 8 3 5 2 2 4 2 2" xfId="31385"/>
    <cellStyle name="Normal 8 3 5 2 2 4 3" xfId="23870"/>
    <cellStyle name="Normal 8 3 5 2 2 5" xfId="8838"/>
    <cellStyle name="Normal 8 3 5 2 2 5 2" xfId="26375"/>
    <cellStyle name="Normal 8 3 5 2 2 6" xfId="18860"/>
    <cellStyle name="Normal 8 3 5 2 2 7" xfId="16355"/>
    <cellStyle name="Normal 8 3 5 2 3" xfId="2049"/>
    <cellStyle name="Normal 8 3 5 2 3 2" xfId="4554"/>
    <cellStyle name="Normal 8 3 5 2 3 2 2" xfId="12090"/>
    <cellStyle name="Normal 8 3 5 2 3 2 2 2" xfId="29627"/>
    <cellStyle name="Normal 8 3 5 2 3 2 3" xfId="22112"/>
    <cellStyle name="Normal 8 3 5 2 3 3" xfId="7059"/>
    <cellStyle name="Normal 8 3 5 2 3 3 2" xfId="14595"/>
    <cellStyle name="Normal 8 3 5 2 3 3 2 2" xfId="32132"/>
    <cellStyle name="Normal 8 3 5 2 3 3 3" xfId="24617"/>
    <cellStyle name="Normal 8 3 5 2 3 4" xfId="9585"/>
    <cellStyle name="Normal 8 3 5 2 3 4 2" xfId="27122"/>
    <cellStyle name="Normal 8 3 5 2 3 5" xfId="19607"/>
    <cellStyle name="Normal 8 3 5 2 3 6" xfId="17102"/>
    <cellStyle name="Normal 8 3 5 2 4" xfId="3309"/>
    <cellStyle name="Normal 8 3 5 2 4 2" xfId="10845"/>
    <cellStyle name="Normal 8 3 5 2 4 2 2" xfId="28382"/>
    <cellStyle name="Normal 8 3 5 2 4 3" xfId="20867"/>
    <cellStyle name="Normal 8 3 5 2 5" xfId="5814"/>
    <cellStyle name="Normal 8 3 5 2 5 2" xfId="13350"/>
    <cellStyle name="Normal 8 3 5 2 5 2 2" xfId="30887"/>
    <cellStyle name="Normal 8 3 5 2 5 3" xfId="23372"/>
    <cellStyle name="Normal 8 3 5 2 6" xfId="8338"/>
    <cellStyle name="Normal 8 3 5 2 6 2" xfId="25877"/>
    <cellStyle name="Normal 8 3 5 2 7" xfId="18362"/>
    <cellStyle name="Normal 8 3 5 2 8" xfId="15857"/>
    <cellStyle name="Normal 8 3 5 3" xfId="524"/>
    <cellStyle name="Normal 8 3 5 3 2" xfId="1800"/>
    <cellStyle name="Normal 8 3 5 3 2 2" xfId="4305"/>
    <cellStyle name="Normal 8 3 5 3 2 2 2" xfId="11841"/>
    <cellStyle name="Normal 8 3 5 3 2 2 2 2" xfId="29378"/>
    <cellStyle name="Normal 8 3 5 3 2 2 3" xfId="21863"/>
    <cellStyle name="Normal 8 3 5 3 2 3" xfId="6810"/>
    <cellStyle name="Normal 8 3 5 3 2 3 2" xfId="14346"/>
    <cellStyle name="Normal 8 3 5 3 2 3 2 2" xfId="31883"/>
    <cellStyle name="Normal 8 3 5 3 2 3 3" xfId="24368"/>
    <cellStyle name="Normal 8 3 5 3 2 4" xfId="9336"/>
    <cellStyle name="Normal 8 3 5 3 2 4 2" xfId="26873"/>
    <cellStyle name="Normal 8 3 5 3 2 5" xfId="19358"/>
    <cellStyle name="Normal 8 3 5 3 2 6" xfId="16853"/>
    <cellStyle name="Normal 8 3 5 3 3" xfId="3060"/>
    <cellStyle name="Normal 8 3 5 3 3 2" xfId="10596"/>
    <cellStyle name="Normal 8 3 5 3 3 2 2" xfId="28133"/>
    <cellStyle name="Normal 8 3 5 3 3 3" xfId="20618"/>
    <cellStyle name="Normal 8 3 5 3 4" xfId="5565"/>
    <cellStyle name="Normal 8 3 5 3 4 2" xfId="13101"/>
    <cellStyle name="Normal 8 3 5 3 4 2 2" xfId="30638"/>
    <cellStyle name="Normal 8 3 5 3 4 3" xfId="23123"/>
    <cellStyle name="Normal 8 3 5 3 5" xfId="8089"/>
    <cellStyle name="Normal 8 3 5 3 5 2" xfId="25628"/>
    <cellStyle name="Normal 8 3 5 3 6" xfId="18113"/>
    <cellStyle name="Normal 8 3 5 3 7" xfId="15608"/>
    <cellStyle name="Normal 8 3 5 4" xfId="1053"/>
    <cellStyle name="Normal 8 3 5 4 2" xfId="2298"/>
    <cellStyle name="Normal 8 3 5 4 2 2" xfId="4803"/>
    <cellStyle name="Normal 8 3 5 4 2 2 2" xfId="12339"/>
    <cellStyle name="Normal 8 3 5 4 2 2 2 2" xfId="29876"/>
    <cellStyle name="Normal 8 3 5 4 2 2 3" xfId="22361"/>
    <cellStyle name="Normal 8 3 5 4 2 3" xfId="7308"/>
    <cellStyle name="Normal 8 3 5 4 2 3 2" xfId="14844"/>
    <cellStyle name="Normal 8 3 5 4 2 3 2 2" xfId="32381"/>
    <cellStyle name="Normal 8 3 5 4 2 3 3" xfId="24866"/>
    <cellStyle name="Normal 8 3 5 4 2 4" xfId="9834"/>
    <cellStyle name="Normal 8 3 5 4 2 4 2" xfId="27371"/>
    <cellStyle name="Normal 8 3 5 4 2 5" xfId="19856"/>
    <cellStyle name="Normal 8 3 5 4 2 6" xfId="17351"/>
    <cellStyle name="Normal 8 3 5 4 3" xfId="3558"/>
    <cellStyle name="Normal 8 3 5 4 3 2" xfId="11094"/>
    <cellStyle name="Normal 8 3 5 4 3 2 2" xfId="28631"/>
    <cellStyle name="Normal 8 3 5 4 3 3" xfId="21116"/>
    <cellStyle name="Normal 8 3 5 4 4" xfId="6063"/>
    <cellStyle name="Normal 8 3 5 4 4 2" xfId="13599"/>
    <cellStyle name="Normal 8 3 5 4 4 2 2" xfId="31136"/>
    <cellStyle name="Normal 8 3 5 4 4 3" xfId="23621"/>
    <cellStyle name="Normal 8 3 5 4 5" xfId="8589"/>
    <cellStyle name="Normal 8 3 5 4 5 2" xfId="26126"/>
    <cellStyle name="Normal 8 3 5 4 6" xfId="18611"/>
    <cellStyle name="Normal 8 3 5 4 7" xfId="16106"/>
    <cellStyle name="Normal 8 3 5 5" xfId="1551"/>
    <cellStyle name="Normal 8 3 5 5 2" xfId="4056"/>
    <cellStyle name="Normal 8 3 5 5 2 2" xfId="11592"/>
    <cellStyle name="Normal 8 3 5 5 2 2 2" xfId="29129"/>
    <cellStyle name="Normal 8 3 5 5 2 3" xfId="21614"/>
    <cellStyle name="Normal 8 3 5 5 3" xfId="6561"/>
    <cellStyle name="Normal 8 3 5 5 3 2" xfId="14097"/>
    <cellStyle name="Normal 8 3 5 5 3 2 2" xfId="31634"/>
    <cellStyle name="Normal 8 3 5 5 3 3" xfId="24119"/>
    <cellStyle name="Normal 8 3 5 5 4" xfId="9087"/>
    <cellStyle name="Normal 8 3 5 5 4 2" xfId="26624"/>
    <cellStyle name="Normal 8 3 5 5 5" xfId="19109"/>
    <cellStyle name="Normal 8 3 5 5 6" xfId="16604"/>
    <cellStyle name="Normal 8 3 5 6" xfId="2811"/>
    <cellStyle name="Normal 8 3 5 6 2" xfId="10347"/>
    <cellStyle name="Normal 8 3 5 6 2 2" xfId="27884"/>
    <cellStyle name="Normal 8 3 5 6 3" xfId="20369"/>
    <cellStyle name="Normal 8 3 5 7" xfId="5316"/>
    <cellStyle name="Normal 8 3 5 7 2" xfId="12852"/>
    <cellStyle name="Normal 8 3 5 7 2 2" xfId="30389"/>
    <cellStyle name="Normal 8 3 5 7 3" xfId="22874"/>
    <cellStyle name="Normal 8 3 5 8" xfId="7838"/>
    <cellStyle name="Normal 8 3 5 8 2" xfId="25379"/>
    <cellStyle name="Normal 8 3 5 9" xfId="17864"/>
    <cellStyle name="Normal 8 3 6" xfId="313"/>
    <cellStyle name="Normal 8 3 6 10" xfId="15420"/>
    <cellStyle name="Normal 8 3 6 2" xfId="848"/>
    <cellStyle name="Normal 8 3 6 2 2" xfId="1363"/>
    <cellStyle name="Normal 8 3 6 2 2 2" xfId="2608"/>
    <cellStyle name="Normal 8 3 6 2 2 2 2" xfId="5113"/>
    <cellStyle name="Normal 8 3 6 2 2 2 2 2" xfId="12649"/>
    <cellStyle name="Normal 8 3 6 2 2 2 2 2 2" xfId="30186"/>
    <cellStyle name="Normal 8 3 6 2 2 2 2 3" xfId="22671"/>
    <cellStyle name="Normal 8 3 6 2 2 2 3" xfId="7618"/>
    <cellStyle name="Normal 8 3 6 2 2 2 3 2" xfId="15154"/>
    <cellStyle name="Normal 8 3 6 2 2 2 3 2 2" xfId="32691"/>
    <cellStyle name="Normal 8 3 6 2 2 2 3 3" xfId="25176"/>
    <cellStyle name="Normal 8 3 6 2 2 2 4" xfId="10144"/>
    <cellStyle name="Normal 8 3 6 2 2 2 4 2" xfId="27681"/>
    <cellStyle name="Normal 8 3 6 2 2 2 5" xfId="20166"/>
    <cellStyle name="Normal 8 3 6 2 2 2 6" xfId="17661"/>
    <cellStyle name="Normal 8 3 6 2 2 3" xfId="3868"/>
    <cellStyle name="Normal 8 3 6 2 2 3 2" xfId="11404"/>
    <cellStyle name="Normal 8 3 6 2 2 3 2 2" xfId="28941"/>
    <cellStyle name="Normal 8 3 6 2 2 3 3" xfId="21426"/>
    <cellStyle name="Normal 8 3 6 2 2 4" xfId="6373"/>
    <cellStyle name="Normal 8 3 6 2 2 4 2" xfId="13909"/>
    <cellStyle name="Normal 8 3 6 2 2 4 2 2" xfId="31446"/>
    <cellStyle name="Normal 8 3 6 2 2 4 3" xfId="23931"/>
    <cellStyle name="Normal 8 3 6 2 2 5" xfId="8899"/>
    <cellStyle name="Normal 8 3 6 2 2 5 2" xfId="26436"/>
    <cellStyle name="Normal 8 3 6 2 2 6" xfId="18921"/>
    <cellStyle name="Normal 8 3 6 2 2 7" xfId="16416"/>
    <cellStyle name="Normal 8 3 6 2 3" xfId="2110"/>
    <cellStyle name="Normal 8 3 6 2 3 2" xfId="4615"/>
    <cellStyle name="Normal 8 3 6 2 3 2 2" xfId="12151"/>
    <cellStyle name="Normal 8 3 6 2 3 2 2 2" xfId="29688"/>
    <cellStyle name="Normal 8 3 6 2 3 2 3" xfId="22173"/>
    <cellStyle name="Normal 8 3 6 2 3 3" xfId="7120"/>
    <cellStyle name="Normal 8 3 6 2 3 3 2" xfId="14656"/>
    <cellStyle name="Normal 8 3 6 2 3 3 2 2" xfId="32193"/>
    <cellStyle name="Normal 8 3 6 2 3 3 3" xfId="24678"/>
    <cellStyle name="Normal 8 3 6 2 3 4" xfId="9646"/>
    <cellStyle name="Normal 8 3 6 2 3 4 2" xfId="27183"/>
    <cellStyle name="Normal 8 3 6 2 3 5" xfId="19668"/>
    <cellStyle name="Normal 8 3 6 2 3 6" xfId="17163"/>
    <cellStyle name="Normal 8 3 6 2 4" xfId="3370"/>
    <cellStyle name="Normal 8 3 6 2 4 2" xfId="10906"/>
    <cellStyle name="Normal 8 3 6 2 4 2 2" xfId="28443"/>
    <cellStyle name="Normal 8 3 6 2 4 3" xfId="20928"/>
    <cellStyle name="Normal 8 3 6 2 5" xfId="5875"/>
    <cellStyle name="Normal 8 3 6 2 5 2" xfId="13411"/>
    <cellStyle name="Normal 8 3 6 2 5 2 2" xfId="30948"/>
    <cellStyle name="Normal 8 3 6 2 5 3" xfId="23433"/>
    <cellStyle name="Normal 8 3 6 2 6" xfId="8399"/>
    <cellStyle name="Normal 8 3 6 2 6 2" xfId="25938"/>
    <cellStyle name="Normal 8 3 6 2 7" xfId="18423"/>
    <cellStyle name="Normal 8 3 6 2 8" xfId="15918"/>
    <cellStyle name="Normal 8 3 6 3" xfId="588"/>
    <cellStyle name="Normal 8 3 6 3 2" xfId="1861"/>
    <cellStyle name="Normal 8 3 6 3 2 2" xfId="4366"/>
    <cellStyle name="Normal 8 3 6 3 2 2 2" xfId="11902"/>
    <cellStyle name="Normal 8 3 6 3 2 2 2 2" xfId="29439"/>
    <cellStyle name="Normal 8 3 6 3 2 2 3" xfId="21924"/>
    <cellStyle name="Normal 8 3 6 3 2 3" xfId="6871"/>
    <cellStyle name="Normal 8 3 6 3 2 3 2" xfId="14407"/>
    <cellStyle name="Normal 8 3 6 3 2 3 2 2" xfId="31944"/>
    <cellStyle name="Normal 8 3 6 3 2 3 3" xfId="24429"/>
    <cellStyle name="Normal 8 3 6 3 2 4" xfId="9397"/>
    <cellStyle name="Normal 8 3 6 3 2 4 2" xfId="26934"/>
    <cellStyle name="Normal 8 3 6 3 2 5" xfId="19419"/>
    <cellStyle name="Normal 8 3 6 3 2 6" xfId="16914"/>
    <cellStyle name="Normal 8 3 6 3 3" xfId="3121"/>
    <cellStyle name="Normal 8 3 6 3 3 2" xfId="10657"/>
    <cellStyle name="Normal 8 3 6 3 3 2 2" xfId="28194"/>
    <cellStyle name="Normal 8 3 6 3 3 3" xfId="20679"/>
    <cellStyle name="Normal 8 3 6 3 4" xfId="5626"/>
    <cellStyle name="Normal 8 3 6 3 4 2" xfId="13162"/>
    <cellStyle name="Normal 8 3 6 3 4 2 2" xfId="30699"/>
    <cellStyle name="Normal 8 3 6 3 4 3" xfId="23184"/>
    <cellStyle name="Normal 8 3 6 3 5" xfId="8150"/>
    <cellStyle name="Normal 8 3 6 3 5 2" xfId="25689"/>
    <cellStyle name="Normal 8 3 6 3 6" xfId="18174"/>
    <cellStyle name="Normal 8 3 6 3 7" xfId="15669"/>
    <cellStyle name="Normal 8 3 6 4" xfId="1114"/>
    <cellStyle name="Normal 8 3 6 4 2" xfId="2359"/>
    <cellStyle name="Normal 8 3 6 4 2 2" xfId="4864"/>
    <cellStyle name="Normal 8 3 6 4 2 2 2" xfId="12400"/>
    <cellStyle name="Normal 8 3 6 4 2 2 2 2" xfId="29937"/>
    <cellStyle name="Normal 8 3 6 4 2 2 3" xfId="22422"/>
    <cellStyle name="Normal 8 3 6 4 2 3" xfId="7369"/>
    <cellStyle name="Normal 8 3 6 4 2 3 2" xfId="14905"/>
    <cellStyle name="Normal 8 3 6 4 2 3 2 2" xfId="32442"/>
    <cellStyle name="Normal 8 3 6 4 2 3 3" xfId="24927"/>
    <cellStyle name="Normal 8 3 6 4 2 4" xfId="9895"/>
    <cellStyle name="Normal 8 3 6 4 2 4 2" xfId="27432"/>
    <cellStyle name="Normal 8 3 6 4 2 5" xfId="19917"/>
    <cellStyle name="Normal 8 3 6 4 2 6" xfId="17412"/>
    <cellStyle name="Normal 8 3 6 4 3" xfId="3619"/>
    <cellStyle name="Normal 8 3 6 4 3 2" xfId="11155"/>
    <cellStyle name="Normal 8 3 6 4 3 2 2" xfId="28692"/>
    <cellStyle name="Normal 8 3 6 4 3 3" xfId="21177"/>
    <cellStyle name="Normal 8 3 6 4 4" xfId="6124"/>
    <cellStyle name="Normal 8 3 6 4 4 2" xfId="13660"/>
    <cellStyle name="Normal 8 3 6 4 4 2 2" xfId="31197"/>
    <cellStyle name="Normal 8 3 6 4 4 3" xfId="23682"/>
    <cellStyle name="Normal 8 3 6 4 5" xfId="8650"/>
    <cellStyle name="Normal 8 3 6 4 5 2" xfId="26187"/>
    <cellStyle name="Normal 8 3 6 4 6" xfId="18672"/>
    <cellStyle name="Normal 8 3 6 4 7" xfId="16167"/>
    <cellStyle name="Normal 8 3 6 5" xfId="1612"/>
    <cellStyle name="Normal 8 3 6 5 2" xfId="4117"/>
    <cellStyle name="Normal 8 3 6 5 2 2" xfId="11653"/>
    <cellStyle name="Normal 8 3 6 5 2 2 2" xfId="29190"/>
    <cellStyle name="Normal 8 3 6 5 2 3" xfId="21675"/>
    <cellStyle name="Normal 8 3 6 5 3" xfId="6622"/>
    <cellStyle name="Normal 8 3 6 5 3 2" xfId="14158"/>
    <cellStyle name="Normal 8 3 6 5 3 2 2" xfId="31695"/>
    <cellStyle name="Normal 8 3 6 5 3 3" xfId="24180"/>
    <cellStyle name="Normal 8 3 6 5 4" xfId="9148"/>
    <cellStyle name="Normal 8 3 6 5 4 2" xfId="26685"/>
    <cellStyle name="Normal 8 3 6 5 5" xfId="19170"/>
    <cellStyle name="Normal 8 3 6 5 6" xfId="16665"/>
    <cellStyle name="Normal 8 3 6 6" xfId="2872"/>
    <cellStyle name="Normal 8 3 6 6 2" xfId="10408"/>
    <cellStyle name="Normal 8 3 6 6 2 2" xfId="27945"/>
    <cellStyle name="Normal 8 3 6 6 3" xfId="20430"/>
    <cellStyle name="Normal 8 3 6 7" xfId="5377"/>
    <cellStyle name="Normal 8 3 6 7 2" xfId="12913"/>
    <cellStyle name="Normal 8 3 6 7 2 2" xfId="30450"/>
    <cellStyle name="Normal 8 3 6 7 3" xfId="22935"/>
    <cellStyle name="Normal 8 3 6 8" xfId="7899"/>
    <cellStyle name="Normal 8 3 6 8 2" xfId="25440"/>
    <cellStyle name="Normal 8 3 6 9" xfId="17925"/>
    <cellStyle name="Normal 8 3 7" xfId="659"/>
    <cellStyle name="Normal 8 3 7 2" xfId="1180"/>
    <cellStyle name="Normal 8 3 7 2 2" xfId="2425"/>
    <cellStyle name="Normal 8 3 7 2 2 2" xfId="4930"/>
    <cellStyle name="Normal 8 3 7 2 2 2 2" xfId="12466"/>
    <cellStyle name="Normal 8 3 7 2 2 2 2 2" xfId="30003"/>
    <cellStyle name="Normal 8 3 7 2 2 2 3" xfId="22488"/>
    <cellStyle name="Normal 8 3 7 2 2 3" xfId="7435"/>
    <cellStyle name="Normal 8 3 7 2 2 3 2" xfId="14971"/>
    <cellStyle name="Normal 8 3 7 2 2 3 2 2" xfId="32508"/>
    <cellStyle name="Normal 8 3 7 2 2 3 3" xfId="24993"/>
    <cellStyle name="Normal 8 3 7 2 2 4" xfId="9961"/>
    <cellStyle name="Normal 8 3 7 2 2 4 2" xfId="27498"/>
    <cellStyle name="Normal 8 3 7 2 2 5" xfId="19983"/>
    <cellStyle name="Normal 8 3 7 2 2 6" xfId="17478"/>
    <cellStyle name="Normal 8 3 7 2 3" xfId="3685"/>
    <cellStyle name="Normal 8 3 7 2 3 2" xfId="11221"/>
    <cellStyle name="Normal 8 3 7 2 3 2 2" xfId="28758"/>
    <cellStyle name="Normal 8 3 7 2 3 3" xfId="21243"/>
    <cellStyle name="Normal 8 3 7 2 4" xfId="6190"/>
    <cellStyle name="Normal 8 3 7 2 4 2" xfId="13726"/>
    <cellStyle name="Normal 8 3 7 2 4 2 2" xfId="31263"/>
    <cellStyle name="Normal 8 3 7 2 4 3" xfId="23748"/>
    <cellStyle name="Normal 8 3 7 2 5" xfId="8716"/>
    <cellStyle name="Normal 8 3 7 2 5 2" xfId="26253"/>
    <cellStyle name="Normal 8 3 7 2 6" xfId="18738"/>
    <cellStyle name="Normal 8 3 7 2 7" xfId="16233"/>
    <cellStyle name="Normal 8 3 7 3" xfId="1927"/>
    <cellStyle name="Normal 8 3 7 3 2" xfId="4432"/>
    <cellStyle name="Normal 8 3 7 3 2 2" xfId="11968"/>
    <cellStyle name="Normal 8 3 7 3 2 2 2" xfId="29505"/>
    <cellStyle name="Normal 8 3 7 3 2 3" xfId="21990"/>
    <cellStyle name="Normal 8 3 7 3 3" xfId="6937"/>
    <cellStyle name="Normal 8 3 7 3 3 2" xfId="14473"/>
    <cellStyle name="Normal 8 3 7 3 3 2 2" xfId="32010"/>
    <cellStyle name="Normal 8 3 7 3 3 3" xfId="24495"/>
    <cellStyle name="Normal 8 3 7 3 4" xfId="9463"/>
    <cellStyle name="Normal 8 3 7 3 4 2" xfId="27000"/>
    <cellStyle name="Normal 8 3 7 3 5" xfId="19485"/>
    <cellStyle name="Normal 8 3 7 3 6" xfId="16980"/>
    <cellStyle name="Normal 8 3 7 4" xfId="3187"/>
    <cellStyle name="Normal 8 3 7 4 2" xfId="10723"/>
    <cellStyle name="Normal 8 3 7 4 2 2" xfId="28260"/>
    <cellStyle name="Normal 8 3 7 4 3" xfId="20745"/>
    <cellStyle name="Normal 8 3 7 5" xfId="5692"/>
    <cellStyle name="Normal 8 3 7 5 2" xfId="13228"/>
    <cellStyle name="Normal 8 3 7 5 2 2" xfId="30765"/>
    <cellStyle name="Normal 8 3 7 5 3" xfId="23250"/>
    <cellStyle name="Normal 8 3 7 6" xfId="8216"/>
    <cellStyle name="Normal 8 3 7 6 2" xfId="25755"/>
    <cellStyle name="Normal 8 3 7 7" xfId="18240"/>
    <cellStyle name="Normal 8 3 7 8" xfId="15735"/>
    <cellStyle name="Normal 8 3 8" xfId="386"/>
    <cellStyle name="Normal 8 3 8 2" xfId="1678"/>
    <cellStyle name="Normal 8 3 8 2 2" xfId="4183"/>
    <cellStyle name="Normal 8 3 8 2 2 2" xfId="11719"/>
    <cellStyle name="Normal 8 3 8 2 2 2 2" xfId="29256"/>
    <cellStyle name="Normal 8 3 8 2 2 3" xfId="21741"/>
    <cellStyle name="Normal 8 3 8 2 3" xfId="6688"/>
    <cellStyle name="Normal 8 3 8 2 3 2" xfId="14224"/>
    <cellStyle name="Normal 8 3 8 2 3 2 2" xfId="31761"/>
    <cellStyle name="Normal 8 3 8 2 3 3" xfId="24246"/>
    <cellStyle name="Normal 8 3 8 2 4" xfId="9214"/>
    <cellStyle name="Normal 8 3 8 2 4 2" xfId="26751"/>
    <cellStyle name="Normal 8 3 8 2 5" xfId="19236"/>
    <cellStyle name="Normal 8 3 8 2 6" xfId="16731"/>
    <cellStyle name="Normal 8 3 8 3" xfId="2938"/>
    <cellStyle name="Normal 8 3 8 3 2" xfId="10474"/>
    <cellStyle name="Normal 8 3 8 3 2 2" xfId="28011"/>
    <cellStyle name="Normal 8 3 8 3 3" xfId="20496"/>
    <cellStyle name="Normal 8 3 8 4" xfId="5443"/>
    <cellStyle name="Normal 8 3 8 4 2" xfId="12979"/>
    <cellStyle name="Normal 8 3 8 4 2 2" xfId="30516"/>
    <cellStyle name="Normal 8 3 8 4 3" xfId="23001"/>
    <cellStyle name="Normal 8 3 8 5" xfId="7965"/>
    <cellStyle name="Normal 8 3 8 5 2" xfId="25506"/>
    <cellStyle name="Normal 8 3 8 6" xfId="17991"/>
    <cellStyle name="Normal 8 3 8 7" xfId="15486"/>
    <cellStyle name="Normal 8 3 9" xfId="931"/>
    <cellStyle name="Normal 8 3 9 2" xfId="2176"/>
    <cellStyle name="Normal 8 3 9 2 2" xfId="4681"/>
    <cellStyle name="Normal 8 3 9 2 2 2" xfId="12217"/>
    <cellStyle name="Normal 8 3 9 2 2 2 2" xfId="29754"/>
    <cellStyle name="Normal 8 3 9 2 2 3" xfId="22239"/>
    <cellStyle name="Normal 8 3 9 2 3" xfId="7186"/>
    <cellStyle name="Normal 8 3 9 2 3 2" xfId="14722"/>
    <cellStyle name="Normal 8 3 9 2 3 2 2" xfId="32259"/>
    <cellStyle name="Normal 8 3 9 2 3 3" xfId="24744"/>
    <cellStyle name="Normal 8 3 9 2 4" xfId="9712"/>
    <cellStyle name="Normal 8 3 9 2 4 2" xfId="27249"/>
    <cellStyle name="Normal 8 3 9 2 5" xfId="19734"/>
    <cellStyle name="Normal 8 3 9 2 6" xfId="17229"/>
    <cellStyle name="Normal 8 3 9 3" xfId="3436"/>
    <cellStyle name="Normal 8 3 9 3 2" xfId="10972"/>
    <cellStyle name="Normal 8 3 9 3 2 2" xfId="28509"/>
    <cellStyle name="Normal 8 3 9 3 3" xfId="20994"/>
    <cellStyle name="Normal 8 3 9 4" xfId="5941"/>
    <cellStyle name="Normal 8 3 9 4 2" xfId="13477"/>
    <cellStyle name="Normal 8 3 9 4 2 2" xfId="31014"/>
    <cellStyle name="Normal 8 3 9 4 3" xfId="23499"/>
    <cellStyle name="Normal 8 3 9 5" xfId="8467"/>
    <cellStyle name="Normal 8 3 9 5 2" xfId="26004"/>
    <cellStyle name="Normal 8 3 9 6" xfId="18489"/>
    <cellStyle name="Normal 8 3 9 7" xfId="15984"/>
    <cellStyle name="Normal 8 4" xfId="108"/>
    <cellStyle name="Normal 8 4 10" xfId="1431"/>
    <cellStyle name="Normal 8 4 10 2" xfId="3936"/>
    <cellStyle name="Normal 8 4 10 2 2" xfId="11472"/>
    <cellStyle name="Normal 8 4 10 2 2 2" xfId="29009"/>
    <cellStyle name="Normal 8 4 10 2 3" xfId="21494"/>
    <cellStyle name="Normal 8 4 10 3" xfId="6441"/>
    <cellStyle name="Normal 8 4 10 3 2" xfId="13977"/>
    <cellStyle name="Normal 8 4 10 3 2 2" xfId="31514"/>
    <cellStyle name="Normal 8 4 10 3 3" xfId="23999"/>
    <cellStyle name="Normal 8 4 10 4" xfId="8967"/>
    <cellStyle name="Normal 8 4 10 4 2" xfId="26504"/>
    <cellStyle name="Normal 8 4 10 5" xfId="18989"/>
    <cellStyle name="Normal 8 4 10 6" xfId="16484"/>
    <cellStyle name="Normal 8 4 11" xfId="2676"/>
    <cellStyle name="Normal 8 4 11 2" xfId="5181"/>
    <cellStyle name="Normal 8 4 11 2 2" xfId="12717"/>
    <cellStyle name="Normal 8 4 11 2 2 2" xfId="30254"/>
    <cellStyle name="Normal 8 4 11 2 3" xfId="22739"/>
    <cellStyle name="Normal 8 4 11 3" xfId="7686"/>
    <cellStyle name="Normal 8 4 11 3 2" xfId="15222"/>
    <cellStyle name="Normal 8 4 11 3 2 2" xfId="32759"/>
    <cellStyle name="Normal 8 4 11 3 3" xfId="25244"/>
    <cellStyle name="Normal 8 4 11 4" xfId="10212"/>
    <cellStyle name="Normal 8 4 11 4 2" xfId="27749"/>
    <cellStyle name="Normal 8 4 11 5" xfId="20234"/>
    <cellStyle name="Normal 8 4 11 6" xfId="17729"/>
    <cellStyle name="Normal 8 4 12" xfId="2691"/>
    <cellStyle name="Normal 8 4 12 2" xfId="10227"/>
    <cellStyle name="Normal 8 4 12 2 2" xfId="27764"/>
    <cellStyle name="Normal 8 4 12 3" xfId="20249"/>
    <cellStyle name="Normal 8 4 13" xfId="5196"/>
    <cellStyle name="Normal 8 4 13 2" xfId="12732"/>
    <cellStyle name="Normal 8 4 13 2 2" xfId="30269"/>
    <cellStyle name="Normal 8 4 13 3" xfId="22754"/>
    <cellStyle name="Normal 8 4 14" xfId="7716"/>
    <cellStyle name="Normal 8 4 14 2" xfId="25259"/>
    <cellStyle name="Normal 8 4 15" xfId="17744"/>
    <cellStyle name="Normal 8 4 16" xfId="15237"/>
    <cellStyle name="Normal 8 4 2" xfId="123"/>
    <cellStyle name="Normal 8 4 2 10" xfId="2706"/>
    <cellStyle name="Normal 8 4 2 10 2" xfId="10242"/>
    <cellStyle name="Normal 8 4 2 10 2 2" xfId="27779"/>
    <cellStyle name="Normal 8 4 2 10 3" xfId="20264"/>
    <cellStyle name="Normal 8 4 2 11" xfId="5211"/>
    <cellStyle name="Normal 8 4 2 11 2" xfId="12747"/>
    <cellStyle name="Normal 8 4 2 11 2 2" xfId="30284"/>
    <cellStyle name="Normal 8 4 2 11 3" xfId="22769"/>
    <cellStyle name="Normal 8 4 2 12" xfId="7731"/>
    <cellStyle name="Normal 8 4 2 12 2" xfId="25274"/>
    <cellStyle name="Normal 8 4 2 13" xfId="17759"/>
    <cellStyle name="Normal 8 4 2 14" xfId="15252"/>
    <cellStyle name="Normal 8 4 2 2" xfId="157"/>
    <cellStyle name="Normal 8 4 2 2 10" xfId="5242"/>
    <cellStyle name="Normal 8 4 2 2 10 2" xfId="12778"/>
    <cellStyle name="Normal 8 4 2 2 10 2 2" xfId="30315"/>
    <cellStyle name="Normal 8 4 2 2 10 3" xfId="22800"/>
    <cellStyle name="Normal 8 4 2 2 11" xfId="7762"/>
    <cellStyle name="Normal 8 4 2 2 11 2" xfId="25305"/>
    <cellStyle name="Normal 8 4 2 2 12" xfId="17790"/>
    <cellStyle name="Normal 8 4 2 2 13" xfId="15283"/>
    <cellStyle name="Normal 8 4 2 2 2" xfId="221"/>
    <cellStyle name="Normal 8 4 2 2 2 10" xfId="15344"/>
    <cellStyle name="Normal 8 4 2 2 2 2" xfId="770"/>
    <cellStyle name="Normal 8 4 2 2 2 2 2" xfId="1289"/>
    <cellStyle name="Normal 8 4 2 2 2 2 2 2" xfId="2534"/>
    <cellStyle name="Normal 8 4 2 2 2 2 2 2 2" xfId="5039"/>
    <cellStyle name="Normal 8 4 2 2 2 2 2 2 2 2" xfId="12575"/>
    <cellStyle name="Normal 8 4 2 2 2 2 2 2 2 2 2" xfId="30112"/>
    <cellStyle name="Normal 8 4 2 2 2 2 2 2 2 3" xfId="22597"/>
    <cellStyle name="Normal 8 4 2 2 2 2 2 2 3" xfId="7544"/>
    <cellStyle name="Normal 8 4 2 2 2 2 2 2 3 2" xfId="15080"/>
    <cellStyle name="Normal 8 4 2 2 2 2 2 2 3 2 2" xfId="32617"/>
    <cellStyle name="Normal 8 4 2 2 2 2 2 2 3 3" xfId="25102"/>
    <cellStyle name="Normal 8 4 2 2 2 2 2 2 4" xfId="10070"/>
    <cellStyle name="Normal 8 4 2 2 2 2 2 2 4 2" xfId="27607"/>
    <cellStyle name="Normal 8 4 2 2 2 2 2 2 5" xfId="20092"/>
    <cellStyle name="Normal 8 4 2 2 2 2 2 2 6" xfId="17587"/>
    <cellStyle name="Normal 8 4 2 2 2 2 2 3" xfId="3794"/>
    <cellStyle name="Normal 8 4 2 2 2 2 2 3 2" xfId="11330"/>
    <cellStyle name="Normal 8 4 2 2 2 2 2 3 2 2" xfId="28867"/>
    <cellStyle name="Normal 8 4 2 2 2 2 2 3 3" xfId="21352"/>
    <cellStyle name="Normal 8 4 2 2 2 2 2 4" xfId="6299"/>
    <cellStyle name="Normal 8 4 2 2 2 2 2 4 2" xfId="13835"/>
    <cellStyle name="Normal 8 4 2 2 2 2 2 4 2 2" xfId="31372"/>
    <cellStyle name="Normal 8 4 2 2 2 2 2 4 3" xfId="23857"/>
    <cellStyle name="Normal 8 4 2 2 2 2 2 5" xfId="8825"/>
    <cellStyle name="Normal 8 4 2 2 2 2 2 5 2" xfId="26362"/>
    <cellStyle name="Normal 8 4 2 2 2 2 2 6" xfId="18847"/>
    <cellStyle name="Normal 8 4 2 2 2 2 2 7" xfId="16342"/>
    <cellStyle name="Normal 8 4 2 2 2 2 3" xfId="2036"/>
    <cellStyle name="Normal 8 4 2 2 2 2 3 2" xfId="4541"/>
    <cellStyle name="Normal 8 4 2 2 2 2 3 2 2" xfId="12077"/>
    <cellStyle name="Normal 8 4 2 2 2 2 3 2 2 2" xfId="29614"/>
    <cellStyle name="Normal 8 4 2 2 2 2 3 2 3" xfId="22099"/>
    <cellStyle name="Normal 8 4 2 2 2 2 3 3" xfId="7046"/>
    <cellStyle name="Normal 8 4 2 2 2 2 3 3 2" xfId="14582"/>
    <cellStyle name="Normal 8 4 2 2 2 2 3 3 2 2" xfId="32119"/>
    <cellStyle name="Normal 8 4 2 2 2 2 3 3 3" xfId="24604"/>
    <cellStyle name="Normal 8 4 2 2 2 2 3 4" xfId="9572"/>
    <cellStyle name="Normal 8 4 2 2 2 2 3 4 2" xfId="27109"/>
    <cellStyle name="Normal 8 4 2 2 2 2 3 5" xfId="19594"/>
    <cellStyle name="Normal 8 4 2 2 2 2 3 6" xfId="17089"/>
    <cellStyle name="Normal 8 4 2 2 2 2 4" xfId="3296"/>
    <cellStyle name="Normal 8 4 2 2 2 2 4 2" xfId="10832"/>
    <cellStyle name="Normal 8 4 2 2 2 2 4 2 2" xfId="28369"/>
    <cellStyle name="Normal 8 4 2 2 2 2 4 3" xfId="20854"/>
    <cellStyle name="Normal 8 4 2 2 2 2 5" xfId="5801"/>
    <cellStyle name="Normal 8 4 2 2 2 2 5 2" xfId="13337"/>
    <cellStyle name="Normal 8 4 2 2 2 2 5 2 2" xfId="30874"/>
    <cellStyle name="Normal 8 4 2 2 2 2 5 3" xfId="23359"/>
    <cellStyle name="Normal 8 4 2 2 2 2 6" xfId="8325"/>
    <cellStyle name="Normal 8 4 2 2 2 2 6 2" xfId="25864"/>
    <cellStyle name="Normal 8 4 2 2 2 2 7" xfId="18349"/>
    <cellStyle name="Normal 8 4 2 2 2 2 8" xfId="15844"/>
    <cellStyle name="Normal 8 4 2 2 2 3" xfId="497"/>
    <cellStyle name="Normal 8 4 2 2 2 3 2" xfId="1787"/>
    <cellStyle name="Normal 8 4 2 2 2 3 2 2" xfId="4292"/>
    <cellStyle name="Normal 8 4 2 2 2 3 2 2 2" xfId="11828"/>
    <cellStyle name="Normal 8 4 2 2 2 3 2 2 2 2" xfId="29365"/>
    <cellStyle name="Normal 8 4 2 2 2 3 2 2 3" xfId="21850"/>
    <cellStyle name="Normal 8 4 2 2 2 3 2 3" xfId="6797"/>
    <cellStyle name="Normal 8 4 2 2 2 3 2 3 2" xfId="14333"/>
    <cellStyle name="Normal 8 4 2 2 2 3 2 3 2 2" xfId="31870"/>
    <cellStyle name="Normal 8 4 2 2 2 3 2 3 3" xfId="24355"/>
    <cellStyle name="Normal 8 4 2 2 2 3 2 4" xfId="9323"/>
    <cellStyle name="Normal 8 4 2 2 2 3 2 4 2" xfId="26860"/>
    <cellStyle name="Normal 8 4 2 2 2 3 2 5" xfId="19345"/>
    <cellStyle name="Normal 8 4 2 2 2 3 2 6" xfId="16840"/>
    <cellStyle name="Normal 8 4 2 2 2 3 3" xfId="3047"/>
    <cellStyle name="Normal 8 4 2 2 2 3 3 2" xfId="10583"/>
    <cellStyle name="Normal 8 4 2 2 2 3 3 2 2" xfId="28120"/>
    <cellStyle name="Normal 8 4 2 2 2 3 3 3" xfId="20605"/>
    <cellStyle name="Normal 8 4 2 2 2 3 4" xfId="5552"/>
    <cellStyle name="Normal 8 4 2 2 2 3 4 2" xfId="13088"/>
    <cellStyle name="Normal 8 4 2 2 2 3 4 2 2" xfId="30625"/>
    <cellStyle name="Normal 8 4 2 2 2 3 4 3" xfId="23110"/>
    <cellStyle name="Normal 8 4 2 2 2 3 5" xfId="8074"/>
    <cellStyle name="Normal 8 4 2 2 2 3 5 2" xfId="25615"/>
    <cellStyle name="Normal 8 4 2 2 2 3 6" xfId="18100"/>
    <cellStyle name="Normal 8 4 2 2 2 3 7" xfId="15595"/>
    <cellStyle name="Normal 8 4 2 2 2 4" xfId="1040"/>
    <cellStyle name="Normal 8 4 2 2 2 4 2" xfId="2285"/>
    <cellStyle name="Normal 8 4 2 2 2 4 2 2" xfId="4790"/>
    <cellStyle name="Normal 8 4 2 2 2 4 2 2 2" xfId="12326"/>
    <cellStyle name="Normal 8 4 2 2 2 4 2 2 2 2" xfId="29863"/>
    <cellStyle name="Normal 8 4 2 2 2 4 2 2 3" xfId="22348"/>
    <cellStyle name="Normal 8 4 2 2 2 4 2 3" xfId="7295"/>
    <cellStyle name="Normal 8 4 2 2 2 4 2 3 2" xfId="14831"/>
    <cellStyle name="Normal 8 4 2 2 2 4 2 3 2 2" xfId="32368"/>
    <cellStyle name="Normal 8 4 2 2 2 4 2 3 3" xfId="24853"/>
    <cellStyle name="Normal 8 4 2 2 2 4 2 4" xfId="9821"/>
    <cellStyle name="Normal 8 4 2 2 2 4 2 4 2" xfId="27358"/>
    <cellStyle name="Normal 8 4 2 2 2 4 2 5" xfId="19843"/>
    <cellStyle name="Normal 8 4 2 2 2 4 2 6" xfId="17338"/>
    <cellStyle name="Normal 8 4 2 2 2 4 3" xfId="3545"/>
    <cellStyle name="Normal 8 4 2 2 2 4 3 2" xfId="11081"/>
    <cellStyle name="Normal 8 4 2 2 2 4 3 2 2" xfId="28618"/>
    <cellStyle name="Normal 8 4 2 2 2 4 3 3" xfId="21103"/>
    <cellStyle name="Normal 8 4 2 2 2 4 4" xfId="6050"/>
    <cellStyle name="Normal 8 4 2 2 2 4 4 2" xfId="13586"/>
    <cellStyle name="Normal 8 4 2 2 2 4 4 2 2" xfId="31123"/>
    <cellStyle name="Normal 8 4 2 2 2 4 4 3" xfId="23608"/>
    <cellStyle name="Normal 8 4 2 2 2 4 5" xfId="8576"/>
    <cellStyle name="Normal 8 4 2 2 2 4 5 2" xfId="26113"/>
    <cellStyle name="Normal 8 4 2 2 2 4 6" xfId="18598"/>
    <cellStyle name="Normal 8 4 2 2 2 4 7" xfId="16093"/>
    <cellStyle name="Normal 8 4 2 2 2 5" xfId="1538"/>
    <cellStyle name="Normal 8 4 2 2 2 5 2" xfId="4043"/>
    <cellStyle name="Normal 8 4 2 2 2 5 2 2" xfId="11579"/>
    <cellStyle name="Normal 8 4 2 2 2 5 2 2 2" xfId="29116"/>
    <cellStyle name="Normal 8 4 2 2 2 5 2 3" xfId="21601"/>
    <cellStyle name="Normal 8 4 2 2 2 5 3" xfId="6548"/>
    <cellStyle name="Normal 8 4 2 2 2 5 3 2" xfId="14084"/>
    <cellStyle name="Normal 8 4 2 2 2 5 3 2 2" xfId="31621"/>
    <cellStyle name="Normal 8 4 2 2 2 5 3 3" xfId="24106"/>
    <cellStyle name="Normal 8 4 2 2 2 5 4" xfId="9074"/>
    <cellStyle name="Normal 8 4 2 2 2 5 4 2" xfId="26611"/>
    <cellStyle name="Normal 8 4 2 2 2 5 5" xfId="19096"/>
    <cellStyle name="Normal 8 4 2 2 2 5 6" xfId="16591"/>
    <cellStyle name="Normal 8 4 2 2 2 6" xfId="2798"/>
    <cellStyle name="Normal 8 4 2 2 2 6 2" xfId="10334"/>
    <cellStyle name="Normal 8 4 2 2 2 6 2 2" xfId="27871"/>
    <cellStyle name="Normal 8 4 2 2 2 6 3" xfId="20356"/>
    <cellStyle name="Normal 8 4 2 2 2 7" xfId="5303"/>
    <cellStyle name="Normal 8 4 2 2 2 7 2" xfId="12839"/>
    <cellStyle name="Normal 8 4 2 2 2 7 2 2" xfId="30376"/>
    <cellStyle name="Normal 8 4 2 2 2 7 3" xfId="22861"/>
    <cellStyle name="Normal 8 4 2 2 2 8" xfId="7823"/>
    <cellStyle name="Normal 8 4 2 2 2 8 2" xfId="25366"/>
    <cellStyle name="Normal 8 4 2 2 2 9" xfId="17851"/>
    <cellStyle name="Normal 8 4 2 2 3" xfId="297"/>
    <cellStyle name="Normal 8 4 2 2 3 10" xfId="15407"/>
    <cellStyle name="Normal 8 4 2 2 3 2" xfId="832"/>
    <cellStyle name="Normal 8 4 2 2 3 2 2" xfId="1350"/>
    <cellStyle name="Normal 8 4 2 2 3 2 2 2" xfId="2595"/>
    <cellStyle name="Normal 8 4 2 2 3 2 2 2 2" xfId="5100"/>
    <cellStyle name="Normal 8 4 2 2 3 2 2 2 2 2" xfId="12636"/>
    <cellStyle name="Normal 8 4 2 2 3 2 2 2 2 2 2" xfId="30173"/>
    <cellStyle name="Normal 8 4 2 2 3 2 2 2 2 3" xfId="22658"/>
    <cellStyle name="Normal 8 4 2 2 3 2 2 2 3" xfId="7605"/>
    <cellStyle name="Normal 8 4 2 2 3 2 2 2 3 2" xfId="15141"/>
    <cellStyle name="Normal 8 4 2 2 3 2 2 2 3 2 2" xfId="32678"/>
    <cellStyle name="Normal 8 4 2 2 3 2 2 2 3 3" xfId="25163"/>
    <cellStyle name="Normal 8 4 2 2 3 2 2 2 4" xfId="10131"/>
    <cellStyle name="Normal 8 4 2 2 3 2 2 2 4 2" xfId="27668"/>
    <cellStyle name="Normal 8 4 2 2 3 2 2 2 5" xfId="20153"/>
    <cellStyle name="Normal 8 4 2 2 3 2 2 2 6" xfId="17648"/>
    <cellStyle name="Normal 8 4 2 2 3 2 2 3" xfId="3855"/>
    <cellStyle name="Normal 8 4 2 2 3 2 2 3 2" xfId="11391"/>
    <cellStyle name="Normal 8 4 2 2 3 2 2 3 2 2" xfId="28928"/>
    <cellStyle name="Normal 8 4 2 2 3 2 2 3 3" xfId="21413"/>
    <cellStyle name="Normal 8 4 2 2 3 2 2 4" xfId="6360"/>
    <cellStyle name="Normal 8 4 2 2 3 2 2 4 2" xfId="13896"/>
    <cellStyle name="Normal 8 4 2 2 3 2 2 4 2 2" xfId="31433"/>
    <cellStyle name="Normal 8 4 2 2 3 2 2 4 3" xfId="23918"/>
    <cellStyle name="Normal 8 4 2 2 3 2 2 5" xfId="8886"/>
    <cellStyle name="Normal 8 4 2 2 3 2 2 5 2" xfId="26423"/>
    <cellStyle name="Normal 8 4 2 2 3 2 2 6" xfId="18908"/>
    <cellStyle name="Normal 8 4 2 2 3 2 2 7" xfId="16403"/>
    <cellStyle name="Normal 8 4 2 2 3 2 3" xfId="2097"/>
    <cellStyle name="Normal 8 4 2 2 3 2 3 2" xfId="4602"/>
    <cellStyle name="Normal 8 4 2 2 3 2 3 2 2" xfId="12138"/>
    <cellStyle name="Normal 8 4 2 2 3 2 3 2 2 2" xfId="29675"/>
    <cellStyle name="Normal 8 4 2 2 3 2 3 2 3" xfId="22160"/>
    <cellStyle name="Normal 8 4 2 2 3 2 3 3" xfId="7107"/>
    <cellStyle name="Normal 8 4 2 2 3 2 3 3 2" xfId="14643"/>
    <cellStyle name="Normal 8 4 2 2 3 2 3 3 2 2" xfId="32180"/>
    <cellStyle name="Normal 8 4 2 2 3 2 3 3 3" xfId="24665"/>
    <cellStyle name="Normal 8 4 2 2 3 2 3 4" xfId="9633"/>
    <cellStyle name="Normal 8 4 2 2 3 2 3 4 2" xfId="27170"/>
    <cellStyle name="Normal 8 4 2 2 3 2 3 5" xfId="19655"/>
    <cellStyle name="Normal 8 4 2 2 3 2 3 6" xfId="17150"/>
    <cellStyle name="Normal 8 4 2 2 3 2 4" xfId="3357"/>
    <cellStyle name="Normal 8 4 2 2 3 2 4 2" xfId="10893"/>
    <cellStyle name="Normal 8 4 2 2 3 2 4 2 2" xfId="28430"/>
    <cellStyle name="Normal 8 4 2 2 3 2 4 3" xfId="20915"/>
    <cellStyle name="Normal 8 4 2 2 3 2 5" xfId="5862"/>
    <cellStyle name="Normal 8 4 2 2 3 2 5 2" xfId="13398"/>
    <cellStyle name="Normal 8 4 2 2 3 2 5 2 2" xfId="30935"/>
    <cellStyle name="Normal 8 4 2 2 3 2 5 3" xfId="23420"/>
    <cellStyle name="Normal 8 4 2 2 3 2 6" xfId="8386"/>
    <cellStyle name="Normal 8 4 2 2 3 2 6 2" xfId="25925"/>
    <cellStyle name="Normal 8 4 2 2 3 2 7" xfId="18410"/>
    <cellStyle name="Normal 8 4 2 2 3 2 8" xfId="15905"/>
    <cellStyle name="Normal 8 4 2 2 3 3" xfId="572"/>
    <cellStyle name="Normal 8 4 2 2 3 3 2" xfId="1848"/>
    <cellStyle name="Normal 8 4 2 2 3 3 2 2" xfId="4353"/>
    <cellStyle name="Normal 8 4 2 2 3 3 2 2 2" xfId="11889"/>
    <cellStyle name="Normal 8 4 2 2 3 3 2 2 2 2" xfId="29426"/>
    <cellStyle name="Normal 8 4 2 2 3 3 2 2 3" xfId="21911"/>
    <cellStyle name="Normal 8 4 2 2 3 3 2 3" xfId="6858"/>
    <cellStyle name="Normal 8 4 2 2 3 3 2 3 2" xfId="14394"/>
    <cellStyle name="Normal 8 4 2 2 3 3 2 3 2 2" xfId="31931"/>
    <cellStyle name="Normal 8 4 2 2 3 3 2 3 3" xfId="24416"/>
    <cellStyle name="Normal 8 4 2 2 3 3 2 4" xfId="9384"/>
    <cellStyle name="Normal 8 4 2 2 3 3 2 4 2" xfId="26921"/>
    <cellStyle name="Normal 8 4 2 2 3 3 2 5" xfId="19406"/>
    <cellStyle name="Normal 8 4 2 2 3 3 2 6" xfId="16901"/>
    <cellStyle name="Normal 8 4 2 2 3 3 3" xfId="3108"/>
    <cellStyle name="Normal 8 4 2 2 3 3 3 2" xfId="10644"/>
    <cellStyle name="Normal 8 4 2 2 3 3 3 2 2" xfId="28181"/>
    <cellStyle name="Normal 8 4 2 2 3 3 3 3" xfId="20666"/>
    <cellStyle name="Normal 8 4 2 2 3 3 4" xfId="5613"/>
    <cellStyle name="Normal 8 4 2 2 3 3 4 2" xfId="13149"/>
    <cellStyle name="Normal 8 4 2 2 3 3 4 2 2" xfId="30686"/>
    <cellStyle name="Normal 8 4 2 2 3 3 4 3" xfId="23171"/>
    <cellStyle name="Normal 8 4 2 2 3 3 5" xfId="8137"/>
    <cellStyle name="Normal 8 4 2 2 3 3 5 2" xfId="25676"/>
    <cellStyle name="Normal 8 4 2 2 3 3 6" xfId="18161"/>
    <cellStyle name="Normal 8 4 2 2 3 3 7" xfId="15656"/>
    <cellStyle name="Normal 8 4 2 2 3 4" xfId="1101"/>
    <cellStyle name="Normal 8 4 2 2 3 4 2" xfId="2346"/>
    <cellStyle name="Normal 8 4 2 2 3 4 2 2" xfId="4851"/>
    <cellStyle name="Normal 8 4 2 2 3 4 2 2 2" xfId="12387"/>
    <cellStyle name="Normal 8 4 2 2 3 4 2 2 2 2" xfId="29924"/>
    <cellStyle name="Normal 8 4 2 2 3 4 2 2 3" xfId="22409"/>
    <cellStyle name="Normal 8 4 2 2 3 4 2 3" xfId="7356"/>
    <cellStyle name="Normal 8 4 2 2 3 4 2 3 2" xfId="14892"/>
    <cellStyle name="Normal 8 4 2 2 3 4 2 3 2 2" xfId="32429"/>
    <cellStyle name="Normal 8 4 2 2 3 4 2 3 3" xfId="24914"/>
    <cellStyle name="Normal 8 4 2 2 3 4 2 4" xfId="9882"/>
    <cellStyle name="Normal 8 4 2 2 3 4 2 4 2" xfId="27419"/>
    <cellStyle name="Normal 8 4 2 2 3 4 2 5" xfId="19904"/>
    <cellStyle name="Normal 8 4 2 2 3 4 2 6" xfId="17399"/>
    <cellStyle name="Normal 8 4 2 2 3 4 3" xfId="3606"/>
    <cellStyle name="Normal 8 4 2 2 3 4 3 2" xfId="11142"/>
    <cellStyle name="Normal 8 4 2 2 3 4 3 2 2" xfId="28679"/>
    <cellStyle name="Normal 8 4 2 2 3 4 3 3" xfId="21164"/>
    <cellStyle name="Normal 8 4 2 2 3 4 4" xfId="6111"/>
    <cellStyle name="Normal 8 4 2 2 3 4 4 2" xfId="13647"/>
    <cellStyle name="Normal 8 4 2 2 3 4 4 2 2" xfId="31184"/>
    <cellStyle name="Normal 8 4 2 2 3 4 4 3" xfId="23669"/>
    <cellStyle name="Normal 8 4 2 2 3 4 5" xfId="8637"/>
    <cellStyle name="Normal 8 4 2 2 3 4 5 2" xfId="26174"/>
    <cellStyle name="Normal 8 4 2 2 3 4 6" xfId="18659"/>
    <cellStyle name="Normal 8 4 2 2 3 4 7" xfId="16154"/>
    <cellStyle name="Normal 8 4 2 2 3 5" xfId="1599"/>
    <cellStyle name="Normal 8 4 2 2 3 5 2" xfId="4104"/>
    <cellStyle name="Normal 8 4 2 2 3 5 2 2" xfId="11640"/>
    <cellStyle name="Normal 8 4 2 2 3 5 2 2 2" xfId="29177"/>
    <cellStyle name="Normal 8 4 2 2 3 5 2 3" xfId="21662"/>
    <cellStyle name="Normal 8 4 2 2 3 5 3" xfId="6609"/>
    <cellStyle name="Normal 8 4 2 2 3 5 3 2" xfId="14145"/>
    <cellStyle name="Normal 8 4 2 2 3 5 3 2 2" xfId="31682"/>
    <cellStyle name="Normal 8 4 2 2 3 5 3 3" xfId="24167"/>
    <cellStyle name="Normal 8 4 2 2 3 5 4" xfId="9135"/>
    <cellStyle name="Normal 8 4 2 2 3 5 4 2" xfId="26672"/>
    <cellStyle name="Normal 8 4 2 2 3 5 5" xfId="19157"/>
    <cellStyle name="Normal 8 4 2 2 3 5 6" xfId="16652"/>
    <cellStyle name="Normal 8 4 2 2 3 6" xfId="2859"/>
    <cellStyle name="Normal 8 4 2 2 3 6 2" xfId="10395"/>
    <cellStyle name="Normal 8 4 2 2 3 6 2 2" xfId="27932"/>
    <cellStyle name="Normal 8 4 2 2 3 6 3" xfId="20417"/>
    <cellStyle name="Normal 8 4 2 2 3 7" xfId="5364"/>
    <cellStyle name="Normal 8 4 2 2 3 7 2" xfId="12900"/>
    <cellStyle name="Normal 8 4 2 2 3 7 2 2" xfId="30437"/>
    <cellStyle name="Normal 8 4 2 2 3 7 3" xfId="22922"/>
    <cellStyle name="Normal 8 4 2 2 3 8" xfId="7886"/>
    <cellStyle name="Normal 8 4 2 2 3 8 2" xfId="25427"/>
    <cellStyle name="Normal 8 4 2 2 3 9" xfId="17912"/>
    <cellStyle name="Normal 8 4 2 2 4" xfId="361"/>
    <cellStyle name="Normal 8 4 2 2 4 10" xfId="15468"/>
    <cellStyle name="Normal 8 4 2 2 4 2" xfId="896"/>
    <cellStyle name="Normal 8 4 2 2 4 2 2" xfId="1411"/>
    <cellStyle name="Normal 8 4 2 2 4 2 2 2" xfId="2656"/>
    <cellStyle name="Normal 8 4 2 2 4 2 2 2 2" xfId="5161"/>
    <cellStyle name="Normal 8 4 2 2 4 2 2 2 2 2" xfId="12697"/>
    <cellStyle name="Normal 8 4 2 2 4 2 2 2 2 2 2" xfId="30234"/>
    <cellStyle name="Normal 8 4 2 2 4 2 2 2 2 3" xfId="22719"/>
    <cellStyle name="Normal 8 4 2 2 4 2 2 2 3" xfId="7666"/>
    <cellStyle name="Normal 8 4 2 2 4 2 2 2 3 2" xfId="15202"/>
    <cellStyle name="Normal 8 4 2 2 4 2 2 2 3 2 2" xfId="32739"/>
    <cellStyle name="Normal 8 4 2 2 4 2 2 2 3 3" xfId="25224"/>
    <cellStyle name="Normal 8 4 2 2 4 2 2 2 4" xfId="10192"/>
    <cellStyle name="Normal 8 4 2 2 4 2 2 2 4 2" xfId="27729"/>
    <cellStyle name="Normal 8 4 2 2 4 2 2 2 5" xfId="20214"/>
    <cellStyle name="Normal 8 4 2 2 4 2 2 2 6" xfId="17709"/>
    <cellStyle name="Normal 8 4 2 2 4 2 2 3" xfId="3916"/>
    <cellStyle name="Normal 8 4 2 2 4 2 2 3 2" xfId="11452"/>
    <cellStyle name="Normal 8 4 2 2 4 2 2 3 2 2" xfId="28989"/>
    <cellStyle name="Normal 8 4 2 2 4 2 2 3 3" xfId="21474"/>
    <cellStyle name="Normal 8 4 2 2 4 2 2 4" xfId="6421"/>
    <cellStyle name="Normal 8 4 2 2 4 2 2 4 2" xfId="13957"/>
    <cellStyle name="Normal 8 4 2 2 4 2 2 4 2 2" xfId="31494"/>
    <cellStyle name="Normal 8 4 2 2 4 2 2 4 3" xfId="23979"/>
    <cellStyle name="Normal 8 4 2 2 4 2 2 5" xfId="8947"/>
    <cellStyle name="Normal 8 4 2 2 4 2 2 5 2" xfId="26484"/>
    <cellStyle name="Normal 8 4 2 2 4 2 2 6" xfId="18969"/>
    <cellStyle name="Normal 8 4 2 2 4 2 2 7" xfId="16464"/>
    <cellStyle name="Normal 8 4 2 2 4 2 3" xfId="2158"/>
    <cellStyle name="Normal 8 4 2 2 4 2 3 2" xfId="4663"/>
    <cellStyle name="Normal 8 4 2 2 4 2 3 2 2" xfId="12199"/>
    <cellStyle name="Normal 8 4 2 2 4 2 3 2 2 2" xfId="29736"/>
    <cellStyle name="Normal 8 4 2 2 4 2 3 2 3" xfId="22221"/>
    <cellStyle name="Normal 8 4 2 2 4 2 3 3" xfId="7168"/>
    <cellStyle name="Normal 8 4 2 2 4 2 3 3 2" xfId="14704"/>
    <cellStyle name="Normal 8 4 2 2 4 2 3 3 2 2" xfId="32241"/>
    <cellStyle name="Normal 8 4 2 2 4 2 3 3 3" xfId="24726"/>
    <cellStyle name="Normal 8 4 2 2 4 2 3 4" xfId="9694"/>
    <cellStyle name="Normal 8 4 2 2 4 2 3 4 2" xfId="27231"/>
    <cellStyle name="Normal 8 4 2 2 4 2 3 5" xfId="19716"/>
    <cellStyle name="Normal 8 4 2 2 4 2 3 6" xfId="17211"/>
    <cellStyle name="Normal 8 4 2 2 4 2 4" xfId="3418"/>
    <cellStyle name="Normal 8 4 2 2 4 2 4 2" xfId="10954"/>
    <cellStyle name="Normal 8 4 2 2 4 2 4 2 2" xfId="28491"/>
    <cellStyle name="Normal 8 4 2 2 4 2 4 3" xfId="20976"/>
    <cellStyle name="Normal 8 4 2 2 4 2 5" xfId="5923"/>
    <cellStyle name="Normal 8 4 2 2 4 2 5 2" xfId="13459"/>
    <cellStyle name="Normal 8 4 2 2 4 2 5 2 2" xfId="30996"/>
    <cellStyle name="Normal 8 4 2 2 4 2 5 3" xfId="23481"/>
    <cellStyle name="Normal 8 4 2 2 4 2 6" xfId="8447"/>
    <cellStyle name="Normal 8 4 2 2 4 2 6 2" xfId="25986"/>
    <cellStyle name="Normal 8 4 2 2 4 2 7" xfId="18471"/>
    <cellStyle name="Normal 8 4 2 2 4 2 8" xfId="15966"/>
    <cellStyle name="Normal 8 4 2 2 4 3" xfId="636"/>
    <cellStyle name="Normal 8 4 2 2 4 3 2" xfId="1909"/>
    <cellStyle name="Normal 8 4 2 2 4 3 2 2" xfId="4414"/>
    <cellStyle name="Normal 8 4 2 2 4 3 2 2 2" xfId="11950"/>
    <cellStyle name="Normal 8 4 2 2 4 3 2 2 2 2" xfId="29487"/>
    <cellStyle name="Normal 8 4 2 2 4 3 2 2 3" xfId="21972"/>
    <cellStyle name="Normal 8 4 2 2 4 3 2 3" xfId="6919"/>
    <cellStyle name="Normal 8 4 2 2 4 3 2 3 2" xfId="14455"/>
    <cellStyle name="Normal 8 4 2 2 4 3 2 3 2 2" xfId="31992"/>
    <cellStyle name="Normal 8 4 2 2 4 3 2 3 3" xfId="24477"/>
    <cellStyle name="Normal 8 4 2 2 4 3 2 4" xfId="9445"/>
    <cellStyle name="Normal 8 4 2 2 4 3 2 4 2" xfId="26982"/>
    <cellStyle name="Normal 8 4 2 2 4 3 2 5" xfId="19467"/>
    <cellStyle name="Normal 8 4 2 2 4 3 2 6" xfId="16962"/>
    <cellStyle name="Normal 8 4 2 2 4 3 3" xfId="3169"/>
    <cellStyle name="Normal 8 4 2 2 4 3 3 2" xfId="10705"/>
    <cellStyle name="Normal 8 4 2 2 4 3 3 2 2" xfId="28242"/>
    <cellStyle name="Normal 8 4 2 2 4 3 3 3" xfId="20727"/>
    <cellStyle name="Normal 8 4 2 2 4 3 4" xfId="5674"/>
    <cellStyle name="Normal 8 4 2 2 4 3 4 2" xfId="13210"/>
    <cellStyle name="Normal 8 4 2 2 4 3 4 2 2" xfId="30747"/>
    <cellStyle name="Normal 8 4 2 2 4 3 4 3" xfId="23232"/>
    <cellStyle name="Normal 8 4 2 2 4 3 5" xfId="8198"/>
    <cellStyle name="Normal 8 4 2 2 4 3 5 2" xfId="25737"/>
    <cellStyle name="Normal 8 4 2 2 4 3 6" xfId="18222"/>
    <cellStyle name="Normal 8 4 2 2 4 3 7" xfId="15717"/>
    <cellStyle name="Normal 8 4 2 2 4 4" xfId="1162"/>
    <cellStyle name="Normal 8 4 2 2 4 4 2" xfId="2407"/>
    <cellStyle name="Normal 8 4 2 2 4 4 2 2" xfId="4912"/>
    <cellStyle name="Normal 8 4 2 2 4 4 2 2 2" xfId="12448"/>
    <cellStyle name="Normal 8 4 2 2 4 4 2 2 2 2" xfId="29985"/>
    <cellStyle name="Normal 8 4 2 2 4 4 2 2 3" xfId="22470"/>
    <cellStyle name="Normal 8 4 2 2 4 4 2 3" xfId="7417"/>
    <cellStyle name="Normal 8 4 2 2 4 4 2 3 2" xfId="14953"/>
    <cellStyle name="Normal 8 4 2 2 4 4 2 3 2 2" xfId="32490"/>
    <cellStyle name="Normal 8 4 2 2 4 4 2 3 3" xfId="24975"/>
    <cellStyle name="Normal 8 4 2 2 4 4 2 4" xfId="9943"/>
    <cellStyle name="Normal 8 4 2 2 4 4 2 4 2" xfId="27480"/>
    <cellStyle name="Normal 8 4 2 2 4 4 2 5" xfId="19965"/>
    <cellStyle name="Normal 8 4 2 2 4 4 2 6" xfId="17460"/>
    <cellStyle name="Normal 8 4 2 2 4 4 3" xfId="3667"/>
    <cellStyle name="Normal 8 4 2 2 4 4 3 2" xfId="11203"/>
    <cellStyle name="Normal 8 4 2 2 4 4 3 2 2" xfId="28740"/>
    <cellStyle name="Normal 8 4 2 2 4 4 3 3" xfId="21225"/>
    <cellStyle name="Normal 8 4 2 2 4 4 4" xfId="6172"/>
    <cellStyle name="Normal 8 4 2 2 4 4 4 2" xfId="13708"/>
    <cellStyle name="Normal 8 4 2 2 4 4 4 2 2" xfId="31245"/>
    <cellStyle name="Normal 8 4 2 2 4 4 4 3" xfId="23730"/>
    <cellStyle name="Normal 8 4 2 2 4 4 5" xfId="8698"/>
    <cellStyle name="Normal 8 4 2 2 4 4 5 2" xfId="26235"/>
    <cellStyle name="Normal 8 4 2 2 4 4 6" xfId="18720"/>
    <cellStyle name="Normal 8 4 2 2 4 4 7" xfId="16215"/>
    <cellStyle name="Normal 8 4 2 2 4 5" xfId="1660"/>
    <cellStyle name="Normal 8 4 2 2 4 5 2" xfId="4165"/>
    <cellStyle name="Normal 8 4 2 2 4 5 2 2" xfId="11701"/>
    <cellStyle name="Normal 8 4 2 2 4 5 2 2 2" xfId="29238"/>
    <cellStyle name="Normal 8 4 2 2 4 5 2 3" xfId="21723"/>
    <cellStyle name="Normal 8 4 2 2 4 5 3" xfId="6670"/>
    <cellStyle name="Normal 8 4 2 2 4 5 3 2" xfId="14206"/>
    <cellStyle name="Normal 8 4 2 2 4 5 3 2 2" xfId="31743"/>
    <cellStyle name="Normal 8 4 2 2 4 5 3 3" xfId="24228"/>
    <cellStyle name="Normal 8 4 2 2 4 5 4" xfId="9196"/>
    <cellStyle name="Normal 8 4 2 2 4 5 4 2" xfId="26733"/>
    <cellStyle name="Normal 8 4 2 2 4 5 5" xfId="19218"/>
    <cellStyle name="Normal 8 4 2 2 4 5 6" xfId="16713"/>
    <cellStyle name="Normal 8 4 2 2 4 6" xfId="2920"/>
    <cellStyle name="Normal 8 4 2 2 4 6 2" xfId="10456"/>
    <cellStyle name="Normal 8 4 2 2 4 6 2 2" xfId="27993"/>
    <cellStyle name="Normal 8 4 2 2 4 6 3" xfId="20478"/>
    <cellStyle name="Normal 8 4 2 2 4 7" xfId="5425"/>
    <cellStyle name="Normal 8 4 2 2 4 7 2" xfId="12961"/>
    <cellStyle name="Normal 8 4 2 2 4 7 2 2" xfId="30498"/>
    <cellStyle name="Normal 8 4 2 2 4 7 3" xfId="22983"/>
    <cellStyle name="Normal 8 4 2 2 4 8" xfId="7947"/>
    <cellStyle name="Normal 8 4 2 2 4 8 2" xfId="25488"/>
    <cellStyle name="Normal 8 4 2 2 4 9" xfId="17973"/>
    <cellStyle name="Normal 8 4 2 2 5" xfId="707"/>
    <cellStyle name="Normal 8 4 2 2 5 2" xfId="1228"/>
    <cellStyle name="Normal 8 4 2 2 5 2 2" xfId="2473"/>
    <cellStyle name="Normal 8 4 2 2 5 2 2 2" xfId="4978"/>
    <cellStyle name="Normal 8 4 2 2 5 2 2 2 2" xfId="12514"/>
    <cellStyle name="Normal 8 4 2 2 5 2 2 2 2 2" xfId="30051"/>
    <cellStyle name="Normal 8 4 2 2 5 2 2 2 3" xfId="22536"/>
    <cellStyle name="Normal 8 4 2 2 5 2 2 3" xfId="7483"/>
    <cellStyle name="Normal 8 4 2 2 5 2 2 3 2" xfId="15019"/>
    <cellStyle name="Normal 8 4 2 2 5 2 2 3 2 2" xfId="32556"/>
    <cellStyle name="Normal 8 4 2 2 5 2 2 3 3" xfId="25041"/>
    <cellStyle name="Normal 8 4 2 2 5 2 2 4" xfId="10009"/>
    <cellStyle name="Normal 8 4 2 2 5 2 2 4 2" xfId="27546"/>
    <cellStyle name="Normal 8 4 2 2 5 2 2 5" xfId="20031"/>
    <cellStyle name="Normal 8 4 2 2 5 2 2 6" xfId="17526"/>
    <cellStyle name="Normal 8 4 2 2 5 2 3" xfId="3733"/>
    <cellStyle name="Normal 8 4 2 2 5 2 3 2" xfId="11269"/>
    <cellStyle name="Normal 8 4 2 2 5 2 3 2 2" xfId="28806"/>
    <cellStyle name="Normal 8 4 2 2 5 2 3 3" xfId="21291"/>
    <cellStyle name="Normal 8 4 2 2 5 2 4" xfId="6238"/>
    <cellStyle name="Normal 8 4 2 2 5 2 4 2" xfId="13774"/>
    <cellStyle name="Normal 8 4 2 2 5 2 4 2 2" xfId="31311"/>
    <cellStyle name="Normal 8 4 2 2 5 2 4 3" xfId="23796"/>
    <cellStyle name="Normal 8 4 2 2 5 2 5" xfId="8764"/>
    <cellStyle name="Normal 8 4 2 2 5 2 5 2" xfId="26301"/>
    <cellStyle name="Normal 8 4 2 2 5 2 6" xfId="18786"/>
    <cellStyle name="Normal 8 4 2 2 5 2 7" xfId="16281"/>
    <cellStyle name="Normal 8 4 2 2 5 3" xfId="1975"/>
    <cellStyle name="Normal 8 4 2 2 5 3 2" xfId="4480"/>
    <cellStyle name="Normal 8 4 2 2 5 3 2 2" xfId="12016"/>
    <cellStyle name="Normal 8 4 2 2 5 3 2 2 2" xfId="29553"/>
    <cellStyle name="Normal 8 4 2 2 5 3 2 3" xfId="22038"/>
    <cellStyle name="Normal 8 4 2 2 5 3 3" xfId="6985"/>
    <cellStyle name="Normal 8 4 2 2 5 3 3 2" xfId="14521"/>
    <cellStyle name="Normal 8 4 2 2 5 3 3 2 2" xfId="32058"/>
    <cellStyle name="Normal 8 4 2 2 5 3 3 3" xfId="24543"/>
    <cellStyle name="Normal 8 4 2 2 5 3 4" xfId="9511"/>
    <cellStyle name="Normal 8 4 2 2 5 3 4 2" xfId="27048"/>
    <cellStyle name="Normal 8 4 2 2 5 3 5" xfId="19533"/>
    <cellStyle name="Normal 8 4 2 2 5 3 6" xfId="17028"/>
    <cellStyle name="Normal 8 4 2 2 5 4" xfId="3235"/>
    <cellStyle name="Normal 8 4 2 2 5 4 2" xfId="10771"/>
    <cellStyle name="Normal 8 4 2 2 5 4 2 2" xfId="28308"/>
    <cellStyle name="Normal 8 4 2 2 5 4 3" xfId="20793"/>
    <cellStyle name="Normal 8 4 2 2 5 5" xfId="5740"/>
    <cellStyle name="Normal 8 4 2 2 5 5 2" xfId="13276"/>
    <cellStyle name="Normal 8 4 2 2 5 5 2 2" xfId="30813"/>
    <cellStyle name="Normal 8 4 2 2 5 5 3" xfId="23298"/>
    <cellStyle name="Normal 8 4 2 2 5 6" xfId="8264"/>
    <cellStyle name="Normal 8 4 2 2 5 6 2" xfId="25803"/>
    <cellStyle name="Normal 8 4 2 2 5 7" xfId="18288"/>
    <cellStyle name="Normal 8 4 2 2 5 8" xfId="15783"/>
    <cellStyle name="Normal 8 4 2 2 6" xfId="434"/>
    <cellStyle name="Normal 8 4 2 2 6 2" xfId="1726"/>
    <cellStyle name="Normal 8 4 2 2 6 2 2" xfId="4231"/>
    <cellStyle name="Normal 8 4 2 2 6 2 2 2" xfId="11767"/>
    <cellStyle name="Normal 8 4 2 2 6 2 2 2 2" xfId="29304"/>
    <cellStyle name="Normal 8 4 2 2 6 2 2 3" xfId="21789"/>
    <cellStyle name="Normal 8 4 2 2 6 2 3" xfId="6736"/>
    <cellStyle name="Normal 8 4 2 2 6 2 3 2" xfId="14272"/>
    <cellStyle name="Normal 8 4 2 2 6 2 3 2 2" xfId="31809"/>
    <cellStyle name="Normal 8 4 2 2 6 2 3 3" xfId="24294"/>
    <cellStyle name="Normal 8 4 2 2 6 2 4" xfId="9262"/>
    <cellStyle name="Normal 8 4 2 2 6 2 4 2" xfId="26799"/>
    <cellStyle name="Normal 8 4 2 2 6 2 5" xfId="19284"/>
    <cellStyle name="Normal 8 4 2 2 6 2 6" xfId="16779"/>
    <cellStyle name="Normal 8 4 2 2 6 3" xfId="2986"/>
    <cellStyle name="Normal 8 4 2 2 6 3 2" xfId="10522"/>
    <cellStyle name="Normal 8 4 2 2 6 3 2 2" xfId="28059"/>
    <cellStyle name="Normal 8 4 2 2 6 3 3" xfId="20544"/>
    <cellStyle name="Normal 8 4 2 2 6 4" xfId="5491"/>
    <cellStyle name="Normal 8 4 2 2 6 4 2" xfId="13027"/>
    <cellStyle name="Normal 8 4 2 2 6 4 2 2" xfId="30564"/>
    <cellStyle name="Normal 8 4 2 2 6 4 3" xfId="23049"/>
    <cellStyle name="Normal 8 4 2 2 6 5" xfId="8013"/>
    <cellStyle name="Normal 8 4 2 2 6 5 2" xfId="25554"/>
    <cellStyle name="Normal 8 4 2 2 6 6" xfId="18039"/>
    <cellStyle name="Normal 8 4 2 2 6 7" xfId="15534"/>
    <cellStyle name="Normal 8 4 2 2 7" xfId="979"/>
    <cellStyle name="Normal 8 4 2 2 7 2" xfId="2224"/>
    <cellStyle name="Normal 8 4 2 2 7 2 2" xfId="4729"/>
    <cellStyle name="Normal 8 4 2 2 7 2 2 2" xfId="12265"/>
    <cellStyle name="Normal 8 4 2 2 7 2 2 2 2" xfId="29802"/>
    <cellStyle name="Normal 8 4 2 2 7 2 2 3" xfId="22287"/>
    <cellStyle name="Normal 8 4 2 2 7 2 3" xfId="7234"/>
    <cellStyle name="Normal 8 4 2 2 7 2 3 2" xfId="14770"/>
    <cellStyle name="Normal 8 4 2 2 7 2 3 2 2" xfId="32307"/>
    <cellStyle name="Normal 8 4 2 2 7 2 3 3" xfId="24792"/>
    <cellStyle name="Normal 8 4 2 2 7 2 4" xfId="9760"/>
    <cellStyle name="Normal 8 4 2 2 7 2 4 2" xfId="27297"/>
    <cellStyle name="Normal 8 4 2 2 7 2 5" xfId="19782"/>
    <cellStyle name="Normal 8 4 2 2 7 2 6" xfId="17277"/>
    <cellStyle name="Normal 8 4 2 2 7 3" xfId="3484"/>
    <cellStyle name="Normal 8 4 2 2 7 3 2" xfId="11020"/>
    <cellStyle name="Normal 8 4 2 2 7 3 2 2" xfId="28557"/>
    <cellStyle name="Normal 8 4 2 2 7 3 3" xfId="21042"/>
    <cellStyle name="Normal 8 4 2 2 7 4" xfId="5989"/>
    <cellStyle name="Normal 8 4 2 2 7 4 2" xfId="13525"/>
    <cellStyle name="Normal 8 4 2 2 7 4 2 2" xfId="31062"/>
    <cellStyle name="Normal 8 4 2 2 7 4 3" xfId="23547"/>
    <cellStyle name="Normal 8 4 2 2 7 5" xfId="8515"/>
    <cellStyle name="Normal 8 4 2 2 7 5 2" xfId="26052"/>
    <cellStyle name="Normal 8 4 2 2 7 6" xfId="18537"/>
    <cellStyle name="Normal 8 4 2 2 7 7" xfId="16032"/>
    <cellStyle name="Normal 8 4 2 2 8" xfId="1477"/>
    <cellStyle name="Normal 8 4 2 2 8 2" xfId="3982"/>
    <cellStyle name="Normal 8 4 2 2 8 2 2" xfId="11518"/>
    <cellStyle name="Normal 8 4 2 2 8 2 2 2" xfId="29055"/>
    <cellStyle name="Normal 8 4 2 2 8 2 3" xfId="21540"/>
    <cellStyle name="Normal 8 4 2 2 8 3" xfId="6487"/>
    <cellStyle name="Normal 8 4 2 2 8 3 2" xfId="14023"/>
    <cellStyle name="Normal 8 4 2 2 8 3 2 2" xfId="31560"/>
    <cellStyle name="Normal 8 4 2 2 8 3 3" xfId="24045"/>
    <cellStyle name="Normal 8 4 2 2 8 4" xfId="9013"/>
    <cellStyle name="Normal 8 4 2 2 8 4 2" xfId="26550"/>
    <cellStyle name="Normal 8 4 2 2 8 5" xfId="19035"/>
    <cellStyle name="Normal 8 4 2 2 8 6" xfId="16530"/>
    <cellStyle name="Normal 8 4 2 2 9" xfId="2737"/>
    <cellStyle name="Normal 8 4 2 2 9 2" xfId="10273"/>
    <cellStyle name="Normal 8 4 2 2 9 2 2" xfId="27810"/>
    <cellStyle name="Normal 8 4 2 2 9 3" xfId="20295"/>
    <cellStyle name="Normal 8 4 2 3" xfId="190"/>
    <cellStyle name="Normal 8 4 2 3 10" xfId="15313"/>
    <cellStyle name="Normal 8 4 2 3 2" xfId="739"/>
    <cellStyle name="Normal 8 4 2 3 2 2" xfId="1258"/>
    <cellStyle name="Normal 8 4 2 3 2 2 2" xfId="2503"/>
    <cellStyle name="Normal 8 4 2 3 2 2 2 2" xfId="5008"/>
    <cellStyle name="Normal 8 4 2 3 2 2 2 2 2" xfId="12544"/>
    <cellStyle name="Normal 8 4 2 3 2 2 2 2 2 2" xfId="30081"/>
    <cellStyle name="Normal 8 4 2 3 2 2 2 2 3" xfId="22566"/>
    <cellStyle name="Normal 8 4 2 3 2 2 2 3" xfId="7513"/>
    <cellStyle name="Normal 8 4 2 3 2 2 2 3 2" xfId="15049"/>
    <cellStyle name="Normal 8 4 2 3 2 2 2 3 2 2" xfId="32586"/>
    <cellStyle name="Normal 8 4 2 3 2 2 2 3 3" xfId="25071"/>
    <cellStyle name="Normal 8 4 2 3 2 2 2 4" xfId="10039"/>
    <cellStyle name="Normal 8 4 2 3 2 2 2 4 2" xfId="27576"/>
    <cellStyle name="Normal 8 4 2 3 2 2 2 5" xfId="20061"/>
    <cellStyle name="Normal 8 4 2 3 2 2 2 6" xfId="17556"/>
    <cellStyle name="Normal 8 4 2 3 2 2 3" xfId="3763"/>
    <cellStyle name="Normal 8 4 2 3 2 2 3 2" xfId="11299"/>
    <cellStyle name="Normal 8 4 2 3 2 2 3 2 2" xfId="28836"/>
    <cellStyle name="Normal 8 4 2 3 2 2 3 3" xfId="21321"/>
    <cellStyle name="Normal 8 4 2 3 2 2 4" xfId="6268"/>
    <cellStyle name="Normal 8 4 2 3 2 2 4 2" xfId="13804"/>
    <cellStyle name="Normal 8 4 2 3 2 2 4 2 2" xfId="31341"/>
    <cellStyle name="Normal 8 4 2 3 2 2 4 3" xfId="23826"/>
    <cellStyle name="Normal 8 4 2 3 2 2 5" xfId="8794"/>
    <cellStyle name="Normal 8 4 2 3 2 2 5 2" xfId="26331"/>
    <cellStyle name="Normal 8 4 2 3 2 2 6" xfId="18816"/>
    <cellStyle name="Normal 8 4 2 3 2 2 7" xfId="16311"/>
    <cellStyle name="Normal 8 4 2 3 2 3" xfId="2005"/>
    <cellStyle name="Normal 8 4 2 3 2 3 2" xfId="4510"/>
    <cellStyle name="Normal 8 4 2 3 2 3 2 2" xfId="12046"/>
    <cellStyle name="Normal 8 4 2 3 2 3 2 2 2" xfId="29583"/>
    <cellStyle name="Normal 8 4 2 3 2 3 2 3" xfId="22068"/>
    <cellStyle name="Normal 8 4 2 3 2 3 3" xfId="7015"/>
    <cellStyle name="Normal 8 4 2 3 2 3 3 2" xfId="14551"/>
    <cellStyle name="Normal 8 4 2 3 2 3 3 2 2" xfId="32088"/>
    <cellStyle name="Normal 8 4 2 3 2 3 3 3" xfId="24573"/>
    <cellStyle name="Normal 8 4 2 3 2 3 4" xfId="9541"/>
    <cellStyle name="Normal 8 4 2 3 2 3 4 2" xfId="27078"/>
    <cellStyle name="Normal 8 4 2 3 2 3 5" xfId="19563"/>
    <cellStyle name="Normal 8 4 2 3 2 3 6" xfId="17058"/>
    <cellStyle name="Normal 8 4 2 3 2 4" xfId="3265"/>
    <cellStyle name="Normal 8 4 2 3 2 4 2" xfId="10801"/>
    <cellStyle name="Normal 8 4 2 3 2 4 2 2" xfId="28338"/>
    <cellStyle name="Normal 8 4 2 3 2 4 3" xfId="20823"/>
    <cellStyle name="Normal 8 4 2 3 2 5" xfId="5770"/>
    <cellStyle name="Normal 8 4 2 3 2 5 2" xfId="13306"/>
    <cellStyle name="Normal 8 4 2 3 2 5 2 2" xfId="30843"/>
    <cellStyle name="Normal 8 4 2 3 2 5 3" xfId="23328"/>
    <cellStyle name="Normal 8 4 2 3 2 6" xfId="8294"/>
    <cellStyle name="Normal 8 4 2 3 2 6 2" xfId="25833"/>
    <cellStyle name="Normal 8 4 2 3 2 7" xfId="18318"/>
    <cellStyle name="Normal 8 4 2 3 2 8" xfId="15813"/>
    <cellStyle name="Normal 8 4 2 3 3" xfId="466"/>
    <cellStyle name="Normal 8 4 2 3 3 2" xfId="1756"/>
    <cellStyle name="Normal 8 4 2 3 3 2 2" xfId="4261"/>
    <cellStyle name="Normal 8 4 2 3 3 2 2 2" xfId="11797"/>
    <cellStyle name="Normal 8 4 2 3 3 2 2 2 2" xfId="29334"/>
    <cellStyle name="Normal 8 4 2 3 3 2 2 3" xfId="21819"/>
    <cellStyle name="Normal 8 4 2 3 3 2 3" xfId="6766"/>
    <cellStyle name="Normal 8 4 2 3 3 2 3 2" xfId="14302"/>
    <cellStyle name="Normal 8 4 2 3 3 2 3 2 2" xfId="31839"/>
    <cellStyle name="Normal 8 4 2 3 3 2 3 3" xfId="24324"/>
    <cellStyle name="Normal 8 4 2 3 3 2 4" xfId="9292"/>
    <cellStyle name="Normal 8 4 2 3 3 2 4 2" xfId="26829"/>
    <cellStyle name="Normal 8 4 2 3 3 2 5" xfId="19314"/>
    <cellStyle name="Normal 8 4 2 3 3 2 6" xfId="16809"/>
    <cellStyle name="Normal 8 4 2 3 3 3" xfId="3016"/>
    <cellStyle name="Normal 8 4 2 3 3 3 2" xfId="10552"/>
    <cellStyle name="Normal 8 4 2 3 3 3 2 2" xfId="28089"/>
    <cellStyle name="Normal 8 4 2 3 3 3 3" xfId="20574"/>
    <cellStyle name="Normal 8 4 2 3 3 4" xfId="5521"/>
    <cellStyle name="Normal 8 4 2 3 3 4 2" xfId="13057"/>
    <cellStyle name="Normal 8 4 2 3 3 4 2 2" xfId="30594"/>
    <cellStyle name="Normal 8 4 2 3 3 4 3" xfId="23079"/>
    <cellStyle name="Normal 8 4 2 3 3 5" xfId="8043"/>
    <cellStyle name="Normal 8 4 2 3 3 5 2" xfId="25584"/>
    <cellStyle name="Normal 8 4 2 3 3 6" xfId="18069"/>
    <cellStyle name="Normal 8 4 2 3 3 7" xfId="15564"/>
    <cellStyle name="Normal 8 4 2 3 4" xfId="1009"/>
    <cellStyle name="Normal 8 4 2 3 4 2" xfId="2254"/>
    <cellStyle name="Normal 8 4 2 3 4 2 2" xfId="4759"/>
    <cellStyle name="Normal 8 4 2 3 4 2 2 2" xfId="12295"/>
    <cellStyle name="Normal 8 4 2 3 4 2 2 2 2" xfId="29832"/>
    <cellStyle name="Normal 8 4 2 3 4 2 2 3" xfId="22317"/>
    <cellStyle name="Normal 8 4 2 3 4 2 3" xfId="7264"/>
    <cellStyle name="Normal 8 4 2 3 4 2 3 2" xfId="14800"/>
    <cellStyle name="Normal 8 4 2 3 4 2 3 2 2" xfId="32337"/>
    <cellStyle name="Normal 8 4 2 3 4 2 3 3" xfId="24822"/>
    <cellStyle name="Normal 8 4 2 3 4 2 4" xfId="9790"/>
    <cellStyle name="Normal 8 4 2 3 4 2 4 2" xfId="27327"/>
    <cellStyle name="Normal 8 4 2 3 4 2 5" xfId="19812"/>
    <cellStyle name="Normal 8 4 2 3 4 2 6" xfId="17307"/>
    <cellStyle name="Normal 8 4 2 3 4 3" xfId="3514"/>
    <cellStyle name="Normal 8 4 2 3 4 3 2" xfId="11050"/>
    <cellStyle name="Normal 8 4 2 3 4 3 2 2" xfId="28587"/>
    <cellStyle name="Normal 8 4 2 3 4 3 3" xfId="21072"/>
    <cellStyle name="Normal 8 4 2 3 4 4" xfId="6019"/>
    <cellStyle name="Normal 8 4 2 3 4 4 2" xfId="13555"/>
    <cellStyle name="Normal 8 4 2 3 4 4 2 2" xfId="31092"/>
    <cellStyle name="Normal 8 4 2 3 4 4 3" xfId="23577"/>
    <cellStyle name="Normal 8 4 2 3 4 5" xfId="8545"/>
    <cellStyle name="Normal 8 4 2 3 4 5 2" xfId="26082"/>
    <cellStyle name="Normal 8 4 2 3 4 6" xfId="18567"/>
    <cellStyle name="Normal 8 4 2 3 4 7" xfId="16062"/>
    <cellStyle name="Normal 8 4 2 3 5" xfId="1507"/>
    <cellStyle name="Normal 8 4 2 3 5 2" xfId="4012"/>
    <cellStyle name="Normal 8 4 2 3 5 2 2" xfId="11548"/>
    <cellStyle name="Normal 8 4 2 3 5 2 2 2" xfId="29085"/>
    <cellStyle name="Normal 8 4 2 3 5 2 3" xfId="21570"/>
    <cellStyle name="Normal 8 4 2 3 5 3" xfId="6517"/>
    <cellStyle name="Normal 8 4 2 3 5 3 2" xfId="14053"/>
    <cellStyle name="Normal 8 4 2 3 5 3 2 2" xfId="31590"/>
    <cellStyle name="Normal 8 4 2 3 5 3 3" xfId="24075"/>
    <cellStyle name="Normal 8 4 2 3 5 4" xfId="9043"/>
    <cellStyle name="Normal 8 4 2 3 5 4 2" xfId="26580"/>
    <cellStyle name="Normal 8 4 2 3 5 5" xfId="19065"/>
    <cellStyle name="Normal 8 4 2 3 5 6" xfId="16560"/>
    <cellStyle name="Normal 8 4 2 3 6" xfId="2767"/>
    <cellStyle name="Normal 8 4 2 3 6 2" xfId="10303"/>
    <cellStyle name="Normal 8 4 2 3 6 2 2" xfId="27840"/>
    <cellStyle name="Normal 8 4 2 3 6 3" xfId="20325"/>
    <cellStyle name="Normal 8 4 2 3 7" xfId="5272"/>
    <cellStyle name="Normal 8 4 2 3 7 2" xfId="12808"/>
    <cellStyle name="Normal 8 4 2 3 7 2 2" xfId="30345"/>
    <cellStyle name="Normal 8 4 2 3 7 3" xfId="22830"/>
    <cellStyle name="Normal 8 4 2 3 8" xfId="7792"/>
    <cellStyle name="Normal 8 4 2 3 8 2" xfId="25335"/>
    <cellStyle name="Normal 8 4 2 3 9" xfId="17820"/>
    <cellStyle name="Normal 8 4 2 4" xfId="266"/>
    <cellStyle name="Normal 8 4 2 4 10" xfId="15376"/>
    <cellStyle name="Normal 8 4 2 4 2" xfId="801"/>
    <cellStyle name="Normal 8 4 2 4 2 2" xfId="1319"/>
    <cellStyle name="Normal 8 4 2 4 2 2 2" xfId="2564"/>
    <cellStyle name="Normal 8 4 2 4 2 2 2 2" xfId="5069"/>
    <cellStyle name="Normal 8 4 2 4 2 2 2 2 2" xfId="12605"/>
    <cellStyle name="Normal 8 4 2 4 2 2 2 2 2 2" xfId="30142"/>
    <cellStyle name="Normal 8 4 2 4 2 2 2 2 3" xfId="22627"/>
    <cellStyle name="Normal 8 4 2 4 2 2 2 3" xfId="7574"/>
    <cellStyle name="Normal 8 4 2 4 2 2 2 3 2" xfId="15110"/>
    <cellStyle name="Normal 8 4 2 4 2 2 2 3 2 2" xfId="32647"/>
    <cellStyle name="Normal 8 4 2 4 2 2 2 3 3" xfId="25132"/>
    <cellStyle name="Normal 8 4 2 4 2 2 2 4" xfId="10100"/>
    <cellStyle name="Normal 8 4 2 4 2 2 2 4 2" xfId="27637"/>
    <cellStyle name="Normal 8 4 2 4 2 2 2 5" xfId="20122"/>
    <cellStyle name="Normal 8 4 2 4 2 2 2 6" xfId="17617"/>
    <cellStyle name="Normal 8 4 2 4 2 2 3" xfId="3824"/>
    <cellStyle name="Normal 8 4 2 4 2 2 3 2" xfId="11360"/>
    <cellStyle name="Normal 8 4 2 4 2 2 3 2 2" xfId="28897"/>
    <cellStyle name="Normal 8 4 2 4 2 2 3 3" xfId="21382"/>
    <cellStyle name="Normal 8 4 2 4 2 2 4" xfId="6329"/>
    <cellStyle name="Normal 8 4 2 4 2 2 4 2" xfId="13865"/>
    <cellStyle name="Normal 8 4 2 4 2 2 4 2 2" xfId="31402"/>
    <cellStyle name="Normal 8 4 2 4 2 2 4 3" xfId="23887"/>
    <cellStyle name="Normal 8 4 2 4 2 2 5" xfId="8855"/>
    <cellStyle name="Normal 8 4 2 4 2 2 5 2" xfId="26392"/>
    <cellStyle name="Normal 8 4 2 4 2 2 6" xfId="18877"/>
    <cellStyle name="Normal 8 4 2 4 2 2 7" xfId="16372"/>
    <cellStyle name="Normal 8 4 2 4 2 3" xfId="2066"/>
    <cellStyle name="Normal 8 4 2 4 2 3 2" xfId="4571"/>
    <cellStyle name="Normal 8 4 2 4 2 3 2 2" xfId="12107"/>
    <cellStyle name="Normal 8 4 2 4 2 3 2 2 2" xfId="29644"/>
    <cellStyle name="Normal 8 4 2 4 2 3 2 3" xfId="22129"/>
    <cellStyle name="Normal 8 4 2 4 2 3 3" xfId="7076"/>
    <cellStyle name="Normal 8 4 2 4 2 3 3 2" xfId="14612"/>
    <cellStyle name="Normal 8 4 2 4 2 3 3 2 2" xfId="32149"/>
    <cellStyle name="Normal 8 4 2 4 2 3 3 3" xfId="24634"/>
    <cellStyle name="Normal 8 4 2 4 2 3 4" xfId="9602"/>
    <cellStyle name="Normal 8 4 2 4 2 3 4 2" xfId="27139"/>
    <cellStyle name="Normal 8 4 2 4 2 3 5" xfId="19624"/>
    <cellStyle name="Normal 8 4 2 4 2 3 6" xfId="17119"/>
    <cellStyle name="Normal 8 4 2 4 2 4" xfId="3326"/>
    <cellStyle name="Normal 8 4 2 4 2 4 2" xfId="10862"/>
    <cellStyle name="Normal 8 4 2 4 2 4 2 2" xfId="28399"/>
    <cellStyle name="Normal 8 4 2 4 2 4 3" xfId="20884"/>
    <cellStyle name="Normal 8 4 2 4 2 5" xfId="5831"/>
    <cellStyle name="Normal 8 4 2 4 2 5 2" xfId="13367"/>
    <cellStyle name="Normal 8 4 2 4 2 5 2 2" xfId="30904"/>
    <cellStyle name="Normal 8 4 2 4 2 5 3" xfId="23389"/>
    <cellStyle name="Normal 8 4 2 4 2 6" xfId="8355"/>
    <cellStyle name="Normal 8 4 2 4 2 6 2" xfId="25894"/>
    <cellStyle name="Normal 8 4 2 4 2 7" xfId="18379"/>
    <cellStyle name="Normal 8 4 2 4 2 8" xfId="15874"/>
    <cellStyle name="Normal 8 4 2 4 3" xfId="541"/>
    <cellStyle name="Normal 8 4 2 4 3 2" xfId="1817"/>
    <cellStyle name="Normal 8 4 2 4 3 2 2" xfId="4322"/>
    <cellStyle name="Normal 8 4 2 4 3 2 2 2" xfId="11858"/>
    <cellStyle name="Normal 8 4 2 4 3 2 2 2 2" xfId="29395"/>
    <cellStyle name="Normal 8 4 2 4 3 2 2 3" xfId="21880"/>
    <cellStyle name="Normal 8 4 2 4 3 2 3" xfId="6827"/>
    <cellStyle name="Normal 8 4 2 4 3 2 3 2" xfId="14363"/>
    <cellStyle name="Normal 8 4 2 4 3 2 3 2 2" xfId="31900"/>
    <cellStyle name="Normal 8 4 2 4 3 2 3 3" xfId="24385"/>
    <cellStyle name="Normal 8 4 2 4 3 2 4" xfId="9353"/>
    <cellStyle name="Normal 8 4 2 4 3 2 4 2" xfId="26890"/>
    <cellStyle name="Normal 8 4 2 4 3 2 5" xfId="19375"/>
    <cellStyle name="Normal 8 4 2 4 3 2 6" xfId="16870"/>
    <cellStyle name="Normal 8 4 2 4 3 3" xfId="3077"/>
    <cellStyle name="Normal 8 4 2 4 3 3 2" xfId="10613"/>
    <cellStyle name="Normal 8 4 2 4 3 3 2 2" xfId="28150"/>
    <cellStyle name="Normal 8 4 2 4 3 3 3" xfId="20635"/>
    <cellStyle name="Normal 8 4 2 4 3 4" xfId="5582"/>
    <cellStyle name="Normal 8 4 2 4 3 4 2" xfId="13118"/>
    <cellStyle name="Normal 8 4 2 4 3 4 2 2" xfId="30655"/>
    <cellStyle name="Normal 8 4 2 4 3 4 3" xfId="23140"/>
    <cellStyle name="Normal 8 4 2 4 3 5" xfId="8106"/>
    <cellStyle name="Normal 8 4 2 4 3 5 2" xfId="25645"/>
    <cellStyle name="Normal 8 4 2 4 3 6" xfId="18130"/>
    <cellStyle name="Normal 8 4 2 4 3 7" xfId="15625"/>
    <cellStyle name="Normal 8 4 2 4 4" xfId="1070"/>
    <cellStyle name="Normal 8 4 2 4 4 2" xfId="2315"/>
    <cellStyle name="Normal 8 4 2 4 4 2 2" xfId="4820"/>
    <cellStyle name="Normal 8 4 2 4 4 2 2 2" xfId="12356"/>
    <cellStyle name="Normal 8 4 2 4 4 2 2 2 2" xfId="29893"/>
    <cellStyle name="Normal 8 4 2 4 4 2 2 3" xfId="22378"/>
    <cellStyle name="Normal 8 4 2 4 4 2 3" xfId="7325"/>
    <cellStyle name="Normal 8 4 2 4 4 2 3 2" xfId="14861"/>
    <cellStyle name="Normal 8 4 2 4 4 2 3 2 2" xfId="32398"/>
    <cellStyle name="Normal 8 4 2 4 4 2 3 3" xfId="24883"/>
    <cellStyle name="Normal 8 4 2 4 4 2 4" xfId="9851"/>
    <cellStyle name="Normal 8 4 2 4 4 2 4 2" xfId="27388"/>
    <cellStyle name="Normal 8 4 2 4 4 2 5" xfId="19873"/>
    <cellStyle name="Normal 8 4 2 4 4 2 6" xfId="17368"/>
    <cellStyle name="Normal 8 4 2 4 4 3" xfId="3575"/>
    <cellStyle name="Normal 8 4 2 4 4 3 2" xfId="11111"/>
    <cellStyle name="Normal 8 4 2 4 4 3 2 2" xfId="28648"/>
    <cellStyle name="Normal 8 4 2 4 4 3 3" xfId="21133"/>
    <cellStyle name="Normal 8 4 2 4 4 4" xfId="6080"/>
    <cellStyle name="Normal 8 4 2 4 4 4 2" xfId="13616"/>
    <cellStyle name="Normal 8 4 2 4 4 4 2 2" xfId="31153"/>
    <cellStyle name="Normal 8 4 2 4 4 4 3" xfId="23638"/>
    <cellStyle name="Normal 8 4 2 4 4 5" xfId="8606"/>
    <cellStyle name="Normal 8 4 2 4 4 5 2" xfId="26143"/>
    <cellStyle name="Normal 8 4 2 4 4 6" xfId="18628"/>
    <cellStyle name="Normal 8 4 2 4 4 7" xfId="16123"/>
    <cellStyle name="Normal 8 4 2 4 5" xfId="1568"/>
    <cellStyle name="Normal 8 4 2 4 5 2" xfId="4073"/>
    <cellStyle name="Normal 8 4 2 4 5 2 2" xfId="11609"/>
    <cellStyle name="Normal 8 4 2 4 5 2 2 2" xfId="29146"/>
    <cellStyle name="Normal 8 4 2 4 5 2 3" xfId="21631"/>
    <cellStyle name="Normal 8 4 2 4 5 3" xfId="6578"/>
    <cellStyle name="Normal 8 4 2 4 5 3 2" xfId="14114"/>
    <cellStyle name="Normal 8 4 2 4 5 3 2 2" xfId="31651"/>
    <cellStyle name="Normal 8 4 2 4 5 3 3" xfId="24136"/>
    <cellStyle name="Normal 8 4 2 4 5 4" xfId="9104"/>
    <cellStyle name="Normal 8 4 2 4 5 4 2" xfId="26641"/>
    <cellStyle name="Normal 8 4 2 4 5 5" xfId="19126"/>
    <cellStyle name="Normal 8 4 2 4 5 6" xfId="16621"/>
    <cellStyle name="Normal 8 4 2 4 6" xfId="2828"/>
    <cellStyle name="Normal 8 4 2 4 6 2" xfId="10364"/>
    <cellStyle name="Normal 8 4 2 4 6 2 2" xfId="27901"/>
    <cellStyle name="Normal 8 4 2 4 6 3" xfId="20386"/>
    <cellStyle name="Normal 8 4 2 4 7" xfId="5333"/>
    <cellStyle name="Normal 8 4 2 4 7 2" xfId="12869"/>
    <cellStyle name="Normal 8 4 2 4 7 2 2" xfId="30406"/>
    <cellStyle name="Normal 8 4 2 4 7 3" xfId="22891"/>
    <cellStyle name="Normal 8 4 2 4 8" xfId="7855"/>
    <cellStyle name="Normal 8 4 2 4 8 2" xfId="25396"/>
    <cellStyle name="Normal 8 4 2 4 9" xfId="17881"/>
    <cellStyle name="Normal 8 4 2 5" xfId="330"/>
    <cellStyle name="Normal 8 4 2 5 10" xfId="15437"/>
    <cellStyle name="Normal 8 4 2 5 2" xfId="865"/>
    <cellStyle name="Normal 8 4 2 5 2 2" xfId="1380"/>
    <cellStyle name="Normal 8 4 2 5 2 2 2" xfId="2625"/>
    <cellStyle name="Normal 8 4 2 5 2 2 2 2" xfId="5130"/>
    <cellStyle name="Normal 8 4 2 5 2 2 2 2 2" xfId="12666"/>
    <cellStyle name="Normal 8 4 2 5 2 2 2 2 2 2" xfId="30203"/>
    <cellStyle name="Normal 8 4 2 5 2 2 2 2 3" xfId="22688"/>
    <cellStyle name="Normal 8 4 2 5 2 2 2 3" xfId="7635"/>
    <cellStyle name="Normal 8 4 2 5 2 2 2 3 2" xfId="15171"/>
    <cellStyle name="Normal 8 4 2 5 2 2 2 3 2 2" xfId="32708"/>
    <cellStyle name="Normal 8 4 2 5 2 2 2 3 3" xfId="25193"/>
    <cellStyle name="Normal 8 4 2 5 2 2 2 4" xfId="10161"/>
    <cellStyle name="Normal 8 4 2 5 2 2 2 4 2" xfId="27698"/>
    <cellStyle name="Normal 8 4 2 5 2 2 2 5" xfId="20183"/>
    <cellStyle name="Normal 8 4 2 5 2 2 2 6" xfId="17678"/>
    <cellStyle name="Normal 8 4 2 5 2 2 3" xfId="3885"/>
    <cellStyle name="Normal 8 4 2 5 2 2 3 2" xfId="11421"/>
    <cellStyle name="Normal 8 4 2 5 2 2 3 2 2" xfId="28958"/>
    <cellStyle name="Normal 8 4 2 5 2 2 3 3" xfId="21443"/>
    <cellStyle name="Normal 8 4 2 5 2 2 4" xfId="6390"/>
    <cellStyle name="Normal 8 4 2 5 2 2 4 2" xfId="13926"/>
    <cellStyle name="Normal 8 4 2 5 2 2 4 2 2" xfId="31463"/>
    <cellStyle name="Normal 8 4 2 5 2 2 4 3" xfId="23948"/>
    <cellStyle name="Normal 8 4 2 5 2 2 5" xfId="8916"/>
    <cellStyle name="Normal 8 4 2 5 2 2 5 2" xfId="26453"/>
    <cellStyle name="Normal 8 4 2 5 2 2 6" xfId="18938"/>
    <cellStyle name="Normal 8 4 2 5 2 2 7" xfId="16433"/>
    <cellStyle name="Normal 8 4 2 5 2 3" xfId="2127"/>
    <cellStyle name="Normal 8 4 2 5 2 3 2" xfId="4632"/>
    <cellStyle name="Normal 8 4 2 5 2 3 2 2" xfId="12168"/>
    <cellStyle name="Normal 8 4 2 5 2 3 2 2 2" xfId="29705"/>
    <cellStyle name="Normal 8 4 2 5 2 3 2 3" xfId="22190"/>
    <cellStyle name="Normal 8 4 2 5 2 3 3" xfId="7137"/>
    <cellStyle name="Normal 8 4 2 5 2 3 3 2" xfId="14673"/>
    <cellStyle name="Normal 8 4 2 5 2 3 3 2 2" xfId="32210"/>
    <cellStyle name="Normal 8 4 2 5 2 3 3 3" xfId="24695"/>
    <cellStyle name="Normal 8 4 2 5 2 3 4" xfId="9663"/>
    <cellStyle name="Normal 8 4 2 5 2 3 4 2" xfId="27200"/>
    <cellStyle name="Normal 8 4 2 5 2 3 5" xfId="19685"/>
    <cellStyle name="Normal 8 4 2 5 2 3 6" xfId="17180"/>
    <cellStyle name="Normal 8 4 2 5 2 4" xfId="3387"/>
    <cellStyle name="Normal 8 4 2 5 2 4 2" xfId="10923"/>
    <cellStyle name="Normal 8 4 2 5 2 4 2 2" xfId="28460"/>
    <cellStyle name="Normal 8 4 2 5 2 4 3" xfId="20945"/>
    <cellStyle name="Normal 8 4 2 5 2 5" xfId="5892"/>
    <cellStyle name="Normal 8 4 2 5 2 5 2" xfId="13428"/>
    <cellStyle name="Normal 8 4 2 5 2 5 2 2" xfId="30965"/>
    <cellStyle name="Normal 8 4 2 5 2 5 3" xfId="23450"/>
    <cellStyle name="Normal 8 4 2 5 2 6" xfId="8416"/>
    <cellStyle name="Normal 8 4 2 5 2 6 2" xfId="25955"/>
    <cellStyle name="Normal 8 4 2 5 2 7" xfId="18440"/>
    <cellStyle name="Normal 8 4 2 5 2 8" xfId="15935"/>
    <cellStyle name="Normal 8 4 2 5 3" xfId="605"/>
    <cellStyle name="Normal 8 4 2 5 3 2" xfId="1878"/>
    <cellStyle name="Normal 8 4 2 5 3 2 2" xfId="4383"/>
    <cellStyle name="Normal 8 4 2 5 3 2 2 2" xfId="11919"/>
    <cellStyle name="Normal 8 4 2 5 3 2 2 2 2" xfId="29456"/>
    <cellStyle name="Normal 8 4 2 5 3 2 2 3" xfId="21941"/>
    <cellStyle name="Normal 8 4 2 5 3 2 3" xfId="6888"/>
    <cellStyle name="Normal 8 4 2 5 3 2 3 2" xfId="14424"/>
    <cellStyle name="Normal 8 4 2 5 3 2 3 2 2" xfId="31961"/>
    <cellStyle name="Normal 8 4 2 5 3 2 3 3" xfId="24446"/>
    <cellStyle name="Normal 8 4 2 5 3 2 4" xfId="9414"/>
    <cellStyle name="Normal 8 4 2 5 3 2 4 2" xfId="26951"/>
    <cellStyle name="Normal 8 4 2 5 3 2 5" xfId="19436"/>
    <cellStyle name="Normal 8 4 2 5 3 2 6" xfId="16931"/>
    <cellStyle name="Normal 8 4 2 5 3 3" xfId="3138"/>
    <cellStyle name="Normal 8 4 2 5 3 3 2" xfId="10674"/>
    <cellStyle name="Normal 8 4 2 5 3 3 2 2" xfId="28211"/>
    <cellStyle name="Normal 8 4 2 5 3 3 3" xfId="20696"/>
    <cellStyle name="Normal 8 4 2 5 3 4" xfId="5643"/>
    <cellStyle name="Normal 8 4 2 5 3 4 2" xfId="13179"/>
    <cellStyle name="Normal 8 4 2 5 3 4 2 2" xfId="30716"/>
    <cellStyle name="Normal 8 4 2 5 3 4 3" xfId="23201"/>
    <cellStyle name="Normal 8 4 2 5 3 5" xfId="8167"/>
    <cellStyle name="Normal 8 4 2 5 3 5 2" xfId="25706"/>
    <cellStyle name="Normal 8 4 2 5 3 6" xfId="18191"/>
    <cellStyle name="Normal 8 4 2 5 3 7" xfId="15686"/>
    <cellStyle name="Normal 8 4 2 5 4" xfId="1131"/>
    <cellStyle name="Normal 8 4 2 5 4 2" xfId="2376"/>
    <cellStyle name="Normal 8 4 2 5 4 2 2" xfId="4881"/>
    <cellStyle name="Normal 8 4 2 5 4 2 2 2" xfId="12417"/>
    <cellStyle name="Normal 8 4 2 5 4 2 2 2 2" xfId="29954"/>
    <cellStyle name="Normal 8 4 2 5 4 2 2 3" xfId="22439"/>
    <cellStyle name="Normal 8 4 2 5 4 2 3" xfId="7386"/>
    <cellStyle name="Normal 8 4 2 5 4 2 3 2" xfId="14922"/>
    <cellStyle name="Normal 8 4 2 5 4 2 3 2 2" xfId="32459"/>
    <cellStyle name="Normal 8 4 2 5 4 2 3 3" xfId="24944"/>
    <cellStyle name="Normal 8 4 2 5 4 2 4" xfId="9912"/>
    <cellStyle name="Normal 8 4 2 5 4 2 4 2" xfId="27449"/>
    <cellStyle name="Normal 8 4 2 5 4 2 5" xfId="19934"/>
    <cellStyle name="Normal 8 4 2 5 4 2 6" xfId="17429"/>
    <cellStyle name="Normal 8 4 2 5 4 3" xfId="3636"/>
    <cellStyle name="Normal 8 4 2 5 4 3 2" xfId="11172"/>
    <cellStyle name="Normal 8 4 2 5 4 3 2 2" xfId="28709"/>
    <cellStyle name="Normal 8 4 2 5 4 3 3" xfId="21194"/>
    <cellStyle name="Normal 8 4 2 5 4 4" xfId="6141"/>
    <cellStyle name="Normal 8 4 2 5 4 4 2" xfId="13677"/>
    <cellStyle name="Normal 8 4 2 5 4 4 2 2" xfId="31214"/>
    <cellStyle name="Normal 8 4 2 5 4 4 3" xfId="23699"/>
    <cellStyle name="Normal 8 4 2 5 4 5" xfId="8667"/>
    <cellStyle name="Normal 8 4 2 5 4 5 2" xfId="26204"/>
    <cellStyle name="Normal 8 4 2 5 4 6" xfId="18689"/>
    <cellStyle name="Normal 8 4 2 5 4 7" xfId="16184"/>
    <cellStyle name="Normal 8 4 2 5 5" xfId="1629"/>
    <cellStyle name="Normal 8 4 2 5 5 2" xfId="4134"/>
    <cellStyle name="Normal 8 4 2 5 5 2 2" xfId="11670"/>
    <cellStyle name="Normal 8 4 2 5 5 2 2 2" xfId="29207"/>
    <cellStyle name="Normal 8 4 2 5 5 2 3" xfId="21692"/>
    <cellStyle name="Normal 8 4 2 5 5 3" xfId="6639"/>
    <cellStyle name="Normal 8 4 2 5 5 3 2" xfId="14175"/>
    <cellStyle name="Normal 8 4 2 5 5 3 2 2" xfId="31712"/>
    <cellStyle name="Normal 8 4 2 5 5 3 3" xfId="24197"/>
    <cellStyle name="Normal 8 4 2 5 5 4" xfId="9165"/>
    <cellStyle name="Normal 8 4 2 5 5 4 2" xfId="26702"/>
    <cellStyle name="Normal 8 4 2 5 5 5" xfId="19187"/>
    <cellStyle name="Normal 8 4 2 5 5 6" xfId="16682"/>
    <cellStyle name="Normal 8 4 2 5 6" xfId="2889"/>
    <cellStyle name="Normal 8 4 2 5 6 2" xfId="10425"/>
    <cellStyle name="Normal 8 4 2 5 6 2 2" xfId="27962"/>
    <cellStyle name="Normal 8 4 2 5 6 3" xfId="20447"/>
    <cellStyle name="Normal 8 4 2 5 7" xfId="5394"/>
    <cellStyle name="Normal 8 4 2 5 7 2" xfId="12930"/>
    <cellStyle name="Normal 8 4 2 5 7 2 2" xfId="30467"/>
    <cellStyle name="Normal 8 4 2 5 7 3" xfId="22952"/>
    <cellStyle name="Normal 8 4 2 5 8" xfId="7916"/>
    <cellStyle name="Normal 8 4 2 5 8 2" xfId="25457"/>
    <cellStyle name="Normal 8 4 2 5 9" xfId="17942"/>
    <cellStyle name="Normal 8 4 2 6" xfId="676"/>
    <cellStyle name="Normal 8 4 2 6 2" xfId="1197"/>
    <cellStyle name="Normal 8 4 2 6 2 2" xfId="2442"/>
    <cellStyle name="Normal 8 4 2 6 2 2 2" xfId="4947"/>
    <cellStyle name="Normal 8 4 2 6 2 2 2 2" xfId="12483"/>
    <cellStyle name="Normal 8 4 2 6 2 2 2 2 2" xfId="30020"/>
    <cellStyle name="Normal 8 4 2 6 2 2 2 3" xfId="22505"/>
    <cellStyle name="Normal 8 4 2 6 2 2 3" xfId="7452"/>
    <cellStyle name="Normal 8 4 2 6 2 2 3 2" xfId="14988"/>
    <cellStyle name="Normal 8 4 2 6 2 2 3 2 2" xfId="32525"/>
    <cellStyle name="Normal 8 4 2 6 2 2 3 3" xfId="25010"/>
    <cellStyle name="Normal 8 4 2 6 2 2 4" xfId="9978"/>
    <cellStyle name="Normal 8 4 2 6 2 2 4 2" xfId="27515"/>
    <cellStyle name="Normal 8 4 2 6 2 2 5" xfId="20000"/>
    <cellStyle name="Normal 8 4 2 6 2 2 6" xfId="17495"/>
    <cellStyle name="Normal 8 4 2 6 2 3" xfId="3702"/>
    <cellStyle name="Normal 8 4 2 6 2 3 2" xfId="11238"/>
    <cellStyle name="Normal 8 4 2 6 2 3 2 2" xfId="28775"/>
    <cellStyle name="Normal 8 4 2 6 2 3 3" xfId="21260"/>
    <cellStyle name="Normal 8 4 2 6 2 4" xfId="6207"/>
    <cellStyle name="Normal 8 4 2 6 2 4 2" xfId="13743"/>
    <cellStyle name="Normal 8 4 2 6 2 4 2 2" xfId="31280"/>
    <cellStyle name="Normal 8 4 2 6 2 4 3" xfId="23765"/>
    <cellStyle name="Normal 8 4 2 6 2 5" xfId="8733"/>
    <cellStyle name="Normal 8 4 2 6 2 5 2" xfId="26270"/>
    <cellStyle name="Normal 8 4 2 6 2 6" xfId="18755"/>
    <cellStyle name="Normal 8 4 2 6 2 7" xfId="16250"/>
    <cellStyle name="Normal 8 4 2 6 3" xfId="1944"/>
    <cellStyle name="Normal 8 4 2 6 3 2" xfId="4449"/>
    <cellStyle name="Normal 8 4 2 6 3 2 2" xfId="11985"/>
    <cellStyle name="Normal 8 4 2 6 3 2 2 2" xfId="29522"/>
    <cellStyle name="Normal 8 4 2 6 3 2 3" xfId="22007"/>
    <cellStyle name="Normal 8 4 2 6 3 3" xfId="6954"/>
    <cellStyle name="Normal 8 4 2 6 3 3 2" xfId="14490"/>
    <cellStyle name="Normal 8 4 2 6 3 3 2 2" xfId="32027"/>
    <cellStyle name="Normal 8 4 2 6 3 3 3" xfId="24512"/>
    <cellStyle name="Normal 8 4 2 6 3 4" xfId="9480"/>
    <cellStyle name="Normal 8 4 2 6 3 4 2" xfId="27017"/>
    <cellStyle name="Normal 8 4 2 6 3 5" xfId="19502"/>
    <cellStyle name="Normal 8 4 2 6 3 6" xfId="16997"/>
    <cellStyle name="Normal 8 4 2 6 4" xfId="3204"/>
    <cellStyle name="Normal 8 4 2 6 4 2" xfId="10740"/>
    <cellStyle name="Normal 8 4 2 6 4 2 2" xfId="28277"/>
    <cellStyle name="Normal 8 4 2 6 4 3" xfId="20762"/>
    <cellStyle name="Normal 8 4 2 6 5" xfId="5709"/>
    <cellStyle name="Normal 8 4 2 6 5 2" xfId="13245"/>
    <cellStyle name="Normal 8 4 2 6 5 2 2" xfId="30782"/>
    <cellStyle name="Normal 8 4 2 6 5 3" xfId="23267"/>
    <cellStyle name="Normal 8 4 2 6 6" xfId="8233"/>
    <cellStyle name="Normal 8 4 2 6 6 2" xfId="25772"/>
    <cellStyle name="Normal 8 4 2 6 7" xfId="18257"/>
    <cellStyle name="Normal 8 4 2 6 8" xfId="15752"/>
    <cellStyle name="Normal 8 4 2 7" xfId="403"/>
    <cellStyle name="Normal 8 4 2 7 2" xfId="1695"/>
    <cellStyle name="Normal 8 4 2 7 2 2" xfId="4200"/>
    <cellStyle name="Normal 8 4 2 7 2 2 2" xfId="11736"/>
    <cellStyle name="Normal 8 4 2 7 2 2 2 2" xfId="29273"/>
    <cellStyle name="Normal 8 4 2 7 2 2 3" xfId="21758"/>
    <cellStyle name="Normal 8 4 2 7 2 3" xfId="6705"/>
    <cellStyle name="Normal 8 4 2 7 2 3 2" xfId="14241"/>
    <cellStyle name="Normal 8 4 2 7 2 3 2 2" xfId="31778"/>
    <cellStyle name="Normal 8 4 2 7 2 3 3" xfId="24263"/>
    <cellStyle name="Normal 8 4 2 7 2 4" xfId="9231"/>
    <cellStyle name="Normal 8 4 2 7 2 4 2" xfId="26768"/>
    <cellStyle name="Normal 8 4 2 7 2 5" xfId="19253"/>
    <cellStyle name="Normal 8 4 2 7 2 6" xfId="16748"/>
    <cellStyle name="Normal 8 4 2 7 3" xfId="2955"/>
    <cellStyle name="Normal 8 4 2 7 3 2" xfId="10491"/>
    <cellStyle name="Normal 8 4 2 7 3 2 2" xfId="28028"/>
    <cellStyle name="Normal 8 4 2 7 3 3" xfId="20513"/>
    <cellStyle name="Normal 8 4 2 7 4" xfId="5460"/>
    <cellStyle name="Normal 8 4 2 7 4 2" xfId="12996"/>
    <cellStyle name="Normal 8 4 2 7 4 2 2" xfId="30533"/>
    <cellStyle name="Normal 8 4 2 7 4 3" xfId="23018"/>
    <cellStyle name="Normal 8 4 2 7 5" xfId="7982"/>
    <cellStyle name="Normal 8 4 2 7 5 2" xfId="25523"/>
    <cellStyle name="Normal 8 4 2 7 6" xfId="18008"/>
    <cellStyle name="Normal 8 4 2 7 7" xfId="15503"/>
    <cellStyle name="Normal 8 4 2 8" xfId="948"/>
    <cellStyle name="Normal 8 4 2 8 2" xfId="2193"/>
    <cellStyle name="Normal 8 4 2 8 2 2" xfId="4698"/>
    <cellStyle name="Normal 8 4 2 8 2 2 2" xfId="12234"/>
    <cellStyle name="Normal 8 4 2 8 2 2 2 2" xfId="29771"/>
    <cellStyle name="Normal 8 4 2 8 2 2 3" xfId="22256"/>
    <cellStyle name="Normal 8 4 2 8 2 3" xfId="7203"/>
    <cellStyle name="Normal 8 4 2 8 2 3 2" xfId="14739"/>
    <cellStyle name="Normal 8 4 2 8 2 3 2 2" xfId="32276"/>
    <cellStyle name="Normal 8 4 2 8 2 3 3" xfId="24761"/>
    <cellStyle name="Normal 8 4 2 8 2 4" xfId="9729"/>
    <cellStyle name="Normal 8 4 2 8 2 4 2" xfId="27266"/>
    <cellStyle name="Normal 8 4 2 8 2 5" xfId="19751"/>
    <cellStyle name="Normal 8 4 2 8 2 6" xfId="17246"/>
    <cellStyle name="Normal 8 4 2 8 3" xfId="3453"/>
    <cellStyle name="Normal 8 4 2 8 3 2" xfId="10989"/>
    <cellStyle name="Normal 8 4 2 8 3 2 2" xfId="28526"/>
    <cellStyle name="Normal 8 4 2 8 3 3" xfId="21011"/>
    <cellStyle name="Normal 8 4 2 8 4" xfId="5958"/>
    <cellStyle name="Normal 8 4 2 8 4 2" xfId="13494"/>
    <cellStyle name="Normal 8 4 2 8 4 2 2" xfId="31031"/>
    <cellStyle name="Normal 8 4 2 8 4 3" xfId="23516"/>
    <cellStyle name="Normal 8 4 2 8 5" xfId="8484"/>
    <cellStyle name="Normal 8 4 2 8 5 2" xfId="26021"/>
    <cellStyle name="Normal 8 4 2 8 6" xfId="18506"/>
    <cellStyle name="Normal 8 4 2 8 7" xfId="16001"/>
    <cellStyle name="Normal 8 4 2 9" xfId="1446"/>
    <cellStyle name="Normal 8 4 2 9 2" xfId="3951"/>
    <cellStyle name="Normal 8 4 2 9 2 2" xfId="11487"/>
    <cellStyle name="Normal 8 4 2 9 2 2 2" xfId="29024"/>
    <cellStyle name="Normal 8 4 2 9 2 3" xfId="21509"/>
    <cellStyle name="Normal 8 4 2 9 3" xfId="6456"/>
    <cellStyle name="Normal 8 4 2 9 3 2" xfId="13992"/>
    <cellStyle name="Normal 8 4 2 9 3 2 2" xfId="31529"/>
    <cellStyle name="Normal 8 4 2 9 3 3" xfId="24014"/>
    <cellStyle name="Normal 8 4 2 9 4" xfId="8982"/>
    <cellStyle name="Normal 8 4 2 9 4 2" xfId="26519"/>
    <cellStyle name="Normal 8 4 2 9 5" xfId="19004"/>
    <cellStyle name="Normal 8 4 2 9 6" xfId="16499"/>
    <cellStyle name="Normal 8 4 3" xfId="142"/>
    <cellStyle name="Normal 8 4 3 10" xfId="5227"/>
    <cellStyle name="Normal 8 4 3 10 2" xfId="12763"/>
    <cellStyle name="Normal 8 4 3 10 2 2" xfId="30300"/>
    <cellStyle name="Normal 8 4 3 10 3" xfId="22785"/>
    <cellStyle name="Normal 8 4 3 11" xfId="7747"/>
    <cellStyle name="Normal 8 4 3 11 2" xfId="25290"/>
    <cellStyle name="Normal 8 4 3 12" xfId="17775"/>
    <cellStyle name="Normal 8 4 3 13" xfId="15268"/>
    <cellStyle name="Normal 8 4 3 2" xfId="206"/>
    <cellStyle name="Normal 8 4 3 2 10" xfId="15329"/>
    <cellStyle name="Normal 8 4 3 2 2" xfId="755"/>
    <cellStyle name="Normal 8 4 3 2 2 2" xfId="1274"/>
    <cellStyle name="Normal 8 4 3 2 2 2 2" xfId="2519"/>
    <cellStyle name="Normal 8 4 3 2 2 2 2 2" xfId="5024"/>
    <cellStyle name="Normal 8 4 3 2 2 2 2 2 2" xfId="12560"/>
    <cellStyle name="Normal 8 4 3 2 2 2 2 2 2 2" xfId="30097"/>
    <cellStyle name="Normal 8 4 3 2 2 2 2 2 3" xfId="22582"/>
    <cellStyle name="Normal 8 4 3 2 2 2 2 3" xfId="7529"/>
    <cellStyle name="Normal 8 4 3 2 2 2 2 3 2" xfId="15065"/>
    <cellStyle name="Normal 8 4 3 2 2 2 2 3 2 2" xfId="32602"/>
    <cellStyle name="Normal 8 4 3 2 2 2 2 3 3" xfId="25087"/>
    <cellStyle name="Normal 8 4 3 2 2 2 2 4" xfId="10055"/>
    <cellStyle name="Normal 8 4 3 2 2 2 2 4 2" xfId="27592"/>
    <cellStyle name="Normal 8 4 3 2 2 2 2 5" xfId="20077"/>
    <cellStyle name="Normal 8 4 3 2 2 2 2 6" xfId="17572"/>
    <cellStyle name="Normal 8 4 3 2 2 2 3" xfId="3779"/>
    <cellStyle name="Normal 8 4 3 2 2 2 3 2" xfId="11315"/>
    <cellStyle name="Normal 8 4 3 2 2 2 3 2 2" xfId="28852"/>
    <cellStyle name="Normal 8 4 3 2 2 2 3 3" xfId="21337"/>
    <cellStyle name="Normal 8 4 3 2 2 2 4" xfId="6284"/>
    <cellStyle name="Normal 8 4 3 2 2 2 4 2" xfId="13820"/>
    <cellStyle name="Normal 8 4 3 2 2 2 4 2 2" xfId="31357"/>
    <cellStyle name="Normal 8 4 3 2 2 2 4 3" xfId="23842"/>
    <cellStyle name="Normal 8 4 3 2 2 2 5" xfId="8810"/>
    <cellStyle name="Normal 8 4 3 2 2 2 5 2" xfId="26347"/>
    <cellStyle name="Normal 8 4 3 2 2 2 6" xfId="18832"/>
    <cellStyle name="Normal 8 4 3 2 2 2 7" xfId="16327"/>
    <cellStyle name="Normal 8 4 3 2 2 3" xfId="2021"/>
    <cellStyle name="Normal 8 4 3 2 2 3 2" xfId="4526"/>
    <cellStyle name="Normal 8 4 3 2 2 3 2 2" xfId="12062"/>
    <cellStyle name="Normal 8 4 3 2 2 3 2 2 2" xfId="29599"/>
    <cellStyle name="Normal 8 4 3 2 2 3 2 3" xfId="22084"/>
    <cellStyle name="Normal 8 4 3 2 2 3 3" xfId="7031"/>
    <cellStyle name="Normal 8 4 3 2 2 3 3 2" xfId="14567"/>
    <cellStyle name="Normal 8 4 3 2 2 3 3 2 2" xfId="32104"/>
    <cellStyle name="Normal 8 4 3 2 2 3 3 3" xfId="24589"/>
    <cellStyle name="Normal 8 4 3 2 2 3 4" xfId="9557"/>
    <cellStyle name="Normal 8 4 3 2 2 3 4 2" xfId="27094"/>
    <cellStyle name="Normal 8 4 3 2 2 3 5" xfId="19579"/>
    <cellStyle name="Normal 8 4 3 2 2 3 6" xfId="17074"/>
    <cellStyle name="Normal 8 4 3 2 2 4" xfId="3281"/>
    <cellStyle name="Normal 8 4 3 2 2 4 2" xfId="10817"/>
    <cellStyle name="Normal 8 4 3 2 2 4 2 2" xfId="28354"/>
    <cellStyle name="Normal 8 4 3 2 2 4 3" xfId="20839"/>
    <cellStyle name="Normal 8 4 3 2 2 5" xfId="5786"/>
    <cellStyle name="Normal 8 4 3 2 2 5 2" xfId="13322"/>
    <cellStyle name="Normal 8 4 3 2 2 5 2 2" xfId="30859"/>
    <cellStyle name="Normal 8 4 3 2 2 5 3" xfId="23344"/>
    <cellStyle name="Normal 8 4 3 2 2 6" xfId="8310"/>
    <cellStyle name="Normal 8 4 3 2 2 6 2" xfId="25849"/>
    <cellStyle name="Normal 8 4 3 2 2 7" xfId="18334"/>
    <cellStyle name="Normal 8 4 3 2 2 8" xfId="15829"/>
    <cellStyle name="Normal 8 4 3 2 3" xfId="482"/>
    <cellStyle name="Normal 8 4 3 2 3 2" xfId="1772"/>
    <cellStyle name="Normal 8 4 3 2 3 2 2" xfId="4277"/>
    <cellStyle name="Normal 8 4 3 2 3 2 2 2" xfId="11813"/>
    <cellStyle name="Normal 8 4 3 2 3 2 2 2 2" xfId="29350"/>
    <cellStyle name="Normal 8 4 3 2 3 2 2 3" xfId="21835"/>
    <cellStyle name="Normal 8 4 3 2 3 2 3" xfId="6782"/>
    <cellStyle name="Normal 8 4 3 2 3 2 3 2" xfId="14318"/>
    <cellStyle name="Normal 8 4 3 2 3 2 3 2 2" xfId="31855"/>
    <cellStyle name="Normal 8 4 3 2 3 2 3 3" xfId="24340"/>
    <cellStyle name="Normal 8 4 3 2 3 2 4" xfId="9308"/>
    <cellStyle name="Normal 8 4 3 2 3 2 4 2" xfId="26845"/>
    <cellStyle name="Normal 8 4 3 2 3 2 5" xfId="19330"/>
    <cellStyle name="Normal 8 4 3 2 3 2 6" xfId="16825"/>
    <cellStyle name="Normal 8 4 3 2 3 3" xfId="3032"/>
    <cellStyle name="Normal 8 4 3 2 3 3 2" xfId="10568"/>
    <cellStyle name="Normal 8 4 3 2 3 3 2 2" xfId="28105"/>
    <cellStyle name="Normal 8 4 3 2 3 3 3" xfId="20590"/>
    <cellStyle name="Normal 8 4 3 2 3 4" xfId="5537"/>
    <cellStyle name="Normal 8 4 3 2 3 4 2" xfId="13073"/>
    <cellStyle name="Normal 8 4 3 2 3 4 2 2" xfId="30610"/>
    <cellStyle name="Normal 8 4 3 2 3 4 3" xfId="23095"/>
    <cellStyle name="Normal 8 4 3 2 3 5" xfId="8059"/>
    <cellStyle name="Normal 8 4 3 2 3 5 2" xfId="25600"/>
    <cellStyle name="Normal 8 4 3 2 3 6" xfId="18085"/>
    <cellStyle name="Normal 8 4 3 2 3 7" xfId="15580"/>
    <cellStyle name="Normal 8 4 3 2 4" xfId="1025"/>
    <cellStyle name="Normal 8 4 3 2 4 2" xfId="2270"/>
    <cellStyle name="Normal 8 4 3 2 4 2 2" xfId="4775"/>
    <cellStyle name="Normal 8 4 3 2 4 2 2 2" xfId="12311"/>
    <cellStyle name="Normal 8 4 3 2 4 2 2 2 2" xfId="29848"/>
    <cellStyle name="Normal 8 4 3 2 4 2 2 3" xfId="22333"/>
    <cellStyle name="Normal 8 4 3 2 4 2 3" xfId="7280"/>
    <cellStyle name="Normal 8 4 3 2 4 2 3 2" xfId="14816"/>
    <cellStyle name="Normal 8 4 3 2 4 2 3 2 2" xfId="32353"/>
    <cellStyle name="Normal 8 4 3 2 4 2 3 3" xfId="24838"/>
    <cellStyle name="Normal 8 4 3 2 4 2 4" xfId="9806"/>
    <cellStyle name="Normal 8 4 3 2 4 2 4 2" xfId="27343"/>
    <cellStyle name="Normal 8 4 3 2 4 2 5" xfId="19828"/>
    <cellStyle name="Normal 8 4 3 2 4 2 6" xfId="17323"/>
    <cellStyle name="Normal 8 4 3 2 4 3" xfId="3530"/>
    <cellStyle name="Normal 8 4 3 2 4 3 2" xfId="11066"/>
    <cellStyle name="Normal 8 4 3 2 4 3 2 2" xfId="28603"/>
    <cellStyle name="Normal 8 4 3 2 4 3 3" xfId="21088"/>
    <cellStyle name="Normal 8 4 3 2 4 4" xfId="6035"/>
    <cellStyle name="Normal 8 4 3 2 4 4 2" xfId="13571"/>
    <cellStyle name="Normal 8 4 3 2 4 4 2 2" xfId="31108"/>
    <cellStyle name="Normal 8 4 3 2 4 4 3" xfId="23593"/>
    <cellStyle name="Normal 8 4 3 2 4 5" xfId="8561"/>
    <cellStyle name="Normal 8 4 3 2 4 5 2" xfId="26098"/>
    <cellStyle name="Normal 8 4 3 2 4 6" xfId="18583"/>
    <cellStyle name="Normal 8 4 3 2 4 7" xfId="16078"/>
    <cellStyle name="Normal 8 4 3 2 5" xfId="1523"/>
    <cellStyle name="Normal 8 4 3 2 5 2" xfId="4028"/>
    <cellStyle name="Normal 8 4 3 2 5 2 2" xfId="11564"/>
    <cellStyle name="Normal 8 4 3 2 5 2 2 2" xfId="29101"/>
    <cellStyle name="Normal 8 4 3 2 5 2 3" xfId="21586"/>
    <cellStyle name="Normal 8 4 3 2 5 3" xfId="6533"/>
    <cellStyle name="Normal 8 4 3 2 5 3 2" xfId="14069"/>
    <cellStyle name="Normal 8 4 3 2 5 3 2 2" xfId="31606"/>
    <cellStyle name="Normal 8 4 3 2 5 3 3" xfId="24091"/>
    <cellStyle name="Normal 8 4 3 2 5 4" xfId="9059"/>
    <cellStyle name="Normal 8 4 3 2 5 4 2" xfId="26596"/>
    <cellStyle name="Normal 8 4 3 2 5 5" xfId="19081"/>
    <cellStyle name="Normal 8 4 3 2 5 6" xfId="16576"/>
    <cellStyle name="Normal 8 4 3 2 6" xfId="2783"/>
    <cellStyle name="Normal 8 4 3 2 6 2" xfId="10319"/>
    <cellStyle name="Normal 8 4 3 2 6 2 2" xfId="27856"/>
    <cellStyle name="Normal 8 4 3 2 6 3" xfId="20341"/>
    <cellStyle name="Normal 8 4 3 2 7" xfId="5288"/>
    <cellStyle name="Normal 8 4 3 2 7 2" xfId="12824"/>
    <cellStyle name="Normal 8 4 3 2 7 2 2" xfId="30361"/>
    <cellStyle name="Normal 8 4 3 2 7 3" xfId="22846"/>
    <cellStyle name="Normal 8 4 3 2 8" xfId="7808"/>
    <cellStyle name="Normal 8 4 3 2 8 2" xfId="25351"/>
    <cellStyle name="Normal 8 4 3 2 9" xfId="17836"/>
    <cellStyle name="Normal 8 4 3 3" xfId="282"/>
    <cellStyle name="Normal 8 4 3 3 10" xfId="15392"/>
    <cellStyle name="Normal 8 4 3 3 2" xfId="817"/>
    <cellStyle name="Normal 8 4 3 3 2 2" xfId="1335"/>
    <cellStyle name="Normal 8 4 3 3 2 2 2" xfId="2580"/>
    <cellStyle name="Normal 8 4 3 3 2 2 2 2" xfId="5085"/>
    <cellStyle name="Normal 8 4 3 3 2 2 2 2 2" xfId="12621"/>
    <cellStyle name="Normal 8 4 3 3 2 2 2 2 2 2" xfId="30158"/>
    <cellStyle name="Normal 8 4 3 3 2 2 2 2 3" xfId="22643"/>
    <cellStyle name="Normal 8 4 3 3 2 2 2 3" xfId="7590"/>
    <cellStyle name="Normal 8 4 3 3 2 2 2 3 2" xfId="15126"/>
    <cellStyle name="Normal 8 4 3 3 2 2 2 3 2 2" xfId="32663"/>
    <cellStyle name="Normal 8 4 3 3 2 2 2 3 3" xfId="25148"/>
    <cellStyle name="Normal 8 4 3 3 2 2 2 4" xfId="10116"/>
    <cellStyle name="Normal 8 4 3 3 2 2 2 4 2" xfId="27653"/>
    <cellStyle name="Normal 8 4 3 3 2 2 2 5" xfId="20138"/>
    <cellStyle name="Normal 8 4 3 3 2 2 2 6" xfId="17633"/>
    <cellStyle name="Normal 8 4 3 3 2 2 3" xfId="3840"/>
    <cellStyle name="Normal 8 4 3 3 2 2 3 2" xfId="11376"/>
    <cellStyle name="Normal 8 4 3 3 2 2 3 2 2" xfId="28913"/>
    <cellStyle name="Normal 8 4 3 3 2 2 3 3" xfId="21398"/>
    <cellStyle name="Normal 8 4 3 3 2 2 4" xfId="6345"/>
    <cellStyle name="Normal 8 4 3 3 2 2 4 2" xfId="13881"/>
    <cellStyle name="Normal 8 4 3 3 2 2 4 2 2" xfId="31418"/>
    <cellStyle name="Normal 8 4 3 3 2 2 4 3" xfId="23903"/>
    <cellStyle name="Normal 8 4 3 3 2 2 5" xfId="8871"/>
    <cellStyle name="Normal 8 4 3 3 2 2 5 2" xfId="26408"/>
    <cellStyle name="Normal 8 4 3 3 2 2 6" xfId="18893"/>
    <cellStyle name="Normal 8 4 3 3 2 2 7" xfId="16388"/>
    <cellStyle name="Normal 8 4 3 3 2 3" xfId="2082"/>
    <cellStyle name="Normal 8 4 3 3 2 3 2" xfId="4587"/>
    <cellStyle name="Normal 8 4 3 3 2 3 2 2" xfId="12123"/>
    <cellStyle name="Normal 8 4 3 3 2 3 2 2 2" xfId="29660"/>
    <cellStyle name="Normal 8 4 3 3 2 3 2 3" xfId="22145"/>
    <cellStyle name="Normal 8 4 3 3 2 3 3" xfId="7092"/>
    <cellStyle name="Normal 8 4 3 3 2 3 3 2" xfId="14628"/>
    <cellStyle name="Normal 8 4 3 3 2 3 3 2 2" xfId="32165"/>
    <cellStyle name="Normal 8 4 3 3 2 3 3 3" xfId="24650"/>
    <cellStyle name="Normal 8 4 3 3 2 3 4" xfId="9618"/>
    <cellStyle name="Normal 8 4 3 3 2 3 4 2" xfId="27155"/>
    <cellStyle name="Normal 8 4 3 3 2 3 5" xfId="19640"/>
    <cellStyle name="Normal 8 4 3 3 2 3 6" xfId="17135"/>
    <cellStyle name="Normal 8 4 3 3 2 4" xfId="3342"/>
    <cellStyle name="Normal 8 4 3 3 2 4 2" xfId="10878"/>
    <cellStyle name="Normal 8 4 3 3 2 4 2 2" xfId="28415"/>
    <cellStyle name="Normal 8 4 3 3 2 4 3" xfId="20900"/>
    <cellStyle name="Normal 8 4 3 3 2 5" xfId="5847"/>
    <cellStyle name="Normal 8 4 3 3 2 5 2" xfId="13383"/>
    <cellStyle name="Normal 8 4 3 3 2 5 2 2" xfId="30920"/>
    <cellStyle name="Normal 8 4 3 3 2 5 3" xfId="23405"/>
    <cellStyle name="Normal 8 4 3 3 2 6" xfId="8371"/>
    <cellStyle name="Normal 8 4 3 3 2 6 2" xfId="25910"/>
    <cellStyle name="Normal 8 4 3 3 2 7" xfId="18395"/>
    <cellStyle name="Normal 8 4 3 3 2 8" xfId="15890"/>
    <cellStyle name="Normal 8 4 3 3 3" xfId="557"/>
    <cellStyle name="Normal 8 4 3 3 3 2" xfId="1833"/>
    <cellStyle name="Normal 8 4 3 3 3 2 2" xfId="4338"/>
    <cellStyle name="Normal 8 4 3 3 3 2 2 2" xfId="11874"/>
    <cellStyle name="Normal 8 4 3 3 3 2 2 2 2" xfId="29411"/>
    <cellStyle name="Normal 8 4 3 3 3 2 2 3" xfId="21896"/>
    <cellStyle name="Normal 8 4 3 3 3 2 3" xfId="6843"/>
    <cellStyle name="Normal 8 4 3 3 3 2 3 2" xfId="14379"/>
    <cellStyle name="Normal 8 4 3 3 3 2 3 2 2" xfId="31916"/>
    <cellStyle name="Normal 8 4 3 3 3 2 3 3" xfId="24401"/>
    <cellStyle name="Normal 8 4 3 3 3 2 4" xfId="9369"/>
    <cellStyle name="Normal 8 4 3 3 3 2 4 2" xfId="26906"/>
    <cellStyle name="Normal 8 4 3 3 3 2 5" xfId="19391"/>
    <cellStyle name="Normal 8 4 3 3 3 2 6" xfId="16886"/>
    <cellStyle name="Normal 8 4 3 3 3 3" xfId="3093"/>
    <cellStyle name="Normal 8 4 3 3 3 3 2" xfId="10629"/>
    <cellStyle name="Normal 8 4 3 3 3 3 2 2" xfId="28166"/>
    <cellStyle name="Normal 8 4 3 3 3 3 3" xfId="20651"/>
    <cellStyle name="Normal 8 4 3 3 3 4" xfId="5598"/>
    <cellStyle name="Normal 8 4 3 3 3 4 2" xfId="13134"/>
    <cellStyle name="Normal 8 4 3 3 3 4 2 2" xfId="30671"/>
    <cellStyle name="Normal 8 4 3 3 3 4 3" xfId="23156"/>
    <cellStyle name="Normal 8 4 3 3 3 5" xfId="8122"/>
    <cellStyle name="Normal 8 4 3 3 3 5 2" xfId="25661"/>
    <cellStyle name="Normal 8 4 3 3 3 6" xfId="18146"/>
    <cellStyle name="Normal 8 4 3 3 3 7" xfId="15641"/>
    <cellStyle name="Normal 8 4 3 3 4" xfId="1086"/>
    <cellStyle name="Normal 8 4 3 3 4 2" xfId="2331"/>
    <cellStyle name="Normal 8 4 3 3 4 2 2" xfId="4836"/>
    <cellStyle name="Normal 8 4 3 3 4 2 2 2" xfId="12372"/>
    <cellStyle name="Normal 8 4 3 3 4 2 2 2 2" xfId="29909"/>
    <cellStyle name="Normal 8 4 3 3 4 2 2 3" xfId="22394"/>
    <cellStyle name="Normal 8 4 3 3 4 2 3" xfId="7341"/>
    <cellStyle name="Normal 8 4 3 3 4 2 3 2" xfId="14877"/>
    <cellStyle name="Normal 8 4 3 3 4 2 3 2 2" xfId="32414"/>
    <cellStyle name="Normal 8 4 3 3 4 2 3 3" xfId="24899"/>
    <cellStyle name="Normal 8 4 3 3 4 2 4" xfId="9867"/>
    <cellStyle name="Normal 8 4 3 3 4 2 4 2" xfId="27404"/>
    <cellStyle name="Normal 8 4 3 3 4 2 5" xfId="19889"/>
    <cellStyle name="Normal 8 4 3 3 4 2 6" xfId="17384"/>
    <cellStyle name="Normal 8 4 3 3 4 3" xfId="3591"/>
    <cellStyle name="Normal 8 4 3 3 4 3 2" xfId="11127"/>
    <cellStyle name="Normal 8 4 3 3 4 3 2 2" xfId="28664"/>
    <cellStyle name="Normal 8 4 3 3 4 3 3" xfId="21149"/>
    <cellStyle name="Normal 8 4 3 3 4 4" xfId="6096"/>
    <cellStyle name="Normal 8 4 3 3 4 4 2" xfId="13632"/>
    <cellStyle name="Normal 8 4 3 3 4 4 2 2" xfId="31169"/>
    <cellStyle name="Normal 8 4 3 3 4 4 3" xfId="23654"/>
    <cellStyle name="Normal 8 4 3 3 4 5" xfId="8622"/>
    <cellStyle name="Normal 8 4 3 3 4 5 2" xfId="26159"/>
    <cellStyle name="Normal 8 4 3 3 4 6" xfId="18644"/>
    <cellStyle name="Normal 8 4 3 3 4 7" xfId="16139"/>
    <cellStyle name="Normal 8 4 3 3 5" xfId="1584"/>
    <cellStyle name="Normal 8 4 3 3 5 2" xfId="4089"/>
    <cellStyle name="Normal 8 4 3 3 5 2 2" xfId="11625"/>
    <cellStyle name="Normal 8 4 3 3 5 2 2 2" xfId="29162"/>
    <cellStyle name="Normal 8 4 3 3 5 2 3" xfId="21647"/>
    <cellStyle name="Normal 8 4 3 3 5 3" xfId="6594"/>
    <cellStyle name="Normal 8 4 3 3 5 3 2" xfId="14130"/>
    <cellStyle name="Normal 8 4 3 3 5 3 2 2" xfId="31667"/>
    <cellStyle name="Normal 8 4 3 3 5 3 3" xfId="24152"/>
    <cellStyle name="Normal 8 4 3 3 5 4" xfId="9120"/>
    <cellStyle name="Normal 8 4 3 3 5 4 2" xfId="26657"/>
    <cellStyle name="Normal 8 4 3 3 5 5" xfId="19142"/>
    <cellStyle name="Normal 8 4 3 3 5 6" xfId="16637"/>
    <cellStyle name="Normal 8 4 3 3 6" xfId="2844"/>
    <cellStyle name="Normal 8 4 3 3 6 2" xfId="10380"/>
    <cellStyle name="Normal 8 4 3 3 6 2 2" xfId="27917"/>
    <cellStyle name="Normal 8 4 3 3 6 3" xfId="20402"/>
    <cellStyle name="Normal 8 4 3 3 7" xfId="5349"/>
    <cellStyle name="Normal 8 4 3 3 7 2" xfId="12885"/>
    <cellStyle name="Normal 8 4 3 3 7 2 2" xfId="30422"/>
    <cellStyle name="Normal 8 4 3 3 7 3" xfId="22907"/>
    <cellStyle name="Normal 8 4 3 3 8" xfId="7871"/>
    <cellStyle name="Normal 8 4 3 3 8 2" xfId="25412"/>
    <cellStyle name="Normal 8 4 3 3 9" xfId="17897"/>
    <cellStyle name="Normal 8 4 3 4" xfId="346"/>
    <cellStyle name="Normal 8 4 3 4 10" xfId="15453"/>
    <cellStyle name="Normal 8 4 3 4 2" xfId="881"/>
    <cellStyle name="Normal 8 4 3 4 2 2" xfId="1396"/>
    <cellStyle name="Normal 8 4 3 4 2 2 2" xfId="2641"/>
    <cellStyle name="Normal 8 4 3 4 2 2 2 2" xfId="5146"/>
    <cellStyle name="Normal 8 4 3 4 2 2 2 2 2" xfId="12682"/>
    <cellStyle name="Normal 8 4 3 4 2 2 2 2 2 2" xfId="30219"/>
    <cellStyle name="Normal 8 4 3 4 2 2 2 2 3" xfId="22704"/>
    <cellStyle name="Normal 8 4 3 4 2 2 2 3" xfId="7651"/>
    <cellStyle name="Normal 8 4 3 4 2 2 2 3 2" xfId="15187"/>
    <cellStyle name="Normal 8 4 3 4 2 2 2 3 2 2" xfId="32724"/>
    <cellStyle name="Normal 8 4 3 4 2 2 2 3 3" xfId="25209"/>
    <cellStyle name="Normal 8 4 3 4 2 2 2 4" xfId="10177"/>
    <cellStyle name="Normal 8 4 3 4 2 2 2 4 2" xfId="27714"/>
    <cellStyle name="Normal 8 4 3 4 2 2 2 5" xfId="20199"/>
    <cellStyle name="Normal 8 4 3 4 2 2 2 6" xfId="17694"/>
    <cellStyle name="Normal 8 4 3 4 2 2 3" xfId="3901"/>
    <cellStyle name="Normal 8 4 3 4 2 2 3 2" xfId="11437"/>
    <cellStyle name="Normal 8 4 3 4 2 2 3 2 2" xfId="28974"/>
    <cellStyle name="Normal 8 4 3 4 2 2 3 3" xfId="21459"/>
    <cellStyle name="Normal 8 4 3 4 2 2 4" xfId="6406"/>
    <cellStyle name="Normal 8 4 3 4 2 2 4 2" xfId="13942"/>
    <cellStyle name="Normal 8 4 3 4 2 2 4 2 2" xfId="31479"/>
    <cellStyle name="Normal 8 4 3 4 2 2 4 3" xfId="23964"/>
    <cellStyle name="Normal 8 4 3 4 2 2 5" xfId="8932"/>
    <cellStyle name="Normal 8 4 3 4 2 2 5 2" xfId="26469"/>
    <cellStyle name="Normal 8 4 3 4 2 2 6" xfId="18954"/>
    <cellStyle name="Normal 8 4 3 4 2 2 7" xfId="16449"/>
    <cellStyle name="Normal 8 4 3 4 2 3" xfId="2143"/>
    <cellStyle name="Normal 8 4 3 4 2 3 2" xfId="4648"/>
    <cellStyle name="Normal 8 4 3 4 2 3 2 2" xfId="12184"/>
    <cellStyle name="Normal 8 4 3 4 2 3 2 2 2" xfId="29721"/>
    <cellStyle name="Normal 8 4 3 4 2 3 2 3" xfId="22206"/>
    <cellStyle name="Normal 8 4 3 4 2 3 3" xfId="7153"/>
    <cellStyle name="Normal 8 4 3 4 2 3 3 2" xfId="14689"/>
    <cellStyle name="Normal 8 4 3 4 2 3 3 2 2" xfId="32226"/>
    <cellStyle name="Normal 8 4 3 4 2 3 3 3" xfId="24711"/>
    <cellStyle name="Normal 8 4 3 4 2 3 4" xfId="9679"/>
    <cellStyle name="Normal 8 4 3 4 2 3 4 2" xfId="27216"/>
    <cellStyle name="Normal 8 4 3 4 2 3 5" xfId="19701"/>
    <cellStyle name="Normal 8 4 3 4 2 3 6" xfId="17196"/>
    <cellStyle name="Normal 8 4 3 4 2 4" xfId="3403"/>
    <cellStyle name="Normal 8 4 3 4 2 4 2" xfId="10939"/>
    <cellStyle name="Normal 8 4 3 4 2 4 2 2" xfId="28476"/>
    <cellStyle name="Normal 8 4 3 4 2 4 3" xfId="20961"/>
    <cellStyle name="Normal 8 4 3 4 2 5" xfId="5908"/>
    <cellStyle name="Normal 8 4 3 4 2 5 2" xfId="13444"/>
    <cellStyle name="Normal 8 4 3 4 2 5 2 2" xfId="30981"/>
    <cellStyle name="Normal 8 4 3 4 2 5 3" xfId="23466"/>
    <cellStyle name="Normal 8 4 3 4 2 6" xfId="8432"/>
    <cellStyle name="Normal 8 4 3 4 2 6 2" xfId="25971"/>
    <cellStyle name="Normal 8 4 3 4 2 7" xfId="18456"/>
    <cellStyle name="Normal 8 4 3 4 2 8" xfId="15951"/>
    <cellStyle name="Normal 8 4 3 4 3" xfId="621"/>
    <cellStyle name="Normal 8 4 3 4 3 2" xfId="1894"/>
    <cellStyle name="Normal 8 4 3 4 3 2 2" xfId="4399"/>
    <cellStyle name="Normal 8 4 3 4 3 2 2 2" xfId="11935"/>
    <cellStyle name="Normal 8 4 3 4 3 2 2 2 2" xfId="29472"/>
    <cellStyle name="Normal 8 4 3 4 3 2 2 3" xfId="21957"/>
    <cellStyle name="Normal 8 4 3 4 3 2 3" xfId="6904"/>
    <cellStyle name="Normal 8 4 3 4 3 2 3 2" xfId="14440"/>
    <cellStyle name="Normal 8 4 3 4 3 2 3 2 2" xfId="31977"/>
    <cellStyle name="Normal 8 4 3 4 3 2 3 3" xfId="24462"/>
    <cellStyle name="Normal 8 4 3 4 3 2 4" xfId="9430"/>
    <cellStyle name="Normal 8 4 3 4 3 2 4 2" xfId="26967"/>
    <cellStyle name="Normal 8 4 3 4 3 2 5" xfId="19452"/>
    <cellStyle name="Normal 8 4 3 4 3 2 6" xfId="16947"/>
    <cellStyle name="Normal 8 4 3 4 3 3" xfId="3154"/>
    <cellStyle name="Normal 8 4 3 4 3 3 2" xfId="10690"/>
    <cellStyle name="Normal 8 4 3 4 3 3 2 2" xfId="28227"/>
    <cellStyle name="Normal 8 4 3 4 3 3 3" xfId="20712"/>
    <cellStyle name="Normal 8 4 3 4 3 4" xfId="5659"/>
    <cellStyle name="Normal 8 4 3 4 3 4 2" xfId="13195"/>
    <cellStyle name="Normal 8 4 3 4 3 4 2 2" xfId="30732"/>
    <cellStyle name="Normal 8 4 3 4 3 4 3" xfId="23217"/>
    <cellStyle name="Normal 8 4 3 4 3 5" xfId="8183"/>
    <cellStyle name="Normal 8 4 3 4 3 5 2" xfId="25722"/>
    <cellStyle name="Normal 8 4 3 4 3 6" xfId="18207"/>
    <cellStyle name="Normal 8 4 3 4 3 7" xfId="15702"/>
    <cellStyle name="Normal 8 4 3 4 4" xfId="1147"/>
    <cellStyle name="Normal 8 4 3 4 4 2" xfId="2392"/>
    <cellStyle name="Normal 8 4 3 4 4 2 2" xfId="4897"/>
    <cellStyle name="Normal 8 4 3 4 4 2 2 2" xfId="12433"/>
    <cellStyle name="Normal 8 4 3 4 4 2 2 2 2" xfId="29970"/>
    <cellStyle name="Normal 8 4 3 4 4 2 2 3" xfId="22455"/>
    <cellStyle name="Normal 8 4 3 4 4 2 3" xfId="7402"/>
    <cellStyle name="Normal 8 4 3 4 4 2 3 2" xfId="14938"/>
    <cellStyle name="Normal 8 4 3 4 4 2 3 2 2" xfId="32475"/>
    <cellStyle name="Normal 8 4 3 4 4 2 3 3" xfId="24960"/>
    <cellStyle name="Normal 8 4 3 4 4 2 4" xfId="9928"/>
    <cellStyle name="Normal 8 4 3 4 4 2 4 2" xfId="27465"/>
    <cellStyle name="Normal 8 4 3 4 4 2 5" xfId="19950"/>
    <cellStyle name="Normal 8 4 3 4 4 2 6" xfId="17445"/>
    <cellStyle name="Normal 8 4 3 4 4 3" xfId="3652"/>
    <cellStyle name="Normal 8 4 3 4 4 3 2" xfId="11188"/>
    <cellStyle name="Normal 8 4 3 4 4 3 2 2" xfId="28725"/>
    <cellStyle name="Normal 8 4 3 4 4 3 3" xfId="21210"/>
    <cellStyle name="Normal 8 4 3 4 4 4" xfId="6157"/>
    <cellStyle name="Normal 8 4 3 4 4 4 2" xfId="13693"/>
    <cellStyle name="Normal 8 4 3 4 4 4 2 2" xfId="31230"/>
    <cellStyle name="Normal 8 4 3 4 4 4 3" xfId="23715"/>
    <cellStyle name="Normal 8 4 3 4 4 5" xfId="8683"/>
    <cellStyle name="Normal 8 4 3 4 4 5 2" xfId="26220"/>
    <cellStyle name="Normal 8 4 3 4 4 6" xfId="18705"/>
    <cellStyle name="Normal 8 4 3 4 4 7" xfId="16200"/>
    <cellStyle name="Normal 8 4 3 4 5" xfId="1645"/>
    <cellStyle name="Normal 8 4 3 4 5 2" xfId="4150"/>
    <cellStyle name="Normal 8 4 3 4 5 2 2" xfId="11686"/>
    <cellStyle name="Normal 8 4 3 4 5 2 2 2" xfId="29223"/>
    <cellStyle name="Normal 8 4 3 4 5 2 3" xfId="21708"/>
    <cellStyle name="Normal 8 4 3 4 5 3" xfId="6655"/>
    <cellStyle name="Normal 8 4 3 4 5 3 2" xfId="14191"/>
    <cellStyle name="Normal 8 4 3 4 5 3 2 2" xfId="31728"/>
    <cellStyle name="Normal 8 4 3 4 5 3 3" xfId="24213"/>
    <cellStyle name="Normal 8 4 3 4 5 4" xfId="9181"/>
    <cellStyle name="Normal 8 4 3 4 5 4 2" xfId="26718"/>
    <cellStyle name="Normal 8 4 3 4 5 5" xfId="19203"/>
    <cellStyle name="Normal 8 4 3 4 5 6" xfId="16698"/>
    <cellStyle name="Normal 8 4 3 4 6" xfId="2905"/>
    <cellStyle name="Normal 8 4 3 4 6 2" xfId="10441"/>
    <cellStyle name="Normal 8 4 3 4 6 2 2" xfId="27978"/>
    <cellStyle name="Normal 8 4 3 4 6 3" xfId="20463"/>
    <cellStyle name="Normal 8 4 3 4 7" xfId="5410"/>
    <cellStyle name="Normal 8 4 3 4 7 2" xfId="12946"/>
    <cellStyle name="Normal 8 4 3 4 7 2 2" xfId="30483"/>
    <cellStyle name="Normal 8 4 3 4 7 3" xfId="22968"/>
    <cellStyle name="Normal 8 4 3 4 8" xfId="7932"/>
    <cellStyle name="Normal 8 4 3 4 8 2" xfId="25473"/>
    <cellStyle name="Normal 8 4 3 4 9" xfId="17958"/>
    <cellStyle name="Normal 8 4 3 5" xfId="692"/>
    <cellStyle name="Normal 8 4 3 5 2" xfId="1213"/>
    <cellStyle name="Normal 8 4 3 5 2 2" xfId="2458"/>
    <cellStyle name="Normal 8 4 3 5 2 2 2" xfId="4963"/>
    <cellStyle name="Normal 8 4 3 5 2 2 2 2" xfId="12499"/>
    <cellStyle name="Normal 8 4 3 5 2 2 2 2 2" xfId="30036"/>
    <cellStyle name="Normal 8 4 3 5 2 2 2 3" xfId="22521"/>
    <cellStyle name="Normal 8 4 3 5 2 2 3" xfId="7468"/>
    <cellStyle name="Normal 8 4 3 5 2 2 3 2" xfId="15004"/>
    <cellStyle name="Normal 8 4 3 5 2 2 3 2 2" xfId="32541"/>
    <cellStyle name="Normal 8 4 3 5 2 2 3 3" xfId="25026"/>
    <cellStyle name="Normal 8 4 3 5 2 2 4" xfId="9994"/>
    <cellStyle name="Normal 8 4 3 5 2 2 4 2" xfId="27531"/>
    <cellStyle name="Normal 8 4 3 5 2 2 5" xfId="20016"/>
    <cellStyle name="Normal 8 4 3 5 2 2 6" xfId="17511"/>
    <cellStyle name="Normal 8 4 3 5 2 3" xfId="3718"/>
    <cellStyle name="Normal 8 4 3 5 2 3 2" xfId="11254"/>
    <cellStyle name="Normal 8 4 3 5 2 3 2 2" xfId="28791"/>
    <cellStyle name="Normal 8 4 3 5 2 3 3" xfId="21276"/>
    <cellStyle name="Normal 8 4 3 5 2 4" xfId="6223"/>
    <cellStyle name="Normal 8 4 3 5 2 4 2" xfId="13759"/>
    <cellStyle name="Normal 8 4 3 5 2 4 2 2" xfId="31296"/>
    <cellStyle name="Normal 8 4 3 5 2 4 3" xfId="23781"/>
    <cellStyle name="Normal 8 4 3 5 2 5" xfId="8749"/>
    <cellStyle name="Normal 8 4 3 5 2 5 2" xfId="26286"/>
    <cellStyle name="Normal 8 4 3 5 2 6" xfId="18771"/>
    <cellStyle name="Normal 8 4 3 5 2 7" xfId="16266"/>
    <cellStyle name="Normal 8 4 3 5 3" xfId="1960"/>
    <cellStyle name="Normal 8 4 3 5 3 2" xfId="4465"/>
    <cellStyle name="Normal 8 4 3 5 3 2 2" xfId="12001"/>
    <cellStyle name="Normal 8 4 3 5 3 2 2 2" xfId="29538"/>
    <cellStyle name="Normal 8 4 3 5 3 2 3" xfId="22023"/>
    <cellStyle name="Normal 8 4 3 5 3 3" xfId="6970"/>
    <cellStyle name="Normal 8 4 3 5 3 3 2" xfId="14506"/>
    <cellStyle name="Normal 8 4 3 5 3 3 2 2" xfId="32043"/>
    <cellStyle name="Normal 8 4 3 5 3 3 3" xfId="24528"/>
    <cellStyle name="Normal 8 4 3 5 3 4" xfId="9496"/>
    <cellStyle name="Normal 8 4 3 5 3 4 2" xfId="27033"/>
    <cellStyle name="Normal 8 4 3 5 3 5" xfId="19518"/>
    <cellStyle name="Normal 8 4 3 5 3 6" xfId="17013"/>
    <cellStyle name="Normal 8 4 3 5 4" xfId="3220"/>
    <cellStyle name="Normal 8 4 3 5 4 2" xfId="10756"/>
    <cellStyle name="Normal 8 4 3 5 4 2 2" xfId="28293"/>
    <cellStyle name="Normal 8 4 3 5 4 3" xfId="20778"/>
    <cellStyle name="Normal 8 4 3 5 5" xfId="5725"/>
    <cellStyle name="Normal 8 4 3 5 5 2" xfId="13261"/>
    <cellStyle name="Normal 8 4 3 5 5 2 2" xfId="30798"/>
    <cellStyle name="Normal 8 4 3 5 5 3" xfId="23283"/>
    <cellStyle name="Normal 8 4 3 5 6" xfId="8249"/>
    <cellStyle name="Normal 8 4 3 5 6 2" xfId="25788"/>
    <cellStyle name="Normal 8 4 3 5 7" xfId="18273"/>
    <cellStyle name="Normal 8 4 3 5 8" xfId="15768"/>
    <cellStyle name="Normal 8 4 3 6" xfId="419"/>
    <cellStyle name="Normal 8 4 3 6 2" xfId="1711"/>
    <cellStyle name="Normal 8 4 3 6 2 2" xfId="4216"/>
    <cellStyle name="Normal 8 4 3 6 2 2 2" xfId="11752"/>
    <cellStyle name="Normal 8 4 3 6 2 2 2 2" xfId="29289"/>
    <cellStyle name="Normal 8 4 3 6 2 2 3" xfId="21774"/>
    <cellStyle name="Normal 8 4 3 6 2 3" xfId="6721"/>
    <cellStyle name="Normal 8 4 3 6 2 3 2" xfId="14257"/>
    <cellStyle name="Normal 8 4 3 6 2 3 2 2" xfId="31794"/>
    <cellStyle name="Normal 8 4 3 6 2 3 3" xfId="24279"/>
    <cellStyle name="Normal 8 4 3 6 2 4" xfId="9247"/>
    <cellStyle name="Normal 8 4 3 6 2 4 2" xfId="26784"/>
    <cellStyle name="Normal 8 4 3 6 2 5" xfId="19269"/>
    <cellStyle name="Normal 8 4 3 6 2 6" xfId="16764"/>
    <cellStyle name="Normal 8 4 3 6 3" xfId="2971"/>
    <cellStyle name="Normal 8 4 3 6 3 2" xfId="10507"/>
    <cellStyle name="Normal 8 4 3 6 3 2 2" xfId="28044"/>
    <cellStyle name="Normal 8 4 3 6 3 3" xfId="20529"/>
    <cellStyle name="Normal 8 4 3 6 4" xfId="5476"/>
    <cellStyle name="Normal 8 4 3 6 4 2" xfId="13012"/>
    <cellStyle name="Normal 8 4 3 6 4 2 2" xfId="30549"/>
    <cellStyle name="Normal 8 4 3 6 4 3" xfId="23034"/>
    <cellStyle name="Normal 8 4 3 6 5" xfId="7998"/>
    <cellStyle name="Normal 8 4 3 6 5 2" xfId="25539"/>
    <cellStyle name="Normal 8 4 3 6 6" xfId="18024"/>
    <cellStyle name="Normal 8 4 3 6 7" xfId="15519"/>
    <cellStyle name="Normal 8 4 3 7" xfId="964"/>
    <cellStyle name="Normal 8 4 3 7 2" xfId="2209"/>
    <cellStyle name="Normal 8 4 3 7 2 2" xfId="4714"/>
    <cellStyle name="Normal 8 4 3 7 2 2 2" xfId="12250"/>
    <cellStyle name="Normal 8 4 3 7 2 2 2 2" xfId="29787"/>
    <cellStyle name="Normal 8 4 3 7 2 2 3" xfId="22272"/>
    <cellStyle name="Normal 8 4 3 7 2 3" xfId="7219"/>
    <cellStyle name="Normal 8 4 3 7 2 3 2" xfId="14755"/>
    <cellStyle name="Normal 8 4 3 7 2 3 2 2" xfId="32292"/>
    <cellStyle name="Normal 8 4 3 7 2 3 3" xfId="24777"/>
    <cellStyle name="Normal 8 4 3 7 2 4" xfId="9745"/>
    <cellStyle name="Normal 8 4 3 7 2 4 2" xfId="27282"/>
    <cellStyle name="Normal 8 4 3 7 2 5" xfId="19767"/>
    <cellStyle name="Normal 8 4 3 7 2 6" xfId="17262"/>
    <cellStyle name="Normal 8 4 3 7 3" xfId="3469"/>
    <cellStyle name="Normal 8 4 3 7 3 2" xfId="11005"/>
    <cellStyle name="Normal 8 4 3 7 3 2 2" xfId="28542"/>
    <cellStyle name="Normal 8 4 3 7 3 3" xfId="21027"/>
    <cellStyle name="Normal 8 4 3 7 4" xfId="5974"/>
    <cellStyle name="Normal 8 4 3 7 4 2" xfId="13510"/>
    <cellStyle name="Normal 8 4 3 7 4 2 2" xfId="31047"/>
    <cellStyle name="Normal 8 4 3 7 4 3" xfId="23532"/>
    <cellStyle name="Normal 8 4 3 7 5" xfId="8500"/>
    <cellStyle name="Normal 8 4 3 7 5 2" xfId="26037"/>
    <cellStyle name="Normal 8 4 3 7 6" xfId="18522"/>
    <cellStyle name="Normal 8 4 3 7 7" xfId="16017"/>
    <cellStyle name="Normal 8 4 3 8" xfId="1462"/>
    <cellStyle name="Normal 8 4 3 8 2" xfId="3967"/>
    <cellStyle name="Normal 8 4 3 8 2 2" xfId="11503"/>
    <cellStyle name="Normal 8 4 3 8 2 2 2" xfId="29040"/>
    <cellStyle name="Normal 8 4 3 8 2 3" xfId="21525"/>
    <cellStyle name="Normal 8 4 3 8 3" xfId="6472"/>
    <cellStyle name="Normal 8 4 3 8 3 2" xfId="14008"/>
    <cellStyle name="Normal 8 4 3 8 3 2 2" xfId="31545"/>
    <cellStyle name="Normal 8 4 3 8 3 3" xfId="24030"/>
    <cellStyle name="Normal 8 4 3 8 4" xfId="8998"/>
    <cellStyle name="Normal 8 4 3 8 4 2" xfId="26535"/>
    <cellStyle name="Normal 8 4 3 8 5" xfId="19020"/>
    <cellStyle name="Normal 8 4 3 8 6" xfId="16515"/>
    <cellStyle name="Normal 8 4 3 9" xfId="2722"/>
    <cellStyle name="Normal 8 4 3 9 2" xfId="10258"/>
    <cellStyle name="Normal 8 4 3 9 2 2" xfId="27795"/>
    <cellStyle name="Normal 8 4 3 9 3" xfId="20280"/>
    <cellStyle name="Normal 8 4 4" xfId="175"/>
    <cellStyle name="Normal 8 4 4 10" xfId="15298"/>
    <cellStyle name="Normal 8 4 4 2" xfId="724"/>
    <cellStyle name="Normal 8 4 4 2 2" xfId="1243"/>
    <cellStyle name="Normal 8 4 4 2 2 2" xfId="2488"/>
    <cellStyle name="Normal 8 4 4 2 2 2 2" xfId="4993"/>
    <cellStyle name="Normal 8 4 4 2 2 2 2 2" xfId="12529"/>
    <cellStyle name="Normal 8 4 4 2 2 2 2 2 2" xfId="30066"/>
    <cellStyle name="Normal 8 4 4 2 2 2 2 3" xfId="22551"/>
    <cellStyle name="Normal 8 4 4 2 2 2 3" xfId="7498"/>
    <cellStyle name="Normal 8 4 4 2 2 2 3 2" xfId="15034"/>
    <cellStyle name="Normal 8 4 4 2 2 2 3 2 2" xfId="32571"/>
    <cellStyle name="Normal 8 4 4 2 2 2 3 3" xfId="25056"/>
    <cellStyle name="Normal 8 4 4 2 2 2 4" xfId="10024"/>
    <cellStyle name="Normal 8 4 4 2 2 2 4 2" xfId="27561"/>
    <cellStyle name="Normal 8 4 4 2 2 2 5" xfId="20046"/>
    <cellStyle name="Normal 8 4 4 2 2 2 6" xfId="17541"/>
    <cellStyle name="Normal 8 4 4 2 2 3" xfId="3748"/>
    <cellStyle name="Normal 8 4 4 2 2 3 2" xfId="11284"/>
    <cellStyle name="Normal 8 4 4 2 2 3 2 2" xfId="28821"/>
    <cellStyle name="Normal 8 4 4 2 2 3 3" xfId="21306"/>
    <cellStyle name="Normal 8 4 4 2 2 4" xfId="6253"/>
    <cellStyle name="Normal 8 4 4 2 2 4 2" xfId="13789"/>
    <cellStyle name="Normal 8 4 4 2 2 4 2 2" xfId="31326"/>
    <cellStyle name="Normal 8 4 4 2 2 4 3" xfId="23811"/>
    <cellStyle name="Normal 8 4 4 2 2 5" xfId="8779"/>
    <cellStyle name="Normal 8 4 4 2 2 5 2" xfId="26316"/>
    <cellStyle name="Normal 8 4 4 2 2 6" xfId="18801"/>
    <cellStyle name="Normal 8 4 4 2 2 7" xfId="16296"/>
    <cellStyle name="Normal 8 4 4 2 3" xfId="1990"/>
    <cellStyle name="Normal 8 4 4 2 3 2" xfId="4495"/>
    <cellStyle name="Normal 8 4 4 2 3 2 2" xfId="12031"/>
    <cellStyle name="Normal 8 4 4 2 3 2 2 2" xfId="29568"/>
    <cellStyle name="Normal 8 4 4 2 3 2 3" xfId="22053"/>
    <cellStyle name="Normal 8 4 4 2 3 3" xfId="7000"/>
    <cellStyle name="Normal 8 4 4 2 3 3 2" xfId="14536"/>
    <cellStyle name="Normal 8 4 4 2 3 3 2 2" xfId="32073"/>
    <cellStyle name="Normal 8 4 4 2 3 3 3" xfId="24558"/>
    <cellStyle name="Normal 8 4 4 2 3 4" xfId="9526"/>
    <cellStyle name="Normal 8 4 4 2 3 4 2" xfId="27063"/>
    <cellStyle name="Normal 8 4 4 2 3 5" xfId="19548"/>
    <cellStyle name="Normal 8 4 4 2 3 6" xfId="17043"/>
    <cellStyle name="Normal 8 4 4 2 4" xfId="3250"/>
    <cellStyle name="Normal 8 4 4 2 4 2" xfId="10786"/>
    <cellStyle name="Normal 8 4 4 2 4 2 2" xfId="28323"/>
    <cellStyle name="Normal 8 4 4 2 4 3" xfId="20808"/>
    <cellStyle name="Normal 8 4 4 2 5" xfId="5755"/>
    <cellStyle name="Normal 8 4 4 2 5 2" xfId="13291"/>
    <cellStyle name="Normal 8 4 4 2 5 2 2" xfId="30828"/>
    <cellStyle name="Normal 8 4 4 2 5 3" xfId="23313"/>
    <cellStyle name="Normal 8 4 4 2 6" xfId="8279"/>
    <cellStyle name="Normal 8 4 4 2 6 2" xfId="25818"/>
    <cellStyle name="Normal 8 4 4 2 7" xfId="18303"/>
    <cellStyle name="Normal 8 4 4 2 8" xfId="15798"/>
    <cellStyle name="Normal 8 4 4 3" xfId="451"/>
    <cellStyle name="Normal 8 4 4 3 2" xfId="1741"/>
    <cellStyle name="Normal 8 4 4 3 2 2" xfId="4246"/>
    <cellStyle name="Normal 8 4 4 3 2 2 2" xfId="11782"/>
    <cellStyle name="Normal 8 4 4 3 2 2 2 2" xfId="29319"/>
    <cellStyle name="Normal 8 4 4 3 2 2 3" xfId="21804"/>
    <cellStyle name="Normal 8 4 4 3 2 3" xfId="6751"/>
    <cellStyle name="Normal 8 4 4 3 2 3 2" xfId="14287"/>
    <cellStyle name="Normal 8 4 4 3 2 3 2 2" xfId="31824"/>
    <cellStyle name="Normal 8 4 4 3 2 3 3" xfId="24309"/>
    <cellStyle name="Normal 8 4 4 3 2 4" xfId="9277"/>
    <cellStyle name="Normal 8 4 4 3 2 4 2" xfId="26814"/>
    <cellStyle name="Normal 8 4 4 3 2 5" xfId="19299"/>
    <cellStyle name="Normal 8 4 4 3 2 6" xfId="16794"/>
    <cellStyle name="Normal 8 4 4 3 3" xfId="3001"/>
    <cellStyle name="Normal 8 4 4 3 3 2" xfId="10537"/>
    <cellStyle name="Normal 8 4 4 3 3 2 2" xfId="28074"/>
    <cellStyle name="Normal 8 4 4 3 3 3" xfId="20559"/>
    <cellStyle name="Normal 8 4 4 3 4" xfId="5506"/>
    <cellStyle name="Normal 8 4 4 3 4 2" xfId="13042"/>
    <cellStyle name="Normal 8 4 4 3 4 2 2" xfId="30579"/>
    <cellStyle name="Normal 8 4 4 3 4 3" xfId="23064"/>
    <cellStyle name="Normal 8 4 4 3 5" xfId="8028"/>
    <cellStyle name="Normal 8 4 4 3 5 2" xfId="25569"/>
    <cellStyle name="Normal 8 4 4 3 6" xfId="18054"/>
    <cellStyle name="Normal 8 4 4 3 7" xfId="15549"/>
    <cellStyle name="Normal 8 4 4 4" xfId="994"/>
    <cellStyle name="Normal 8 4 4 4 2" xfId="2239"/>
    <cellStyle name="Normal 8 4 4 4 2 2" xfId="4744"/>
    <cellStyle name="Normal 8 4 4 4 2 2 2" xfId="12280"/>
    <cellStyle name="Normal 8 4 4 4 2 2 2 2" xfId="29817"/>
    <cellStyle name="Normal 8 4 4 4 2 2 3" xfId="22302"/>
    <cellStyle name="Normal 8 4 4 4 2 3" xfId="7249"/>
    <cellStyle name="Normal 8 4 4 4 2 3 2" xfId="14785"/>
    <cellStyle name="Normal 8 4 4 4 2 3 2 2" xfId="32322"/>
    <cellStyle name="Normal 8 4 4 4 2 3 3" xfId="24807"/>
    <cellStyle name="Normal 8 4 4 4 2 4" xfId="9775"/>
    <cellStyle name="Normal 8 4 4 4 2 4 2" xfId="27312"/>
    <cellStyle name="Normal 8 4 4 4 2 5" xfId="19797"/>
    <cellStyle name="Normal 8 4 4 4 2 6" xfId="17292"/>
    <cellStyle name="Normal 8 4 4 4 3" xfId="3499"/>
    <cellStyle name="Normal 8 4 4 4 3 2" xfId="11035"/>
    <cellStyle name="Normal 8 4 4 4 3 2 2" xfId="28572"/>
    <cellStyle name="Normal 8 4 4 4 3 3" xfId="21057"/>
    <cellStyle name="Normal 8 4 4 4 4" xfId="6004"/>
    <cellStyle name="Normal 8 4 4 4 4 2" xfId="13540"/>
    <cellStyle name="Normal 8 4 4 4 4 2 2" xfId="31077"/>
    <cellStyle name="Normal 8 4 4 4 4 3" xfId="23562"/>
    <cellStyle name="Normal 8 4 4 4 5" xfId="8530"/>
    <cellStyle name="Normal 8 4 4 4 5 2" xfId="26067"/>
    <cellStyle name="Normal 8 4 4 4 6" xfId="18552"/>
    <cellStyle name="Normal 8 4 4 4 7" xfId="16047"/>
    <cellStyle name="Normal 8 4 4 5" xfId="1492"/>
    <cellStyle name="Normal 8 4 4 5 2" xfId="3997"/>
    <cellStyle name="Normal 8 4 4 5 2 2" xfId="11533"/>
    <cellStyle name="Normal 8 4 4 5 2 2 2" xfId="29070"/>
    <cellStyle name="Normal 8 4 4 5 2 3" xfId="21555"/>
    <cellStyle name="Normal 8 4 4 5 3" xfId="6502"/>
    <cellStyle name="Normal 8 4 4 5 3 2" xfId="14038"/>
    <cellStyle name="Normal 8 4 4 5 3 2 2" xfId="31575"/>
    <cellStyle name="Normal 8 4 4 5 3 3" xfId="24060"/>
    <cellStyle name="Normal 8 4 4 5 4" xfId="9028"/>
    <cellStyle name="Normal 8 4 4 5 4 2" xfId="26565"/>
    <cellStyle name="Normal 8 4 4 5 5" xfId="19050"/>
    <cellStyle name="Normal 8 4 4 5 6" xfId="16545"/>
    <cellStyle name="Normal 8 4 4 6" xfId="2752"/>
    <cellStyle name="Normal 8 4 4 6 2" xfId="10288"/>
    <cellStyle name="Normal 8 4 4 6 2 2" xfId="27825"/>
    <cellStyle name="Normal 8 4 4 6 3" xfId="20310"/>
    <cellStyle name="Normal 8 4 4 7" xfId="5257"/>
    <cellStyle name="Normal 8 4 4 7 2" xfId="12793"/>
    <cellStyle name="Normal 8 4 4 7 2 2" xfId="30330"/>
    <cellStyle name="Normal 8 4 4 7 3" xfId="22815"/>
    <cellStyle name="Normal 8 4 4 8" xfId="7777"/>
    <cellStyle name="Normal 8 4 4 8 2" xfId="25320"/>
    <cellStyle name="Normal 8 4 4 9" xfId="17805"/>
    <cellStyle name="Normal 8 4 5" xfId="251"/>
    <cellStyle name="Normal 8 4 5 10" xfId="15361"/>
    <cellStyle name="Normal 8 4 5 2" xfId="786"/>
    <cellStyle name="Normal 8 4 5 2 2" xfId="1304"/>
    <cellStyle name="Normal 8 4 5 2 2 2" xfId="2549"/>
    <cellStyle name="Normal 8 4 5 2 2 2 2" xfId="5054"/>
    <cellStyle name="Normal 8 4 5 2 2 2 2 2" xfId="12590"/>
    <cellStyle name="Normal 8 4 5 2 2 2 2 2 2" xfId="30127"/>
    <cellStyle name="Normal 8 4 5 2 2 2 2 3" xfId="22612"/>
    <cellStyle name="Normal 8 4 5 2 2 2 3" xfId="7559"/>
    <cellStyle name="Normal 8 4 5 2 2 2 3 2" xfId="15095"/>
    <cellStyle name="Normal 8 4 5 2 2 2 3 2 2" xfId="32632"/>
    <cellStyle name="Normal 8 4 5 2 2 2 3 3" xfId="25117"/>
    <cellStyle name="Normal 8 4 5 2 2 2 4" xfId="10085"/>
    <cellStyle name="Normal 8 4 5 2 2 2 4 2" xfId="27622"/>
    <cellStyle name="Normal 8 4 5 2 2 2 5" xfId="20107"/>
    <cellStyle name="Normal 8 4 5 2 2 2 6" xfId="17602"/>
    <cellStyle name="Normal 8 4 5 2 2 3" xfId="3809"/>
    <cellStyle name="Normal 8 4 5 2 2 3 2" xfId="11345"/>
    <cellStyle name="Normal 8 4 5 2 2 3 2 2" xfId="28882"/>
    <cellStyle name="Normal 8 4 5 2 2 3 3" xfId="21367"/>
    <cellStyle name="Normal 8 4 5 2 2 4" xfId="6314"/>
    <cellStyle name="Normal 8 4 5 2 2 4 2" xfId="13850"/>
    <cellStyle name="Normal 8 4 5 2 2 4 2 2" xfId="31387"/>
    <cellStyle name="Normal 8 4 5 2 2 4 3" xfId="23872"/>
    <cellStyle name="Normal 8 4 5 2 2 5" xfId="8840"/>
    <cellStyle name="Normal 8 4 5 2 2 5 2" xfId="26377"/>
    <cellStyle name="Normal 8 4 5 2 2 6" xfId="18862"/>
    <cellStyle name="Normal 8 4 5 2 2 7" xfId="16357"/>
    <cellStyle name="Normal 8 4 5 2 3" xfId="2051"/>
    <cellStyle name="Normal 8 4 5 2 3 2" xfId="4556"/>
    <cellStyle name="Normal 8 4 5 2 3 2 2" xfId="12092"/>
    <cellStyle name="Normal 8 4 5 2 3 2 2 2" xfId="29629"/>
    <cellStyle name="Normal 8 4 5 2 3 2 3" xfId="22114"/>
    <cellStyle name="Normal 8 4 5 2 3 3" xfId="7061"/>
    <cellStyle name="Normal 8 4 5 2 3 3 2" xfId="14597"/>
    <cellStyle name="Normal 8 4 5 2 3 3 2 2" xfId="32134"/>
    <cellStyle name="Normal 8 4 5 2 3 3 3" xfId="24619"/>
    <cellStyle name="Normal 8 4 5 2 3 4" xfId="9587"/>
    <cellStyle name="Normal 8 4 5 2 3 4 2" xfId="27124"/>
    <cellStyle name="Normal 8 4 5 2 3 5" xfId="19609"/>
    <cellStyle name="Normal 8 4 5 2 3 6" xfId="17104"/>
    <cellStyle name="Normal 8 4 5 2 4" xfId="3311"/>
    <cellStyle name="Normal 8 4 5 2 4 2" xfId="10847"/>
    <cellStyle name="Normal 8 4 5 2 4 2 2" xfId="28384"/>
    <cellStyle name="Normal 8 4 5 2 4 3" xfId="20869"/>
    <cellStyle name="Normal 8 4 5 2 5" xfId="5816"/>
    <cellStyle name="Normal 8 4 5 2 5 2" xfId="13352"/>
    <cellStyle name="Normal 8 4 5 2 5 2 2" xfId="30889"/>
    <cellStyle name="Normal 8 4 5 2 5 3" xfId="23374"/>
    <cellStyle name="Normal 8 4 5 2 6" xfId="8340"/>
    <cellStyle name="Normal 8 4 5 2 6 2" xfId="25879"/>
    <cellStyle name="Normal 8 4 5 2 7" xfId="18364"/>
    <cellStyle name="Normal 8 4 5 2 8" xfId="15859"/>
    <cellStyle name="Normal 8 4 5 3" xfId="526"/>
    <cellStyle name="Normal 8 4 5 3 2" xfId="1802"/>
    <cellStyle name="Normal 8 4 5 3 2 2" xfId="4307"/>
    <cellStyle name="Normal 8 4 5 3 2 2 2" xfId="11843"/>
    <cellStyle name="Normal 8 4 5 3 2 2 2 2" xfId="29380"/>
    <cellStyle name="Normal 8 4 5 3 2 2 3" xfId="21865"/>
    <cellStyle name="Normal 8 4 5 3 2 3" xfId="6812"/>
    <cellStyle name="Normal 8 4 5 3 2 3 2" xfId="14348"/>
    <cellStyle name="Normal 8 4 5 3 2 3 2 2" xfId="31885"/>
    <cellStyle name="Normal 8 4 5 3 2 3 3" xfId="24370"/>
    <cellStyle name="Normal 8 4 5 3 2 4" xfId="9338"/>
    <cellStyle name="Normal 8 4 5 3 2 4 2" xfId="26875"/>
    <cellStyle name="Normal 8 4 5 3 2 5" xfId="19360"/>
    <cellStyle name="Normal 8 4 5 3 2 6" xfId="16855"/>
    <cellStyle name="Normal 8 4 5 3 3" xfId="3062"/>
    <cellStyle name="Normal 8 4 5 3 3 2" xfId="10598"/>
    <cellStyle name="Normal 8 4 5 3 3 2 2" xfId="28135"/>
    <cellStyle name="Normal 8 4 5 3 3 3" xfId="20620"/>
    <cellStyle name="Normal 8 4 5 3 4" xfId="5567"/>
    <cellStyle name="Normal 8 4 5 3 4 2" xfId="13103"/>
    <cellStyle name="Normal 8 4 5 3 4 2 2" xfId="30640"/>
    <cellStyle name="Normal 8 4 5 3 4 3" xfId="23125"/>
    <cellStyle name="Normal 8 4 5 3 5" xfId="8091"/>
    <cellStyle name="Normal 8 4 5 3 5 2" xfId="25630"/>
    <cellStyle name="Normal 8 4 5 3 6" xfId="18115"/>
    <cellStyle name="Normal 8 4 5 3 7" xfId="15610"/>
    <cellStyle name="Normal 8 4 5 4" xfId="1055"/>
    <cellStyle name="Normal 8 4 5 4 2" xfId="2300"/>
    <cellStyle name="Normal 8 4 5 4 2 2" xfId="4805"/>
    <cellStyle name="Normal 8 4 5 4 2 2 2" xfId="12341"/>
    <cellStyle name="Normal 8 4 5 4 2 2 2 2" xfId="29878"/>
    <cellStyle name="Normal 8 4 5 4 2 2 3" xfId="22363"/>
    <cellStyle name="Normal 8 4 5 4 2 3" xfId="7310"/>
    <cellStyle name="Normal 8 4 5 4 2 3 2" xfId="14846"/>
    <cellStyle name="Normal 8 4 5 4 2 3 2 2" xfId="32383"/>
    <cellStyle name="Normal 8 4 5 4 2 3 3" xfId="24868"/>
    <cellStyle name="Normal 8 4 5 4 2 4" xfId="9836"/>
    <cellStyle name="Normal 8 4 5 4 2 4 2" xfId="27373"/>
    <cellStyle name="Normal 8 4 5 4 2 5" xfId="19858"/>
    <cellStyle name="Normal 8 4 5 4 2 6" xfId="17353"/>
    <cellStyle name="Normal 8 4 5 4 3" xfId="3560"/>
    <cellStyle name="Normal 8 4 5 4 3 2" xfId="11096"/>
    <cellStyle name="Normal 8 4 5 4 3 2 2" xfId="28633"/>
    <cellStyle name="Normal 8 4 5 4 3 3" xfId="21118"/>
    <cellStyle name="Normal 8 4 5 4 4" xfId="6065"/>
    <cellStyle name="Normal 8 4 5 4 4 2" xfId="13601"/>
    <cellStyle name="Normal 8 4 5 4 4 2 2" xfId="31138"/>
    <cellStyle name="Normal 8 4 5 4 4 3" xfId="23623"/>
    <cellStyle name="Normal 8 4 5 4 5" xfId="8591"/>
    <cellStyle name="Normal 8 4 5 4 5 2" xfId="26128"/>
    <cellStyle name="Normal 8 4 5 4 6" xfId="18613"/>
    <cellStyle name="Normal 8 4 5 4 7" xfId="16108"/>
    <cellStyle name="Normal 8 4 5 5" xfId="1553"/>
    <cellStyle name="Normal 8 4 5 5 2" xfId="4058"/>
    <cellStyle name="Normal 8 4 5 5 2 2" xfId="11594"/>
    <cellStyle name="Normal 8 4 5 5 2 2 2" xfId="29131"/>
    <cellStyle name="Normal 8 4 5 5 2 3" xfId="21616"/>
    <cellStyle name="Normal 8 4 5 5 3" xfId="6563"/>
    <cellStyle name="Normal 8 4 5 5 3 2" xfId="14099"/>
    <cellStyle name="Normal 8 4 5 5 3 2 2" xfId="31636"/>
    <cellStyle name="Normal 8 4 5 5 3 3" xfId="24121"/>
    <cellStyle name="Normal 8 4 5 5 4" xfId="9089"/>
    <cellStyle name="Normal 8 4 5 5 4 2" xfId="26626"/>
    <cellStyle name="Normal 8 4 5 5 5" xfId="19111"/>
    <cellStyle name="Normal 8 4 5 5 6" xfId="16606"/>
    <cellStyle name="Normal 8 4 5 6" xfId="2813"/>
    <cellStyle name="Normal 8 4 5 6 2" xfId="10349"/>
    <cellStyle name="Normal 8 4 5 6 2 2" xfId="27886"/>
    <cellStyle name="Normal 8 4 5 6 3" xfId="20371"/>
    <cellStyle name="Normal 8 4 5 7" xfId="5318"/>
    <cellStyle name="Normal 8 4 5 7 2" xfId="12854"/>
    <cellStyle name="Normal 8 4 5 7 2 2" xfId="30391"/>
    <cellStyle name="Normal 8 4 5 7 3" xfId="22876"/>
    <cellStyle name="Normal 8 4 5 8" xfId="7840"/>
    <cellStyle name="Normal 8 4 5 8 2" xfId="25381"/>
    <cellStyle name="Normal 8 4 5 9" xfId="17866"/>
    <cellStyle name="Normal 8 4 6" xfId="315"/>
    <cellStyle name="Normal 8 4 6 10" xfId="15422"/>
    <cellStyle name="Normal 8 4 6 2" xfId="850"/>
    <cellStyle name="Normal 8 4 6 2 2" xfId="1365"/>
    <cellStyle name="Normal 8 4 6 2 2 2" xfId="2610"/>
    <cellStyle name="Normal 8 4 6 2 2 2 2" xfId="5115"/>
    <cellStyle name="Normal 8 4 6 2 2 2 2 2" xfId="12651"/>
    <cellStyle name="Normal 8 4 6 2 2 2 2 2 2" xfId="30188"/>
    <cellStyle name="Normal 8 4 6 2 2 2 2 3" xfId="22673"/>
    <cellStyle name="Normal 8 4 6 2 2 2 3" xfId="7620"/>
    <cellStyle name="Normal 8 4 6 2 2 2 3 2" xfId="15156"/>
    <cellStyle name="Normal 8 4 6 2 2 2 3 2 2" xfId="32693"/>
    <cellStyle name="Normal 8 4 6 2 2 2 3 3" xfId="25178"/>
    <cellStyle name="Normal 8 4 6 2 2 2 4" xfId="10146"/>
    <cellStyle name="Normal 8 4 6 2 2 2 4 2" xfId="27683"/>
    <cellStyle name="Normal 8 4 6 2 2 2 5" xfId="20168"/>
    <cellStyle name="Normal 8 4 6 2 2 2 6" xfId="17663"/>
    <cellStyle name="Normal 8 4 6 2 2 3" xfId="3870"/>
    <cellStyle name="Normal 8 4 6 2 2 3 2" xfId="11406"/>
    <cellStyle name="Normal 8 4 6 2 2 3 2 2" xfId="28943"/>
    <cellStyle name="Normal 8 4 6 2 2 3 3" xfId="21428"/>
    <cellStyle name="Normal 8 4 6 2 2 4" xfId="6375"/>
    <cellStyle name="Normal 8 4 6 2 2 4 2" xfId="13911"/>
    <cellStyle name="Normal 8 4 6 2 2 4 2 2" xfId="31448"/>
    <cellStyle name="Normal 8 4 6 2 2 4 3" xfId="23933"/>
    <cellStyle name="Normal 8 4 6 2 2 5" xfId="8901"/>
    <cellStyle name="Normal 8 4 6 2 2 5 2" xfId="26438"/>
    <cellStyle name="Normal 8 4 6 2 2 6" xfId="18923"/>
    <cellStyle name="Normal 8 4 6 2 2 7" xfId="16418"/>
    <cellStyle name="Normal 8 4 6 2 3" xfId="2112"/>
    <cellStyle name="Normal 8 4 6 2 3 2" xfId="4617"/>
    <cellStyle name="Normal 8 4 6 2 3 2 2" xfId="12153"/>
    <cellStyle name="Normal 8 4 6 2 3 2 2 2" xfId="29690"/>
    <cellStyle name="Normal 8 4 6 2 3 2 3" xfId="22175"/>
    <cellStyle name="Normal 8 4 6 2 3 3" xfId="7122"/>
    <cellStyle name="Normal 8 4 6 2 3 3 2" xfId="14658"/>
    <cellStyle name="Normal 8 4 6 2 3 3 2 2" xfId="32195"/>
    <cellStyle name="Normal 8 4 6 2 3 3 3" xfId="24680"/>
    <cellStyle name="Normal 8 4 6 2 3 4" xfId="9648"/>
    <cellStyle name="Normal 8 4 6 2 3 4 2" xfId="27185"/>
    <cellStyle name="Normal 8 4 6 2 3 5" xfId="19670"/>
    <cellStyle name="Normal 8 4 6 2 3 6" xfId="17165"/>
    <cellStyle name="Normal 8 4 6 2 4" xfId="3372"/>
    <cellStyle name="Normal 8 4 6 2 4 2" xfId="10908"/>
    <cellStyle name="Normal 8 4 6 2 4 2 2" xfId="28445"/>
    <cellStyle name="Normal 8 4 6 2 4 3" xfId="20930"/>
    <cellStyle name="Normal 8 4 6 2 5" xfId="5877"/>
    <cellStyle name="Normal 8 4 6 2 5 2" xfId="13413"/>
    <cellStyle name="Normal 8 4 6 2 5 2 2" xfId="30950"/>
    <cellStyle name="Normal 8 4 6 2 5 3" xfId="23435"/>
    <cellStyle name="Normal 8 4 6 2 6" xfId="8401"/>
    <cellStyle name="Normal 8 4 6 2 6 2" xfId="25940"/>
    <cellStyle name="Normal 8 4 6 2 7" xfId="18425"/>
    <cellStyle name="Normal 8 4 6 2 8" xfId="15920"/>
    <cellStyle name="Normal 8 4 6 3" xfId="590"/>
    <cellStyle name="Normal 8 4 6 3 2" xfId="1863"/>
    <cellStyle name="Normal 8 4 6 3 2 2" xfId="4368"/>
    <cellStyle name="Normal 8 4 6 3 2 2 2" xfId="11904"/>
    <cellStyle name="Normal 8 4 6 3 2 2 2 2" xfId="29441"/>
    <cellStyle name="Normal 8 4 6 3 2 2 3" xfId="21926"/>
    <cellStyle name="Normal 8 4 6 3 2 3" xfId="6873"/>
    <cellStyle name="Normal 8 4 6 3 2 3 2" xfId="14409"/>
    <cellStyle name="Normal 8 4 6 3 2 3 2 2" xfId="31946"/>
    <cellStyle name="Normal 8 4 6 3 2 3 3" xfId="24431"/>
    <cellStyle name="Normal 8 4 6 3 2 4" xfId="9399"/>
    <cellStyle name="Normal 8 4 6 3 2 4 2" xfId="26936"/>
    <cellStyle name="Normal 8 4 6 3 2 5" xfId="19421"/>
    <cellStyle name="Normal 8 4 6 3 2 6" xfId="16916"/>
    <cellStyle name="Normal 8 4 6 3 3" xfId="3123"/>
    <cellStyle name="Normal 8 4 6 3 3 2" xfId="10659"/>
    <cellStyle name="Normal 8 4 6 3 3 2 2" xfId="28196"/>
    <cellStyle name="Normal 8 4 6 3 3 3" xfId="20681"/>
    <cellStyle name="Normal 8 4 6 3 4" xfId="5628"/>
    <cellStyle name="Normal 8 4 6 3 4 2" xfId="13164"/>
    <cellStyle name="Normal 8 4 6 3 4 2 2" xfId="30701"/>
    <cellStyle name="Normal 8 4 6 3 4 3" xfId="23186"/>
    <cellStyle name="Normal 8 4 6 3 5" xfId="8152"/>
    <cellStyle name="Normal 8 4 6 3 5 2" xfId="25691"/>
    <cellStyle name="Normal 8 4 6 3 6" xfId="18176"/>
    <cellStyle name="Normal 8 4 6 3 7" xfId="15671"/>
    <cellStyle name="Normal 8 4 6 4" xfId="1116"/>
    <cellStyle name="Normal 8 4 6 4 2" xfId="2361"/>
    <cellStyle name="Normal 8 4 6 4 2 2" xfId="4866"/>
    <cellStyle name="Normal 8 4 6 4 2 2 2" xfId="12402"/>
    <cellStyle name="Normal 8 4 6 4 2 2 2 2" xfId="29939"/>
    <cellStyle name="Normal 8 4 6 4 2 2 3" xfId="22424"/>
    <cellStyle name="Normal 8 4 6 4 2 3" xfId="7371"/>
    <cellStyle name="Normal 8 4 6 4 2 3 2" xfId="14907"/>
    <cellStyle name="Normal 8 4 6 4 2 3 2 2" xfId="32444"/>
    <cellStyle name="Normal 8 4 6 4 2 3 3" xfId="24929"/>
    <cellStyle name="Normal 8 4 6 4 2 4" xfId="9897"/>
    <cellStyle name="Normal 8 4 6 4 2 4 2" xfId="27434"/>
    <cellStyle name="Normal 8 4 6 4 2 5" xfId="19919"/>
    <cellStyle name="Normal 8 4 6 4 2 6" xfId="17414"/>
    <cellStyle name="Normal 8 4 6 4 3" xfId="3621"/>
    <cellStyle name="Normal 8 4 6 4 3 2" xfId="11157"/>
    <cellStyle name="Normal 8 4 6 4 3 2 2" xfId="28694"/>
    <cellStyle name="Normal 8 4 6 4 3 3" xfId="21179"/>
    <cellStyle name="Normal 8 4 6 4 4" xfId="6126"/>
    <cellStyle name="Normal 8 4 6 4 4 2" xfId="13662"/>
    <cellStyle name="Normal 8 4 6 4 4 2 2" xfId="31199"/>
    <cellStyle name="Normal 8 4 6 4 4 3" xfId="23684"/>
    <cellStyle name="Normal 8 4 6 4 5" xfId="8652"/>
    <cellStyle name="Normal 8 4 6 4 5 2" xfId="26189"/>
    <cellStyle name="Normal 8 4 6 4 6" xfId="18674"/>
    <cellStyle name="Normal 8 4 6 4 7" xfId="16169"/>
    <cellStyle name="Normal 8 4 6 5" xfId="1614"/>
    <cellStyle name="Normal 8 4 6 5 2" xfId="4119"/>
    <cellStyle name="Normal 8 4 6 5 2 2" xfId="11655"/>
    <cellStyle name="Normal 8 4 6 5 2 2 2" xfId="29192"/>
    <cellStyle name="Normal 8 4 6 5 2 3" xfId="21677"/>
    <cellStyle name="Normal 8 4 6 5 3" xfId="6624"/>
    <cellStyle name="Normal 8 4 6 5 3 2" xfId="14160"/>
    <cellStyle name="Normal 8 4 6 5 3 2 2" xfId="31697"/>
    <cellStyle name="Normal 8 4 6 5 3 3" xfId="24182"/>
    <cellStyle name="Normal 8 4 6 5 4" xfId="9150"/>
    <cellStyle name="Normal 8 4 6 5 4 2" xfId="26687"/>
    <cellStyle name="Normal 8 4 6 5 5" xfId="19172"/>
    <cellStyle name="Normal 8 4 6 5 6" xfId="16667"/>
    <cellStyle name="Normal 8 4 6 6" xfId="2874"/>
    <cellStyle name="Normal 8 4 6 6 2" xfId="10410"/>
    <cellStyle name="Normal 8 4 6 6 2 2" xfId="27947"/>
    <cellStyle name="Normal 8 4 6 6 3" xfId="20432"/>
    <cellStyle name="Normal 8 4 6 7" xfId="5379"/>
    <cellStyle name="Normal 8 4 6 7 2" xfId="12915"/>
    <cellStyle name="Normal 8 4 6 7 2 2" xfId="30452"/>
    <cellStyle name="Normal 8 4 6 7 3" xfId="22937"/>
    <cellStyle name="Normal 8 4 6 8" xfId="7901"/>
    <cellStyle name="Normal 8 4 6 8 2" xfId="25442"/>
    <cellStyle name="Normal 8 4 6 9" xfId="17927"/>
    <cellStyle name="Normal 8 4 7" xfId="661"/>
    <cellStyle name="Normal 8 4 7 2" xfId="1182"/>
    <cellStyle name="Normal 8 4 7 2 2" xfId="2427"/>
    <cellStyle name="Normal 8 4 7 2 2 2" xfId="4932"/>
    <cellStyle name="Normal 8 4 7 2 2 2 2" xfId="12468"/>
    <cellStyle name="Normal 8 4 7 2 2 2 2 2" xfId="30005"/>
    <cellStyle name="Normal 8 4 7 2 2 2 3" xfId="22490"/>
    <cellStyle name="Normal 8 4 7 2 2 3" xfId="7437"/>
    <cellStyle name="Normal 8 4 7 2 2 3 2" xfId="14973"/>
    <cellStyle name="Normal 8 4 7 2 2 3 2 2" xfId="32510"/>
    <cellStyle name="Normal 8 4 7 2 2 3 3" xfId="24995"/>
    <cellStyle name="Normal 8 4 7 2 2 4" xfId="9963"/>
    <cellStyle name="Normal 8 4 7 2 2 4 2" xfId="27500"/>
    <cellStyle name="Normal 8 4 7 2 2 5" xfId="19985"/>
    <cellStyle name="Normal 8 4 7 2 2 6" xfId="17480"/>
    <cellStyle name="Normal 8 4 7 2 3" xfId="3687"/>
    <cellStyle name="Normal 8 4 7 2 3 2" xfId="11223"/>
    <cellStyle name="Normal 8 4 7 2 3 2 2" xfId="28760"/>
    <cellStyle name="Normal 8 4 7 2 3 3" xfId="21245"/>
    <cellStyle name="Normal 8 4 7 2 4" xfId="6192"/>
    <cellStyle name="Normal 8 4 7 2 4 2" xfId="13728"/>
    <cellStyle name="Normal 8 4 7 2 4 2 2" xfId="31265"/>
    <cellStyle name="Normal 8 4 7 2 4 3" xfId="23750"/>
    <cellStyle name="Normal 8 4 7 2 5" xfId="8718"/>
    <cellStyle name="Normal 8 4 7 2 5 2" xfId="26255"/>
    <cellStyle name="Normal 8 4 7 2 6" xfId="18740"/>
    <cellStyle name="Normal 8 4 7 2 7" xfId="16235"/>
    <cellStyle name="Normal 8 4 7 3" xfId="1929"/>
    <cellStyle name="Normal 8 4 7 3 2" xfId="4434"/>
    <cellStyle name="Normal 8 4 7 3 2 2" xfId="11970"/>
    <cellStyle name="Normal 8 4 7 3 2 2 2" xfId="29507"/>
    <cellStyle name="Normal 8 4 7 3 2 3" xfId="21992"/>
    <cellStyle name="Normal 8 4 7 3 3" xfId="6939"/>
    <cellStyle name="Normal 8 4 7 3 3 2" xfId="14475"/>
    <cellStyle name="Normal 8 4 7 3 3 2 2" xfId="32012"/>
    <cellStyle name="Normal 8 4 7 3 3 3" xfId="24497"/>
    <cellStyle name="Normal 8 4 7 3 4" xfId="9465"/>
    <cellStyle name="Normal 8 4 7 3 4 2" xfId="27002"/>
    <cellStyle name="Normal 8 4 7 3 5" xfId="19487"/>
    <cellStyle name="Normal 8 4 7 3 6" xfId="16982"/>
    <cellStyle name="Normal 8 4 7 4" xfId="3189"/>
    <cellStyle name="Normal 8 4 7 4 2" xfId="10725"/>
    <cellStyle name="Normal 8 4 7 4 2 2" xfId="28262"/>
    <cellStyle name="Normal 8 4 7 4 3" xfId="20747"/>
    <cellStyle name="Normal 8 4 7 5" xfId="5694"/>
    <cellStyle name="Normal 8 4 7 5 2" xfId="13230"/>
    <cellStyle name="Normal 8 4 7 5 2 2" xfId="30767"/>
    <cellStyle name="Normal 8 4 7 5 3" xfId="23252"/>
    <cellStyle name="Normal 8 4 7 6" xfId="8218"/>
    <cellStyle name="Normal 8 4 7 6 2" xfId="25757"/>
    <cellStyle name="Normal 8 4 7 7" xfId="18242"/>
    <cellStyle name="Normal 8 4 7 8" xfId="15737"/>
    <cellStyle name="Normal 8 4 8" xfId="388"/>
    <cellStyle name="Normal 8 4 8 2" xfId="1680"/>
    <cellStyle name="Normal 8 4 8 2 2" xfId="4185"/>
    <cellStyle name="Normal 8 4 8 2 2 2" xfId="11721"/>
    <cellStyle name="Normal 8 4 8 2 2 2 2" xfId="29258"/>
    <cellStyle name="Normal 8 4 8 2 2 3" xfId="21743"/>
    <cellStyle name="Normal 8 4 8 2 3" xfId="6690"/>
    <cellStyle name="Normal 8 4 8 2 3 2" xfId="14226"/>
    <cellStyle name="Normal 8 4 8 2 3 2 2" xfId="31763"/>
    <cellStyle name="Normal 8 4 8 2 3 3" xfId="24248"/>
    <cellStyle name="Normal 8 4 8 2 4" xfId="9216"/>
    <cellStyle name="Normal 8 4 8 2 4 2" xfId="26753"/>
    <cellStyle name="Normal 8 4 8 2 5" xfId="19238"/>
    <cellStyle name="Normal 8 4 8 2 6" xfId="16733"/>
    <cellStyle name="Normal 8 4 8 3" xfId="2940"/>
    <cellStyle name="Normal 8 4 8 3 2" xfId="10476"/>
    <cellStyle name="Normal 8 4 8 3 2 2" xfId="28013"/>
    <cellStyle name="Normal 8 4 8 3 3" xfId="20498"/>
    <cellStyle name="Normal 8 4 8 4" xfId="5445"/>
    <cellStyle name="Normal 8 4 8 4 2" xfId="12981"/>
    <cellStyle name="Normal 8 4 8 4 2 2" xfId="30518"/>
    <cellStyle name="Normal 8 4 8 4 3" xfId="23003"/>
    <cellStyle name="Normal 8 4 8 5" xfId="7967"/>
    <cellStyle name="Normal 8 4 8 5 2" xfId="25508"/>
    <cellStyle name="Normal 8 4 8 6" xfId="17993"/>
    <cellStyle name="Normal 8 4 8 7" xfId="15488"/>
    <cellStyle name="Normal 8 4 9" xfId="933"/>
    <cellStyle name="Normal 8 4 9 2" xfId="2178"/>
    <cellStyle name="Normal 8 4 9 2 2" xfId="4683"/>
    <cellStyle name="Normal 8 4 9 2 2 2" xfId="12219"/>
    <cellStyle name="Normal 8 4 9 2 2 2 2" xfId="29756"/>
    <cellStyle name="Normal 8 4 9 2 2 3" xfId="22241"/>
    <cellStyle name="Normal 8 4 9 2 3" xfId="7188"/>
    <cellStyle name="Normal 8 4 9 2 3 2" xfId="14724"/>
    <cellStyle name="Normal 8 4 9 2 3 2 2" xfId="32261"/>
    <cellStyle name="Normal 8 4 9 2 3 3" xfId="24746"/>
    <cellStyle name="Normal 8 4 9 2 4" xfId="9714"/>
    <cellStyle name="Normal 8 4 9 2 4 2" xfId="27251"/>
    <cellStyle name="Normal 8 4 9 2 5" xfId="19736"/>
    <cellStyle name="Normal 8 4 9 2 6" xfId="17231"/>
    <cellStyle name="Normal 8 4 9 3" xfId="3438"/>
    <cellStyle name="Normal 8 4 9 3 2" xfId="10974"/>
    <cellStyle name="Normal 8 4 9 3 2 2" xfId="28511"/>
    <cellStyle name="Normal 8 4 9 3 3" xfId="20996"/>
    <cellStyle name="Normal 8 4 9 4" xfId="5943"/>
    <cellStyle name="Normal 8 4 9 4 2" xfId="13479"/>
    <cellStyle name="Normal 8 4 9 4 2 2" xfId="31016"/>
    <cellStyle name="Normal 8 4 9 4 3" xfId="23501"/>
    <cellStyle name="Normal 8 4 9 5" xfId="8469"/>
    <cellStyle name="Normal 8 4 9 5 2" xfId="26006"/>
    <cellStyle name="Normal 8 4 9 6" xfId="18491"/>
    <cellStyle name="Normal 8 4 9 7" xfId="15986"/>
    <cellStyle name="Normal 8 5" xfId="110"/>
    <cellStyle name="Normal 8 5 10" xfId="1433"/>
    <cellStyle name="Normal 8 5 10 2" xfId="3938"/>
    <cellStyle name="Normal 8 5 10 2 2" xfId="11474"/>
    <cellStyle name="Normal 8 5 10 2 2 2" xfId="29011"/>
    <cellStyle name="Normal 8 5 10 2 3" xfId="21496"/>
    <cellStyle name="Normal 8 5 10 3" xfId="6443"/>
    <cellStyle name="Normal 8 5 10 3 2" xfId="13979"/>
    <cellStyle name="Normal 8 5 10 3 2 2" xfId="31516"/>
    <cellStyle name="Normal 8 5 10 3 3" xfId="24001"/>
    <cellStyle name="Normal 8 5 10 4" xfId="8969"/>
    <cellStyle name="Normal 8 5 10 4 2" xfId="26506"/>
    <cellStyle name="Normal 8 5 10 5" xfId="18991"/>
    <cellStyle name="Normal 8 5 10 6" xfId="16486"/>
    <cellStyle name="Normal 8 5 11" xfId="2678"/>
    <cellStyle name="Normal 8 5 11 2" xfId="5183"/>
    <cellStyle name="Normal 8 5 11 2 2" xfId="12719"/>
    <cellStyle name="Normal 8 5 11 2 2 2" xfId="30256"/>
    <cellStyle name="Normal 8 5 11 2 3" xfId="22741"/>
    <cellStyle name="Normal 8 5 11 3" xfId="7688"/>
    <cellStyle name="Normal 8 5 11 3 2" xfId="15224"/>
    <cellStyle name="Normal 8 5 11 3 2 2" xfId="32761"/>
    <cellStyle name="Normal 8 5 11 3 3" xfId="25246"/>
    <cellStyle name="Normal 8 5 11 4" xfId="10214"/>
    <cellStyle name="Normal 8 5 11 4 2" xfId="27751"/>
    <cellStyle name="Normal 8 5 11 5" xfId="20236"/>
    <cellStyle name="Normal 8 5 11 6" xfId="17731"/>
    <cellStyle name="Normal 8 5 12" xfId="2693"/>
    <cellStyle name="Normal 8 5 12 2" xfId="10229"/>
    <cellStyle name="Normal 8 5 12 2 2" xfId="27766"/>
    <cellStyle name="Normal 8 5 12 3" xfId="20251"/>
    <cellStyle name="Normal 8 5 13" xfId="5198"/>
    <cellStyle name="Normal 8 5 13 2" xfId="12734"/>
    <cellStyle name="Normal 8 5 13 2 2" xfId="30271"/>
    <cellStyle name="Normal 8 5 13 3" xfId="22756"/>
    <cellStyle name="Normal 8 5 14" xfId="7718"/>
    <cellStyle name="Normal 8 5 14 2" xfId="25261"/>
    <cellStyle name="Normal 8 5 15" xfId="17746"/>
    <cellStyle name="Normal 8 5 16" xfId="15239"/>
    <cellStyle name="Normal 8 5 2" xfId="125"/>
    <cellStyle name="Normal 8 5 2 10" xfId="2708"/>
    <cellStyle name="Normal 8 5 2 10 2" xfId="10244"/>
    <cellStyle name="Normal 8 5 2 10 2 2" xfId="27781"/>
    <cellStyle name="Normal 8 5 2 10 3" xfId="20266"/>
    <cellStyle name="Normal 8 5 2 11" xfId="5213"/>
    <cellStyle name="Normal 8 5 2 11 2" xfId="12749"/>
    <cellStyle name="Normal 8 5 2 11 2 2" xfId="30286"/>
    <cellStyle name="Normal 8 5 2 11 3" xfId="22771"/>
    <cellStyle name="Normal 8 5 2 12" xfId="7733"/>
    <cellStyle name="Normal 8 5 2 12 2" xfId="25276"/>
    <cellStyle name="Normal 8 5 2 13" xfId="17761"/>
    <cellStyle name="Normal 8 5 2 14" xfId="15254"/>
    <cellStyle name="Normal 8 5 2 2" xfId="159"/>
    <cellStyle name="Normal 8 5 2 2 10" xfId="5244"/>
    <cellStyle name="Normal 8 5 2 2 10 2" xfId="12780"/>
    <cellStyle name="Normal 8 5 2 2 10 2 2" xfId="30317"/>
    <cellStyle name="Normal 8 5 2 2 10 3" xfId="22802"/>
    <cellStyle name="Normal 8 5 2 2 11" xfId="7764"/>
    <cellStyle name="Normal 8 5 2 2 11 2" xfId="25307"/>
    <cellStyle name="Normal 8 5 2 2 12" xfId="17792"/>
    <cellStyle name="Normal 8 5 2 2 13" xfId="15285"/>
    <cellStyle name="Normal 8 5 2 2 2" xfId="223"/>
    <cellStyle name="Normal 8 5 2 2 2 10" xfId="15346"/>
    <cellStyle name="Normal 8 5 2 2 2 2" xfId="772"/>
    <cellStyle name="Normal 8 5 2 2 2 2 2" xfId="1291"/>
    <cellStyle name="Normal 8 5 2 2 2 2 2 2" xfId="2536"/>
    <cellStyle name="Normal 8 5 2 2 2 2 2 2 2" xfId="5041"/>
    <cellStyle name="Normal 8 5 2 2 2 2 2 2 2 2" xfId="12577"/>
    <cellStyle name="Normal 8 5 2 2 2 2 2 2 2 2 2" xfId="30114"/>
    <cellStyle name="Normal 8 5 2 2 2 2 2 2 2 3" xfId="22599"/>
    <cellStyle name="Normal 8 5 2 2 2 2 2 2 3" xfId="7546"/>
    <cellStyle name="Normal 8 5 2 2 2 2 2 2 3 2" xfId="15082"/>
    <cellStyle name="Normal 8 5 2 2 2 2 2 2 3 2 2" xfId="32619"/>
    <cellStyle name="Normal 8 5 2 2 2 2 2 2 3 3" xfId="25104"/>
    <cellStyle name="Normal 8 5 2 2 2 2 2 2 4" xfId="10072"/>
    <cellStyle name="Normal 8 5 2 2 2 2 2 2 4 2" xfId="27609"/>
    <cellStyle name="Normal 8 5 2 2 2 2 2 2 5" xfId="20094"/>
    <cellStyle name="Normal 8 5 2 2 2 2 2 2 6" xfId="17589"/>
    <cellStyle name="Normal 8 5 2 2 2 2 2 3" xfId="3796"/>
    <cellStyle name="Normal 8 5 2 2 2 2 2 3 2" xfId="11332"/>
    <cellStyle name="Normal 8 5 2 2 2 2 2 3 2 2" xfId="28869"/>
    <cellStyle name="Normal 8 5 2 2 2 2 2 3 3" xfId="21354"/>
    <cellStyle name="Normal 8 5 2 2 2 2 2 4" xfId="6301"/>
    <cellStyle name="Normal 8 5 2 2 2 2 2 4 2" xfId="13837"/>
    <cellStyle name="Normal 8 5 2 2 2 2 2 4 2 2" xfId="31374"/>
    <cellStyle name="Normal 8 5 2 2 2 2 2 4 3" xfId="23859"/>
    <cellStyle name="Normal 8 5 2 2 2 2 2 5" xfId="8827"/>
    <cellStyle name="Normal 8 5 2 2 2 2 2 5 2" xfId="26364"/>
    <cellStyle name="Normal 8 5 2 2 2 2 2 6" xfId="18849"/>
    <cellStyle name="Normal 8 5 2 2 2 2 2 7" xfId="16344"/>
    <cellStyle name="Normal 8 5 2 2 2 2 3" xfId="2038"/>
    <cellStyle name="Normal 8 5 2 2 2 2 3 2" xfId="4543"/>
    <cellStyle name="Normal 8 5 2 2 2 2 3 2 2" xfId="12079"/>
    <cellStyle name="Normal 8 5 2 2 2 2 3 2 2 2" xfId="29616"/>
    <cellStyle name="Normal 8 5 2 2 2 2 3 2 3" xfId="22101"/>
    <cellStyle name="Normal 8 5 2 2 2 2 3 3" xfId="7048"/>
    <cellStyle name="Normal 8 5 2 2 2 2 3 3 2" xfId="14584"/>
    <cellStyle name="Normal 8 5 2 2 2 2 3 3 2 2" xfId="32121"/>
    <cellStyle name="Normal 8 5 2 2 2 2 3 3 3" xfId="24606"/>
    <cellStyle name="Normal 8 5 2 2 2 2 3 4" xfId="9574"/>
    <cellStyle name="Normal 8 5 2 2 2 2 3 4 2" xfId="27111"/>
    <cellStyle name="Normal 8 5 2 2 2 2 3 5" xfId="19596"/>
    <cellStyle name="Normal 8 5 2 2 2 2 3 6" xfId="17091"/>
    <cellStyle name="Normal 8 5 2 2 2 2 4" xfId="3298"/>
    <cellStyle name="Normal 8 5 2 2 2 2 4 2" xfId="10834"/>
    <cellStyle name="Normal 8 5 2 2 2 2 4 2 2" xfId="28371"/>
    <cellStyle name="Normal 8 5 2 2 2 2 4 3" xfId="20856"/>
    <cellStyle name="Normal 8 5 2 2 2 2 5" xfId="5803"/>
    <cellStyle name="Normal 8 5 2 2 2 2 5 2" xfId="13339"/>
    <cellStyle name="Normal 8 5 2 2 2 2 5 2 2" xfId="30876"/>
    <cellStyle name="Normal 8 5 2 2 2 2 5 3" xfId="23361"/>
    <cellStyle name="Normal 8 5 2 2 2 2 6" xfId="8327"/>
    <cellStyle name="Normal 8 5 2 2 2 2 6 2" xfId="25866"/>
    <cellStyle name="Normal 8 5 2 2 2 2 7" xfId="18351"/>
    <cellStyle name="Normal 8 5 2 2 2 2 8" xfId="15846"/>
    <cellStyle name="Normal 8 5 2 2 2 3" xfId="499"/>
    <cellStyle name="Normal 8 5 2 2 2 3 2" xfId="1789"/>
    <cellStyle name="Normal 8 5 2 2 2 3 2 2" xfId="4294"/>
    <cellStyle name="Normal 8 5 2 2 2 3 2 2 2" xfId="11830"/>
    <cellStyle name="Normal 8 5 2 2 2 3 2 2 2 2" xfId="29367"/>
    <cellStyle name="Normal 8 5 2 2 2 3 2 2 3" xfId="21852"/>
    <cellStyle name="Normal 8 5 2 2 2 3 2 3" xfId="6799"/>
    <cellStyle name="Normal 8 5 2 2 2 3 2 3 2" xfId="14335"/>
    <cellStyle name="Normal 8 5 2 2 2 3 2 3 2 2" xfId="31872"/>
    <cellStyle name="Normal 8 5 2 2 2 3 2 3 3" xfId="24357"/>
    <cellStyle name="Normal 8 5 2 2 2 3 2 4" xfId="9325"/>
    <cellStyle name="Normal 8 5 2 2 2 3 2 4 2" xfId="26862"/>
    <cellStyle name="Normal 8 5 2 2 2 3 2 5" xfId="19347"/>
    <cellStyle name="Normal 8 5 2 2 2 3 2 6" xfId="16842"/>
    <cellStyle name="Normal 8 5 2 2 2 3 3" xfId="3049"/>
    <cellStyle name="Normal 8 5 2 2 2 3 3 2" xfId="10585"/>
    <cellStyle name="Normal 8 5 2 2 2 3 3 2 2" xfId="28122"/>
    <cellStyle name="Normal 8 5 2 2 2 3 3 3" xfId="20607"/>
    <cellStyle name="Normal 8 5 2 2 2 3 4" xfId="5554"/>
    <cellStyle name="Normal 8 5 2 2 2 3 4 2" xfId="13090"/>
    <cellStyle name="Normal 8 5 2 2 2 3 4 2 2" xfId="30627"/>
    <cellStyle name="Normal 8 5 2 2 2 3 4 3" xfId="23112"/>
    <cellStyle name="Normal 8 5 2 2 2 3 5" xfId="8076"/>
    <cellStyle name="Normal 8 5 2 2 2 3 5 2" xfId="25617"/>
    <cellStyle name="Normal 8 5 2 2 2 3 6" xfId="18102"/>
    <cellStyle name="Normal 8 5 2 2 2 3 7" xfId="15597"/>
    <cellStyle name="Normal 8 5 2 2 2 4" xfId="1042"/>
    <cellStyle name="Normal 8 5 2 2 2 4 2" xfId="2287"/>
    <cellStyle name="Normal 8 5 2 2 2 4 2 2" xfId="4792"/>
    <cellStyle name="Normal 8 5 2 2 2 4 2 2 2" xfId="12328"/>
    <cellStyle name="Normal 8 5 2 2 2 4 2 2 2 2" xfId="29865"/>
    <cellStyle name="Normal 8 5 2 2 2 4 2 2 3" xfId="22350"/>
    <cellStyle name="Normal 8 5 2 2 2 4 2 3" xfId="7297"/>
    <cellStyle name="Normal 8 5 2 2 2 4 2 3 2" xfId="14833"/>
    <cellStyle name="Normal 8 5 2 2 2 4 2 3 2 2" xfId="32370"/>
    <cellStyle name="Normal 8 5 2 2 2 4 2 3 3" xfId="24855"/>
    <cellStyle name="Normal 8 5 2 2 2 4 2 4" xfId="9823"/>
    <cellStyle name="Normal 8 5 2 2 2 4 2 4 2" xfId="27360"/>
    <cellStyle name="Normal 8 5 2 2 2 4 2 5" xfId="19845"/>
    <cellStyle name="Normal 8 5 2 2 2 4 2 6" xfId="17340"/>
    <cellStyle name="Normal 8 5 2 2 2 4 3" xfId="3547"/>
    <cellStyle name="Normal 8 5 2 2 2 4 3 2" xfId="11083"/>
    <cellStyle name="Normal 8 5 2 2 2 4 3 2 2" xfId="28620"/>
    <cellStyle name="Normal 8 5 2 2 2 4 3 3" xfId="21105"/>
    <cellStyle name="Normal 8 5 2 2 2 4 4" xfId="6052"/>
    <cellStyle name="Normal 8 5 2 2 2 4 4 2" xfId="13588"/>
    <cellStyle name="Normal 8 5 2 2 2 4 4 2 2" xfId="31125"/>
    <cellStyle name="Normal 8 5 2 2 2 4 4 3" xfId="23610"/>
    <cellStyle name="Normal 8 5 2 2 2 4 5" xfId="8578"/>
    <cellStyle name="Normal 8 5 2 2 2 4 5 2" xfId="26115"/>
    <cellStyle name="Normal 8 5 2 2 2 4 6" xfId="18600"/>
    <cellStyle name="Normal 8 5 2 2 2 4 7" xfId="16095"/>
    <cellStyle name="Normal 8 5 2 2 2 5" xfId="1540"/>
    <cellStyle name="Normal 8 5 2 2 2 5 2" xfId="4045"/>
    <cellStyle name="Normal 8 5 2 2 2 5 2 2" xfId="11581"/>
    <cellStyle name="Normal 8 5 2 2 2 5 2 2 2" xfId="29118"/>
    <cellStyle name="Normal 8 5 2 2 2 5 2 3" xfId="21603"/>
    <cellStyle name="Normal 8 5 2 2 2 5 3" xfId="6550"/>
    <cellStyle name="Normal 8 5 2 2 2 5 3 2" xfId="14086"/>
    <cellStyle name="Normal 8 5 2 2 2 5 3 2 2" xfId="31623"/>
    <cellStyle name="Normal 8 5 2 2 2 5 3 3" xfId="24108"/>
    <cellStyle name="Normal 8 5 2 2 2 5 4" xfId="9076"/>
    <cellStyle name="Normal 8 5 2 2 2 5 4 2" xfId="26613"/>
    <cellStyle name="Normal 8 5 2 2 2 5 5" xfId="19098"/>
    <cellStyle name="Normal 8 5 2 2 2 5 6" xfId="16593"/>
    <cellStyle name="Normal 8 5 2 2 2 6" xfId="2800"/>
    <cellStyle name="Normal 8 5 2 2 2 6 2" xfId="10336"/>
    <cellStyle name="Normal 8 5 2 2 2 6 2 2" xfId="27873"/>
    <cellStyle name="Normal 8 5 2 2 2 6 3" xfId="20358"/>
    <cellStyle name="Normal 8 5 2 2 2 7" xfId="5305"/>
    <cellStyle name="Normal 8 5 2 2 2 7 2" xfId="12841"/>
    <cellStyle name="Normal 8 5 2 2 2 7 2 2" xfId="30378"/>
    <cellStyle name="Normal 8 5 2 2 2 7 3" xfId="22863"/>
    <cellStyle name="Normal 8 5 2 2 2 8" xfId="7825"/>
    <cellStyle name="Normal 8 5 2 2 2 8 2" xfId="25368"/>
    <cellStyle name="Normal 8 5 2 2 2 9" xfId="17853"/>
    <cellStyle name="Normal 8 5 2 2 3" xfId="299"/>
    <cellStyle name="Normal 8 5 2 2 3 10" xfId="15409"/>
    <cellStyle name="Normal 8 5 2 2 3 2" xfId="834"/>
    <cellStyle name="Normal 8 5 2 2 3 2 2" xfId="1352"/>
    <cellStyle name="Normal 8 5 2 2 3 2 2 2" xfId="2597"/>
    <cellStyle name="Normal 8 5 2 2 3 2 2 2 2" xfId="5102"/>
    <cellStyle name="Normal 8 5 2 2 3 2 2 2 2 2" xfId="12638"/>
    <cellStyle name="Normal 8 5 2 2 3 2 2 2 2 2 2" xfId="30175"/>
    <cellStyle name="Normal 8 5 2 2 3 2 2 2 2 3" xfId="22660"/>
    <cellStyle name="Normal 8 5 2 2 3 2 2 2 3" xfId="7607"/>
    <cellStyle name="Normal 8 5 2 2 3 2 2 2 3 2" xfId="15143"/>
    <cellStyle name="Normal 8 5 2 2 3 2 2 2 3 2 2" xfId="32680"/>
    <cellStyle name="Normal 8 5 2 2 3 2 2 2 3 3" xfId="25165"/>
    <cellStyle name="Normal 8 5 2 2 3 2 2 2 4" xfId="10133"/>
    <cellStyle name="Normal 8 5 2 2 3 2 2 2 4 2" xfId="27670"/>
    <cellStyle name="Normal 8 5 2 2 3 2 2 2 5" xfId="20155"/>
    <cellStyle name="Normal 8 5 2 2 3 2 2 2 6" xfId="17650"/>
    <cellStyle name="Normal 8 5 2 2 3 2 2 3" xfId="3857"/>
    <cellStyle name="Normal 8 5 2 2 3 2 2 3 2" xfId="11393"/>
    <cellStyle name="Normal 8 5 2 2 3 2 2 3 2 2" xfId="28930"/>
    <cellStyle name="Normal 8 5 2 2 3 2 2 3 3" xfId="21415"/>
    <cellStyle name="Normal 8 5 2 2 3 2 2 4" xfId="6362"/>
    <cellStyle name="Normal 8 5 2 2 3 2 2 4 2" xfId="13898"/>
    <cellStyle name="Normal 8 5 2 2 3 2 2 4 2 2" xfId="31435"/>
    <cellStyle name="Normal 8 5 2 2 3 2 2 4 3" xfId="23920"/>
    <cellStyle name="Normal 8 5 2 2 3 2 2 5" xfId="8888"/>
    <cellStyle name="Normal 8 5 2 2 3 2 2 5 2" xfId="26425"/>
    <cellStyle name="Normal 8 5 2 2 3 2 2 6" xfId="18910"/>
    <cellStyle name="Normal 8 5 2 2 3 2 2 7" xfId="16405"/>
    <cellStyle name="Normal 8 5 2 2 3 2 3" xfId="2099"/>
    <cellStyle name="Normal 8 5 2 2 3 2 3 2" xfId="4604"/>
    <cellStyle name="Normal 8 5 2 2 3 2 3 2 2" xfId="12140"/>
    <cellStyle name="Normal 8 5 2 2 3 2 3 2 2 2" xfId="29677"/>
    <cellStyle name="Normal 8 5 2 2 3 2 3 2 3" xfId="22162"/>
    <cellStyle name="Normal 8 5 2 2 3 2 3 3" xfId="7109"/>
    <cellStyle name="Normal 8 5 2 2 3 2 3 3 2" xfId="14645"/>
    <cellStyle name="Normal 8 5 2 2 3 2 3 3 2 2" xfId="32182"/>
    <cellStyle name="Normal 8 5 2 2 3 2 3 3 3" xfId="24667"/>
    <cellStyle name="Normal 8 5 2 2 3 2 3 4" xfId="9635"/>
    <cellStyle name="Normal 8 5 2 2 3 2 3 4 2" xfId="27172"/>
    <cellStyle name="Normal 8 5 2 2 3 2 3 5" xfId="19657"/>
    <cellStyle name="Normal 8 5 2 2 3 2 3 6" xfId="17152"/>
    <cellStyle name="Normal 8 5 2 2 3 2 4" xfId="3359"/>
    <cellStyle name="Normal 8 5 2 2 3 2 4 2" xfId="10895"/>
    <cellStyle name="Normal 8 5 2 2 3 2 4 2 2" xfId="28432"/>
    <cellStyle name="Normal 8 5 2 2 3 2 4 3" xfId="20917"/>
    <cellStyle name="Normal 8 5 2 2 3 2 5" xfId="5864"/>
    <cellStyle name="Normal 8 5 2 2 3 2 5 2" xfId="13400"/>
    <cellStyle name="Normal 8 5 2 2 3 2 5 2 2" xfId="30937"/>
    <cellStyle name="Normal 8 5 2 2 3 2 5 3" xfId="23422"/>
    <cellStyle name="Normal 8 5 2 2 3 2 6" xfId="8388"/>
    <cellStyle name="Normal 8 5 2 2 3 2 6 2" xfId="25927"/>
    <cellStyle name="Normal 8 5 2 2 3 2 7" xfId="18412"/>
    <cellStyle name="Normal 8 5 2 2 3 2 8" xfId="15907"/>
    <cellStyle name="Normal 8 5 2 2 3 3" xfId="574"/>
    <cellStyle name="Normal 8 5 2 2 3 3 2" xfId="1850"/>
    <cellStyle name="Normal 8 5 2 2 3 3 2 2" xfId="4355"/>
    <cellStyle name="Normal 8 5 2 2 3 3 2 2 2" xfId="11891"/>
    <cellStyle name="Normal 8 5 2 2 3 3 2 2 2 2" xfId="29428"/>
    <cellStyle name="Normal 8 5 2 2 3 3 2 2 3" xfId="21913"/>
    <cellStyle name="Normal 8 5 2 2 3 3 2 3" xfId="6860"/>
    <cellStyle name="Normal 8 5 2 2 3 3 2 3 2" xfId="14396"/>
    <cellStyle name="Normal 8 5 2 2 3 3 2 3 2 2" xfId="31933"/>
    <cellStyle name="Normal 8 5 2 2 3 3 2 3 3" xfId="24418"/>
    <cellStyle name="Normal 8 5 2 2 3 3 2 4" xfId="9386"/>
    <cellStyle name="Normal 8 5 2 2 3 3 2 4 2" xfId="26923"/>
    <cellStyle name="Normal 8 5 2 2 3 3 2 5" xfId="19408"/>
    <cellStyle name="Normal 8 5 2 2 3 3 2 6" xfId="16903"/>
    <cellStyle name="Normal 8 5 2 2 3 3 3" xfId="3110"/>
    <cellStyle name="Normal 8 5 2 2 3 3 3 2" xfId="10646"/>
    <cellStyle name="Normal 8 5 2 2 3 3 3 2 2" xfId="28183"/>
    <cellStyle name="Normal 8 5 2 2 3 3 3 3" xfId="20668"/>
    <cellStyle name="Normal 8 5 2 2 3 3 4" xfId="5615"/>
    <cellStyle name="Normal 8 5 2 2 3 3 4 2" xfId="13151"/>
    <cellStyle name="Normal 8 5 2 2 3 3 4 2 2" xfId="30688"/>
    <cellStyle name="Normal 8 5 2 2 3 3 4 3" xfId="23173"/>
    <cellStyle name="Normal 8 5 2 2 3 3 5" xfId="8139"/>
    <cellStyle name="Normal 8 5 2 2 3 3 5 2" xfId="25678"/>
    <cellStyle name="Normal 8 5 2 2 3 3 6" xfId="18163"/>
    <cellStyle name="Normal 8 5 2 2 3 3 7" xfId="15658"/>
    <cellStyle name="Normal 8 5 2 2 3 4" xfId="1103"/>
    <cellStyle name="Normal 8 5 2 2 3 4 2" xfId="2348"/>
    <cellStyle name="Normal 8 5 2 2 3 4 2 2" xfId="4853"/>
    <cellStyle name="Normal 8 5 2 2 3 4 2 2 2" xfId="12389"/>
    <cellStyle name="Normal 8 5 2 2 3 4 2 2 2 2" xfId="29926"/>
    <cellStyle name="Normal 8 5 2 2 3 4 2 2 3" xfId="22411"/>
    <cellStyle name="Normal 8 5 2 2 3 4 2 3" xfId="7358"/>
    <cellStyle name="Normal 8 5 2 2 3 4 2 3 2" xfId="14894"/>
    <cellStyle name="Normal 8 5 2 2 3 4 2 3 2 2" xfId="32431"/>
    <cellStyle name="Normal 8 5 2 2 3 4 2 3 3" xfId="24916"/>
    <cellStyle name="Normal 8 5 2 2 3 4 2 4" xfId="9884"/>
    <cellStyle name="Normal 8 5 2 2 3 4 2 4 2" xfId="27421"/>
    <cellStyle name="Normal 8 5 2 2 3 4 2 5" xfId="19906"/>
    <cellStyle name="Normal 8 5 2 2 3 4 2 6" xfId="17401"/>
    <cellStyle name="Normal 8 5 2 2 3 4 3" xfId="3608"/>
    <cellStyle name="Normal 8 5 2 2 3 4 3 2" xfId="11144"/>
    <cellStyle name="Normal 8 5 2 2 3 4 3 2 2" xfId="28681"/>
    <cellStyle name="Normal 8 5 2 2 3 4 3 3" xfId="21166"/>
    <cellStyle name="Normal 8 5 2 2 3 4 4" xfId="6113"/>
    <cellStyle name="Normal 8 5 2 2 3 4 4 2" xfId="13649"/>
    <cellStyle name="Normal 8 5 2 2 3 4 4 2 2" xfId="31186"/>
    <cellStyle name="Normal 8 5 2 2 3 4 4 3" xfId="23671"/>
    <cellStyle name="Normal 8 5 2 2 3 4 5" xfId="8639"/>
    <cellStyle name="Normal 8 5 2 2 3 4 5 2" xfId="26176"/>
    <cellStyle name="Normal 8 5 2 2 3 4 6" xfId="18661"/>
    <cellStyle name="Normal 8 5 2 2 3 4 7" xfId="16156"/>
    <cellStyle name="Normal 8 5 2 2 3 5" xfId="1601"/>
    <cellStyle name="Normal 8 5 2 2 3 5 2" xfId="4106"/>
    <cellStyle name="Normal 8 5 2 2 3 5 2 2" xfId="11642"/>
    <cellStyle name="Normal 8 5 2 2 3 5 2 2 2" xfId="29179"/>
    <cellStyle name="Normal 8 5 2 2 3 5 2 3" xfId="21664"/>
    <cellStyle name="Normal 8 5 2 2 3 5 3" xfId="6611"/>
    <cellStyle name="Normal 8 5 2 2 3 5 3 2" xfId="14147"/>
    <cellStyle name="Normal 8 5 2 2 3 5 3 2 2" xfId="31684"/>
    <cellStyle name="Normal 8 5 2 2 3 5 3 3" xfId="24169"/>
    <cellStyle name="Normal 8 5 2 2 3 5 4" xfId="9137"/>
    <cellStyle name="Normal 8 5 2 2 3 5 4 2" xfId="26674"/>
    <cellStyle name="Normal 8 5 2 2 3 5 5" xfId="19159"/>
    <cellStyle name="Normal 8 5 2 2 3 5 6" xfId="16654"/>
    <cellStyle name="Normal 8 5 2 2 3 6" xfId="2861"/>
    <cellStyle name="Normal 8 5 2 2 3 6 2" xfId="10397"/>
    <cellStyle name="Normal 8 5 2 2 3 6 2 2" xfId="27934"/>
    <cellStyle name="Normal 8 5 2 2 3 6 3" xfId="20419"/>
    <cellStyle name="Normal 8 5 2 2 3 7" xfId="5366"/>
    <cellStyle name="Normal 8 5 2 2 3 7 2" xfId="12902"/>
    <cellStyle name="Normal 8 5 2 2 3 7 2 2" xfId="30439"/>
    <cellStyle name="Normal 8 5 2 2 3 7 3" xfId="22924"/>
    <cellStyle name="Normal 8 5 2 2 3 8" xfId="7888"/>
    <cellStyle name="Normal 8 5 2 2 3 8 2" xfId="25429"/>
    <cellStyle name="Normal 8 5 2 2 3 9" xfId="17914"/>
    <cellStyle name="Normal 8 5 2 2 4" xfId="363"/>
    <cellStyle name="Normal 8 5 2 2 4 10" xfId="15470"/>
    <cellStyle name="Normal 8 5 2 2 4 2" xfId="898"/>
    <cellStyle name="Normal 8 5 2 2 4 2 2" xfId="1413"/>
    <cellStyle name="Normal 8 5 2 2 4 2 2 2" xfId="2658"/>
    <cellStyle name="Normal 8 5 2 2 4 2 2 2 2" xfId="5163"/>
    <cellStyle name="Normal 8 5 2 2 4 2 2 2 2 2" xfId="12699"/>
    <cellStyle name="Normal 8 5 2 2 4 2 2 2 2 2 2" xfId="30236"/>
    <cellStyle name="Normal 8 5 2 2 4 2 2 2 2 3" xfId="22721"/>
    <cellStyle name="Normal 8 5 2 2 4 2 2 2 3" xfId="7668"/>
    <cellStyle name="Normal 8 5 2 2 4 2 2 2 3 2" xfId="15204"/>
    <cellStyle name="Normal 8 5 2 2 4 2 2 2 3 2 2" xfId="32741"/>
    <cellStyle name="Normal 8 5 2 2 4 2 2 2 3 3" xfId="25226"/>
    <cellStyle name="Normal 8 5 2 2 4 2 2 2 4" xfId="10194"/>
    <cellStyle name="Normal 8 5 2 2 4 2 2 2 4 2" xfId="27731"/>
    <cellStyle name="Normal 8 5 2 2 4 2 2 2 5" xfId="20216"/>
    <cellStyle name="Normal 8 5 2 2 4 2 2 2 6" xfId="17711"/>
    <cellStyle name="Normal 8 5 2 2 4 2 2 3" xfId="3918"/>
    <cellStyle name="Normal 8 5 2 2 4 2 2 3 2" xfId="11454"/>
    <cellStyle name="Normal 8 5 2 2 4 2 2 3 2 2" xfId="28991"/>
    <cellStyle name="Normal 8 5 2 2 4 2 2 3 3" xfId="21476"/>
    <cellStyle name="Normal 8 5 2 2 4 2 2 4" xfId="6423"/>
    <cellStyle name="Normal 8 5 2 2 4 2 2 4 2" xfId="13959"/>
    <cellStyle name="Normal 8 5 2 2 4 2 2 4 2 2" xfId="31496"/>
    <cellStyle name="Normal 8 5 2 2 4 2 2 4 3" xfId="23981"/>
    <cellStyle name="Normal 8 5 2 2 4 2 2 5" xfId="8949"/>
    <cellStyle name="Normal 8 5 2 2 4 2 2 5 2" xfId="26486"/>
    <cellStyle name="Normal 8 5 2 2 4 2 2 6" xfId="18971"/>
    <cellStyle name="Normal 8 5 2 2 4 2 2 7" xfId="16466"/>
    <cellStyle name="Normal 8 5 2 2 4 2 3" xfId="2160"/>
    <cellStyle name="Normal 8 5 2 2 4 2 3 2" xfId="4665"/>
    <cellStyle name="Normal 8 5 2 2 4 2 3 2 2" xfId="12201"/>
    <cellStyle name="Normal 8 5 2 2 4 2 3 2 2 2" xfId="29738"/>
    <cellStyle name="Normal 8 5 2 2 4 2 3 2 3" xfId="22223"/>
    <cellStyle name="Normal 8 5 2 2 4 2 3 3" xfId="7170"/>
    <cellStyle name="Normal 8 5 2 2 4 2 3 3 2" xfId="14706"/>
    <cellStyle name="Normal 8 5 2 2 4 2 3 3 2 2" xfId="32243"/>
    <cellStyle name="Normal 8 5 2 2 4 2 3 3 3" xfId="24728"/>
    <cellStyle name="Normal 8 5 2 2 4 2 3 4" xfId="9696"/>
    <cellStyle name="Normal 8 5 2 2 4 2 3 4 2" xfId="27233"/>
    <cellStyle name="Normal 8 5 2 2 4 2 3 5" xfId="19718"/>
    <cellStyle name="Normal 8 5 2 2 4 2 3 6" xfId="17213"/>
    <cellStyle name="Normal 8 5 2 2 4 2 4" xfId="3420"/>
    <cellStyle name="Normal 8 5 2 2 4 2 4 2" xfId="10956"/>
    <cellStyle name="Normal 8 5 2 2 4 2 4 2 2" xfId="28493"/>
    <cellStyle name="Normal 8 5 2 2 4 2 4 3" xfId="20978"/>
    <cellStyle name="Normal 8 5 2 2 4 2 5" xfId="5925"/>
    <cellStyle name="Normal 8 5 2 2 4 2 5 2" xfId="13461"/>
    <cellStyle name="Normal 8 5 2 2 4 2 5 2 2" xfId="30998"/>
    <cellStyle name="Normal 8 5 2 2 4 2 5 3" xfId="23483"/>
    <cellStyle name="Normal 8 5 2 2 4 2 6" xfId="8449"/>
    <cellStyle name="Normal 8 5 2 2 4 2 6 2" xfId="25988"/>
    <cellStyle name="Normal 8 5 2 2 4 2 7" xfId="18473"/>
    <cellStyle name="Normal 8 5 2 2 4 2 8" xfId="15968"/>
    <cellStyle name="Normal 8 5 2 2 4 3" xfId="638"/>
    <cellStyle name="Normal 8 5 2 2 4 3 2" xfId="1911"/>
    <cellStyle name="Normal 8 5 2 2 4 3 2 2" xfId="4416"/>
    <cellStyle name="Normal 8 5 2 2 4 3 2 2 2" xfId="11952"/>
    <cellStyle name="Normal 8 5 2 2 4 3 2 2 2 2" xfId="29489"/>
    <cellStyle name="Normal 8 5 2 2 4 3 2 2 3" xfId="21974"/>
    <cellStyle name="Normal 8 5 2 2 4 3 2 3" xfId="6921"/>
    <cellStyle name="Normal 8 5 2 2 4 3 2 3 2" xfId="14457"/>
    <cellStyle name="Normal 8 5 2 2 4 3 2 3 2 2" xfId="31994"/>
    <cellStyle name="Normal 8 5 2 2 4 3 2 3 3" xfId="24479"/>
    <cellStyle name="Normal 8 5 2 2 4 3 2 4" xfId="9447"/>
    <cellStyle name="Normal 8 5 2 2 4 3 2 4 2" xfId="26984"/>
    <cellStyle name="Normal 8 5 2 2 4 3 2 5" xfId="19469"/>
    <cellStyle name="Normal 8 5 2 2 4 3 2 6" xfId="16964"/>
    <cellStyle name="Normal 8 5 2 2 4 3 3" xfId="3171"/>
    <cellStyle name="Normal 8 5 2 2 4 3 3 2" xfId="10707"/>
    <cellStyle name="Normal 8 5 2 2 4 3 3 2 2" xfId="28244"/>
    <cellStyle name="Normal 8 5 2 2 4 3 3 3" xfId="20729"/>
    <cellStyle name="Normal 8 5 2 2 4 3 4" xfId="5676"/>
    <cellStyle name="Normal 8 5 2 2 4 3 4 2" xfId="13212"/>
    <cellStyle name="Normal 8 5 2 2 4 3 4 2 2" xfId="30749"/>
    <cellStyle name="Normal 8 5 2 2 4 3 4 3" xfId="23234"/>
    <cellStyle name="Normal 8 5 2 2 4 3 5" xfId="8200"/>
    <cellStyle name="Normal 8 5 2 2 4 3 5 2" xfId="25739"/>
    <cellStyle name="Normal 8 5 2 2 4 3 6" xfId="18224"/>
    <cellStyle name="Normal 8 5 2 2 4 3 7" xfId="15719"/>
    <cellStyle name="Normal 8 5 2 2 4 4" xfId="1164"/>
    <cellStyle name="Normal 8 5 2 2 4 4 2" xfId="2409"/>
    <cellStyle name="Normal 8 5 2 2 4 4 2 2" xfId="4914"/>
    <cellStyle name="Normal 8 5 2 2 4 4 2 2 2" xfId="12450"/>
    <cellStyle name="Normal 8 5 2 2 4 4 2 2 2 2" xfId="29987"/>
    <cellStyle name="Normal 8 5 2 2 4 4 2 2 3" xfId="22472"/>
    <cellStyle name="Normal 8 5 2 2 4 4 2 3" xfId="7419"/>
    <cellStyle name="Normal 8 5 2 2 4 4 2 3 2" xfId="14955"/>
    <cellStyle name="Normal 8 5 2 2 4 4 2 3 2 2" xfId="32492"/>
    <cellStyle name="Normal 8 5 2 2 4 4 2 3 3" xfId="24977"/>
    <cellStyle name="Normal 8 5 2 2 4 4 2 4" xfId="9945"/>
    <cellStyle name="Normal 8 5 2 2 4 4 2 4 2" xfId="27482"/>
    <cellStyle name="Normal 8 5 2 2 4 4 2 5" xfId="19967"/>
    <cellStyle name="Normal 8 5 2 2 4 4 2 6" xfId="17462"/>
    <cellStyle name="Normal 8 5 2 2 4 4 3" xfId="3669"/>
    <cellStyle name="Normal 8 5 2 2 4 4 3 2" xfId="11205"/>
    <cellStyle name="Normal 8 5 2 2 4 4 3 2 2" xfId="28742"/>
    <cellStyle name="Normal 8 5 2 2 4 4 3 3" xfId="21227"/>
    <cellStyle name="Normal 8 5 2 2 4 4 4" xfId="6174"/>
    <cellStyle name="Normal 8 5 2 2 4 4 4 2" xfId="13710"/>
    <cellStyle name="Normal 8 5 2 2 4 4 4 2 2" xfId="31247"/>
    <cellStyle name="Normal 8 5 2 2 4 4 4 3" xfId="23732"/>
    <cellStyle name="Normal 8 5 2 2 4 4 5" xfId="8700"/>
    <cellStyle name="Normal 8 5 2 2 4 4 5 2" xfId="26237"/>
    <cellStyle name="Normal 8 5 2 2 4 4 6" xfId="18722"/>
    <cellStyle name="Normal 8 5 2 2 4 4 7" xfId="16217"/>
    <cellStyle name="Normal 8 5 2 2 4 5" xfId="1662"/>
    <cellStyle name="Normal 8 5 2 2 4 5 2" xfId="4167"/>
    <cellStyle name="Normal 8 5 2 2 4 5 2 2" xfId="11703"/>
    <cellStyle name="Normal 8 5 2 2 4 5 2 2 2" xfId="29240"/>
    <cellStyle name="Normal 8 5 2 2 4 5 2 3" xfId="21725"/>
    <cellStyle name="Normal 8 5 2 2 4 5 3" xfId="6672"/>
    <cellStyle name="Normal 8 5 2 2 4 5 3 2" xfId="14208"/>
    <cellStyle name="Normal 8 5 2 2 4 5 3 2 2" xfId="31745"/>
    <cellStyle name="Normal 8 5 2 2 4 5 3 3" xfId="24230"/>
    <cellStyle name="Normal 8 5 2 2 4 5 4" xfId="9198"/>
    <cellStyle name="Normal 8 5 2 2 4 5 4 2" xfId="26735"/>
    <cellStyle name="Normal 8 5 2 2 4 5 5" xfId="19220"/>
    <cellStyle name="Normal 8 5 2 2 4 5 6" xfId="16715"/>
    <cellStyle name="Normal 8 5 2 2 4 6" xfId="2922"/>
    <cellStyle name="Normal 8 5 2 2 4 6 2" xfId="10458"/>
    <cellStyle name="Normal 8 5 2 2 4 6 2 2" xfId="27995"/>
    <cellStyle name="Normal 8 5 2 2 4 6 3" xfId="20480"/>
    <cellStyle name="Normal 8 5 2 2 4 7" xfId="5427"/>
    <cellStyle name="Normal 8 5 2 2 4 7 2" xfId="12963"/>
    <cellStyle name="Normal 8 5 2 2 4 7 2 2" xfId="30500"/>
    <cellStyle name="Normal 8 5 2 2 4 7 3" xfId="22985"/>
    <cellStyle name="Normal 8 5 2 2 4 8" xfId="7949"/>
    <cellStyle name="Normal 8 5 2 2 4 8 2" xfId="25490"/>
    <cellStyle name="Normal 8 5 2 2 4 9" xfId="17975"/>
    <cellStyle name="Normal 8 5 2 2 5" xfId="709"/>
    <cellStyle name="Normal 8 5 2 2 5 2" xfId="1230"/>
    <cellStyle name="Normal 8 5 2 2 5 2 2" xfId="2475"/>
    <cellStyle name="Normal 8 5 2 2 5 2 2 2" xfId="4980"/>
    <cellStyle name="Normal 8 5 2 2 5 2 2 2 2" xfId="12516"/>
    <cellStyle name="Normal 8 5 2 2 5 2 2 2 2 2" xfId="30053"/>
    <cellStyle name="Normal 8 5 2 2 5 2 2 2 3" xfId="22538"/>
    <cellStyle name="Normal 8 5 2 2 5 2 2 3" xfId="7485"/>
    <cellStyle name="Normal 8 5 2 2 5 2 2 3 2" xfId="15021"/>
    <cellStyle name="Normal 8 5 2 2 5 2 2 3 2 2" xfId="32558"/>
    <cellStyle name="Normal 8 5 2 2 5 2 2 3 3" xfId="25043"/>
    <cellStyle name="Normal 8 5 2 2 5 2 2 4" xfId="10011"/>
    <cellStyle name="Normal 8 5 2 2 5 2 2 4 2" xfId="27548"/>
    <cellStyle name="Normal 8 5 2 2 5 2 2 5" xfId="20033"/>
    <cellStyle name="Normal 8 5 2 2 5 2 2 6" xfId="17528"/>
    <cellStyle name="Normal 8 5 2 2 5 2 3" xfId="3735"/>
    <cellStyle name="Normal 8 5 2 2 5 2 3 2" xfId="11271"/>
    <cellStyle name="Normal 8 5 2 2 5 2 3 2 2" xfId="28808"/>
    <cellStyle name="Normal 8 5 2 2 5 2 3 3" xfId="21293"/>
    <cellStyle name="Normal 8 5 2 2 5 2 4" xfId="6240"/>
    <cellStyle name="Normal 8 5 2 2 5 2 4 2" xfId="13776"/>
    <cellStyle name="Normal 8 5 2 2 5 2 4 2 2" xfId="31313"/>
    <cellStyle name="Normal 8 5 2 2 5 2 4 3" xfId="23798"/>
    <cellStyle name="Normal 8 5 2 2 5 2 5" xfId="8766"/>
    <cellStyle name="Normal 8 5 2 2 5 2 5 2" xfId="26303"/>
    <cellStyle name="Normal 8 5 2 2 5 2 6" xfId="18788"/>
    <cellStyle name="Normal 8 5 2 2 5 2 7" xfId="16283"/>
    <cellStyle name="Normal 8 5 2 2 5 3" xfId="1977"/>
    <cellStyle name="Normal 8 5 2 2 5 3 2" xfId="4482"/>
    <cellStyle name="Normal 8 5 2 2 5 3 2 2" xfId="12018"/>
    <cellStyle name="Normal 8 5 2 2 5 3 2 2 2" xfId="29555"/>
    <cellStyle name="Normal 8 5 2 2 5 3 2 3" xfId="22040"/>
    <cellStyle name="Normal 8 5 2 2 5 3 3" xfId="6987"/>
    <cellStyle name="Normal 8 5 2 2 5 3 3 2" xfId="14523"/>
    <cellStyle name="Normal 8 5 2 2 5 3 3 2 2" xfId="32060"/>
    <cellStyle name="Normal 8 5 2 2 5 3 3 3" xfId="24545"/>
    <cellStyle name="Normal 8 5 2 2 5 3 4" xfId="9513"/>
    <cellStyle name="Normal 8 5 2 2 5 3 4 2" xfId="27050"/>
    <cellStyle name="Normal 8 5 2 2 5 3 5" xfId="19535"/>
    <cellStyle name="Normal 8 5 2 2 5 3 6" xfId="17030"/>
    <cellStyle name="Normal 8 5 2 2 5 4" xfId="3237"/>
    <cellStyle name="Normal 8 5 2 2 5 4 2" xfId="10773"/>
    <cellStyle name="Normal 8 5 2 2 5 4 2 2" xfId="28310"/>
    <cellStyle name="Normal 8 5 2 2 5 4 3" xfId="20795"/>
    <cellStyle name="Normal 8 5 2 2 5 5" xfId="5742"/>
    <cellStyle name="Normal 8 5 2 2 5 5 2" xfId="13278"/>
    <cellStyle name="Normal 8 5 2 2 5 5 2 2" xfId="30815"/>
    <cellStyle name="Normal 8 5 2 2 5 5 3" xfId="23300"/>
    <cellStyle name="Normal 8 5 2 2 5 6" xfId="8266"/>
    <cellStyle name="Normal 8 5 2 2 5 6 2" xfId="25805"/>
    <cellStyle name="Normal 8 5 2 2 5 7" xfId="18290"/>
    <cellStyle name="Normal 8 5 2 2 5 8" xfId="15785"/>
    <cellStyle name="Normal 8 5 2 2 6" xfId="436"/>
    <cellStyle name="Normal 8 5 2 2 6 2" xfId="1728"/>
    <cellStyle name="Normal 8 5 2 2 6 2 2" xfId="4233"/>
    <cellStyle name="Normal 8 5 2 2 6 2 2 2" xfId="11769"/>
    <cellStyle name="Normal 8 5 2 2 6 2 2 2 2" xfId="29306"/>
    <cellStyle name="Normal 8 5 2 2 6 2 2 3" xfId="21791"/>
    <cellStyle name="Normal 8 5 2 2 6 2 3" xfId="6738"/>
    <cellStyle name="Normal 8 5 2 2 6 2 3 2" xfId="14274"/>
    <cellStyle name="Normal 8 5 2 2 6 2 3 2 2" xfId="31811"/>
    <cellStyle name="Normal 8 5 2 2 6 2 3 3" xfId="24296"/>
    <cellStyle name="Normal 8 5 2 2 6 2 4" xfId="9264"/>
    <cellStyle name="Normal 8 5 2 2 6 2 4 2" xfId="26801"/>
    <cellStyle name="Normal 8 5 2 2 6 2 5" xfId="19286"/>
    <cellStyle name="Normal 8 5 2 2 6 2 6" xfId="16781"/>
    <cellStyle name="Normal 8 5 2 2 6 3" xfId="2988"/>
    <cellStyle name="Normal 8 5 2 2 6 3 2" xfId="10524"/>
    <cellStyle name="Normal 8 5 2 2 6 3 2 2" xfId="28061"/>
    <cellStyle name="Normal 8 5 2 2 6 3 3" xfId="20546"/>
    <cellStyle name="Normal 8 5 2 2 6 4" xfId="5493"/>
    <cellStyle name="Normal 8 5 2 2 6 4 2" xfId="13029"/>
    <cellStyle name="Normal 8 5 2 2 6 4 2 2" xfId="30566"/>
    <cellStyle name="Normal 8 5 2 2 6 4 3" xfId="23051"/>
    <cellStyle name="Normal 8 5 2 2 6 5" xfId="8015"/>
    <cellStyle name="Normal 8 5 2 2 6 5 2" xfId="25556"/>
    <cellStyle name="Normal 8 5 2 2 6 6" xfId="18041"/>
    <cellStyle name="Normal 8 5 2 2 6 7" xfId="15536"/>
    <cellStyle name="Normal 8 5 2 2 7" xfId="981"/>
    <cellStyle name="Normal 8 5 2 2 7 2" xfId="2226"/>
    <cellStyle name="Normal 8 5 2 2 7 2 2" xfId="4731"/>
    <cellStyle name="Normal 8 5 2 2 7 2 2 2" xfId="12267"/>
    <cellStyle name="Normal 8 5 2 2 7 2 2 2 2" xfId="29804"/>
    <cellStyle name="Normal 8 5 2 2 7 2 2 3" xfId="22289"/>
    <cellStyle name="Normal 8 5 2 2 7 2 3" xfId="7236"/>
    <cellStyle name="Normal 8 5 2 2 7 2 3 2" xfId="14772"/>
    <cellStyle name="Normal 8 5 2 2 7 2 3 2 2" xfId="32309"/>
    <cellStyle name="Normal 8 5 2 2 7 2 3 3" xfId="24794"/>
    <cellStyle name="Normal 8 5 2 2 7 2 4" xfId="9762"/>
    <cellStyle name="Normal 8 5 2 2 7 2 4 2" xfId="27299"/>
    <cellStyle name="Normal 8 5 2 2 7 2 5" xfId="19784"/>
    <cellStyle name="Normal 8 5 2 2 7 2 6" xfId="17279"/>
    <cellStyle name="Normal 8 5 2 2 7 3" xfId="3486"/>
    <cellStyle name="Normal 8 5 2 2 7 3 2" xfId="11022"/>
    <cellStyle name="Normal 8 5 2 2 7 3 2 2" xfId="28559"/>
    <cellStyle name="Normal 8 5 2 2 7 3 3" xfId="21044"/>
    <cellStyle name="Normal 8 5 2 2 7 4" xfId="5991"/>
    <cellStyle name="Normal 8 5 2 2 7 4 2" xfId="13527"/>
    <cellStyle name="Normal 8 5 2 2 7 4 2 2" xfId="31064"/>
    <cellStyle name="Normal 8 5 2 2 7 4 3" xfId="23549"/>
    <cellStyle name="Normal 8 5 2 2 7 5" xfId="8517"/>
    <cellStyle name="Normal 8 5 2 2 7 5 2" xfId="26054"/>
    <cellStyle name="Normal 8 5 2 2 7 6" xfId="18539"/>
    <cellStyle name="Normal 8 5 2 2 7 7" xfId="16034"/>
    <cellStyle name="Normal 8 5 2 2 8" xfId="1479"/>
    <cellStyle name="Normal 8 5 2 2 8 2" xfId="3984"/>
    <cellStyle name="Normal 8 5 2 2 8 2 2" xfId="11520"/>
    <cellStyle name="Normal 8 5 2 2 8 2 2 2" xfId="29057"/>
    <cellStyle name="Normal 8 5 2 2 8 2 3" xfId="21542"/>
    <cellStyle name="Normal 8 5 2 2 8 3" xfId="6489"/>
    <cellStyle name="Normal 8 5 2 2 8 3 2" xfId="14025"/>
    <cellStyle name="Normal 8 5 2 2 8 3 2 2" xfId="31562"/>
    <cellStyle name="Normal 8 5 2 2 8 3 3" xfId="24047"/>
    <cellStyle name="Normal 8 5 2 2 8 4" xfId="9015"/>
    <cellStyle name="Normal 8 5 2 2 8 4 2" xfId="26552"/>
    <cellStyle name="Normal 8 5 2 2 8 5" xfId="19037"/>
    <cellStyle name="Normal 8 5 2 2 8 6" xfId="16532"/>
    <cellStyle name="Normal 8 5 2 2 9" xfId="2739"/>
    <cellStyle name="Normal 8 5 2 2 9 2" xfId="10275"/>
    <cellStyle name="Normal 8 5 2 2 9 2 2" xfId="27812"/>
    <cellStyle name="Normal 8 5 2 2 9 3" xfId="20297"/>
    <cellStyle name="Normal 8 5 2 3" xfId="192"/>
    <cellStyle name="Normal 8 5 2 3 10" xfId="15315"/>
    <cellStyle name="Normal 8 5 2 3 2" xfId="741"/>
    <cellStyle name="Normal 8 5 2 3 2 2" xfId="1260"/>
    <cellStyle name="Normal 8 5 2 3 2 2 2" xfId="2505"/>
    <cellStyle name="Normal 8 5 2 3 2 2 2 2" xfId="5010"/>
    <cellStyle name="Normal 8 5 2 3 2 2 2 2 2" xfId="12546"/>
    <cellStyle name="Normal 8 5 2 3 2 2 2 2 2 2" xfId="30083"/>
    <cellStyle name="Normal 8 5 2 3 2 2 2 2 3" xfId="22568"/>
    <cellStyle name="Normal 8 5 2 3 2 2 2 3" xfId="7515"/>
    <cellStyle name="Normal 8 5 2 3 2 2 2 3 2" xfId="15051"/>
    <cellStyle name="Normal 8 5 2 3 2 2 2 3 2 2" xfId="32588"/>
    <cellStyle name="Normal 8 5 2 3 2 2 2 3 3" xfId="25073"/>
    <cellStyle name="Normal 8 5 2 3 2 2 2 4" xfId="10041"/>
    <cellStyle name="Normal 8 5 2 3 2 2 2 4 2" xfId="27578"/>
    <cellStyle name="Normal 8 5 2 3 2 2 2 5" xfId="20063"/>
    <cellStyle name="Normal 8 5 2 3 2 2 2 6" xfId="17558"/>
    <cellStyle name="Normal 8 5 2 3 2 2 3" xfId="3765"/>
    <cellStyle name="Normal 8 5 2 3 2 2 3 2" xfId="11301"/>
    <cellStyle name="Normal 8 5 2 3 2 2 3 2 2" xfId="28838"/>
    <cellStyle name="Normal 8 5 2 3 2 2 3 3" xfId="21323"/>
    <cellStyle name="Normal 8 5 2 3 2 2 4" xfId="6270"/>
    <cellStyle name="Normal 8 5 2 3 2 2 4 2" xfId="13806"/>
    <cellStyle name="Normal 8 5 2 3 2 2 4 2 2" xfId="31343"/>
    <cellStyle name="Normal 8 5 2 3 2 2 4 3" xfId="23828"/>
    <cellStyle name="Normal 8 5 2 3 2 2 5" xfId="8796"/>
    <cellStyle name="Normal 8 5 2 3 2 2 5 2" xfId="26333"/>
    <cellStyle name="Normal 8 5 2 3 2 2 6" xfId="18818"/>
    <cellStyle name="Normal 8 5 2 3 2 2 7" xfId="16313"/>
    <cellStyle name="Normal 8 5 2 3 2 3" xfId="2007"/>
    <cellStyle name="Normal 8 5 2 3 2 3 2" xfId="4512"/>
    <cellStyle name="Normal 8 5 2 3 2 3 2 2" xfId="12048"/>
    <cellStyle name="Normal 8 5 2 3 2 3 2 2 2" xfId="29585"/>
    <cellStyle name="Normal 8 5 2 3 2 3 2 3" xfId="22070"/>
    <cellStyle name="Normal 8 5 2 3 2 3 3" xfId="7017"/>
    <cellStyle name="Normal 8 5 2 3 2 3 3 2" xfId="14553"/>
    <cellStyle name="Normal 8 5 2 3 2 3 3 2 2" xfId="32090"/>
    <cellStyle name="Normal 8 5 2 3 2 3 3 3" xfId="24575"/>
    <cellStyle name="Normal 8 5 2 3 2 3 4" xfId="9543"/>
    <cellStyle name="Normal 8 5 2 3 2 3 4 2" xfId="27080"/>
    <cellStyle name="Normal 8 5 2 3 2 3 5" xfId="19565"/>
    <cellStyle name="Normal 8 5 2 3 2 3 6" xfId="17060"/>
    <cellStyle name="Normal 8 5 2 3 2 4" xfId="3267"/>
    <cellStyle name="Normal 8 5 2 3 2 4 2" xfId="10803"/>
    <cellStyle name="Normal 8 5 2 3 2 4 2 2" xfId="28340"/>
    <cellStyle name="Normal 8 5 2 3 2 4 3" xfId="20825"/>
    <cellStyle name="Normal 8 5 2 3 2 5" xfId="5772"/>
    <cellStyle name="Normal 8 5 2 3 2 5 2" xfId="13308"/>
    <cellStyle name="Normal 8 5 2 3 2 5 2 2" xfId="30845"/>
    <cellStyle name="Normal 8 5 2 3 2 5 3" xfId="23330"/>
    <cellStyle name="Normal 8 5 2 3 2 6" xfId="8296"/>
    <cellStyle name="Normal 8 5 2 3 2 6 2" xfId="25835"/>
    <cellStyle name="Normal 8 5 2 3 2 7" xfId="18320"/>
    <cellStyle name="Normal 8 5 2 3 2 8" xfId="15815"/>
    <cellStyle name="Normal 8 5 2 3 3" xfId="468"/>
    <cellStyle name="Normal 8 5 2 3 3 2" xfId="1758"/>
    <cellStyle name="Normal 8 5 2 3 3 2 2" xfId="4263"/>
    <cellStyle name="Normal 8 5 2 3 3 2 2 2" xfId="11799"/>
    <cellStyle name="Normal 8 5 2 3 3 2 2 2 2" xfId="29336"/>
    <cellStyle name="Normal 8 5 2 3 3 2 2 3" xfId="21821"/>
    <cellStyle name="Normal 8 5 2 3 3 2 3" xfId="6768"/>
    <cellStyle name="Normal 8 5 2 3 3 2 3 2" xfId="14304"/>
    <cellStyle name="Normal 8 5 2 3 3 2 3 2 2" xfId="31841"/>
    <cellStyle name="Normal 8 5 2 3 3 2 3 3" xfId="24326"/>
    <cellStyle name="Normal 8 5 2 3 3 2 4" xfId="9294"/>
    <cellStyle name="Normal 8 5 2 3 3 2 4 2" xfId="26831"/>
    <cellStyle name="Normal 8 5 2 3 3 2 5" xfId="19316"/>
    <cellStyle name="Normal 8 5 2 3 3 2 6" xfId="16811"/>
    <cellStyle name="Normal 8 5 2 3 3 3" xfId="3018"/>
    <cellStyle name="Normal 8 5 2 3 3 3 2" xfId="10554"/>
    <cellStyle name="Normal 8 5 2 3 3 3 2 2" xfId="28091"/>
    <cellStyle name="Normal 8 5 2 3 3 3 3" xfId="20576"/>
    <cellStyle name="Normal 8 5 2 3 3 4" xfId="5523"/>
    <cellStyle name="Normal 8 5 2 3 3 4 2" xfId="13059"/>
    <cellStyle name="Normal 8 5 2 3 3 4 2 2" xfId="30596"/>
    <cellStyle name="Normal 8 5 2 3 3 4 3" xfId="23081"/>
    <cellStyle name="Normal 8 5 2 3 3 5" xfId="8045"/>
    <cellStyle name="Normal 8 5 2 3 3 5 2" xfId="25586"/>
    <cellStyle name="Normal 8 5 2 3 3 6" xfId="18071"/>
    <cellStyle name="Normal 8 5 2 3 3 7" xfId="15566"/>
    <cellStyle name="Normal 8 5 2 3 4" xfId="1011"/>
    <cellStyle name="Normal 8 5 2 3 4 2" xfId="2256"/>
    <cellStyle name="Normal 8 5 2 3 4 2 2" xfId="4761"/>
    <cellStyle name="Normal 8 5 2 3 4 2 2 2" xfId="12297"/>
    <cellStyle name="Normal 8 5 2 3 4 2 2 2 2" xfId="29834"/>
    <cellStyle name="Normal 8 5 2 3 4 2 2 3" xfId="22319"/>
    <cellStyle name="Normal 8 5 2 3 4 2 3" xfId="7266"/>
    <cellStyle name="Normal 8 5 2 3 4 2 3 2" xfId="14802"/>
    <cellStyle name="Normal 8 5 2 3 4 2 3 2 2" xfId="32339"/>
    <cellStyle name="Normal 8 5 2 3 4 2 3 3" xfId="24824"/>
    <cellStyle name="Normal 8 5 2 3 4 2 4" xfId="9792"/>
    <cellStyle name="Normal 8 5 2 3 4 2 4 2" xfId="27329"/>
    <cellStyle name="Normal 8 5 2 3 4 2 5" xfId="19814"/>
    <cellStyle name="Normal 8 5 2 3 4 2 6" xfId="17309"/>
    <cellStyle name="Normal 8 5 2 3 4 3" xfId="3516"/>
    <cellStyle name="Normal 8 5 2 3 4 3 2" xfId="11052"/>
    <cellStyle name="Normal 8 5 2 3 4 3 2 2" xfId="28589"/>
    <cellStyle name="Normal 8 5 2 3 4 3 3" xfId="21074"/>
    <cellStyle name="Normal 8 5 2 3 4 4" xfId="6021"/>
    <cellStyle name="Normal 8 5 2 3 4 4 2" xfId="13557"/>
    <cellStyle name="Normal 8 5 2 3 4 4 2 2" xfId="31094"/>
    <cellStyle name="Normal 8 5 2 3 4 4 3" xfId="23579"/>
    <cellStyle name="Normal 8 5 2 3 4 5" xfId="8547"/>
    <cellStyle name="Normal 8 5 2 3 4 5 2" xfId="26084"/>
    <cellStyle name="Normal 8 5 2 3 4 6" xfId="18569"/>
    <cellStyle name="Normal 8 5 2 3 4 7" xfId="16064"/>
    <cellStyle name="Normal 8 5 2 3 5" xfId="1509"/>
    <cellStyle name="Normal 8 5 2 3 5 2" xfId="4014"/>
    <cellStyle name="Normal 8 5 2 3 5 2 2" xfId="11550"/>
    <cellStyle name="Normal 8 5 2 3 5 2 2 2" xfId="29087"/>
    <cellStyle name="Normal 8 5 2 3 5 2 3" xfId="21572"/>
    <cellStyle name="Normal 8 5 2 3 5 3" xfId="6519"/>
    <cellStyle name="Normal 8 5 2 3 5 3 2" xfId="14055"/>
    <cellStyle name="Normal 8 5 2 3 5 3 2 2" xfId="31592"/>
    <cellStyle name="Normal 8 5 2 3 5 3 3" xfId="24077"/>
    <cellStyle name="Normal 8 5 2 3 5 4" xfId="9045"/>
    <cellStyle name="Normal 8 5 2 3 5 4 2" xfId="26582"/>
    <cellStyle name="Normal 8 5 2 3 5 5" xfId="19067"/>
    <cellStyle name="Normal 8 5 2 3 5 6" xfId="16562"/>
    <cellStyle name="Normal 8 5 2 3 6" xfId="2769"/>
    <cellStyle name="Normal 8 5 2 3 6 2" xfId="10305"/>
    <cellStyle name="Normal 8 5 2 3 6 2 2" xfId="27842"/>
    <cellStyle name="Normal 8 5 2 3 6 3" xfId="20327"/>
    <cellStyle name="Normal 8 5 2 3 7" xfId="5274"/>
    <cellStyle name="Normal 8 5 2 3 7 2" xfId="12810"/>
    <cellStyle name="Normal 8 5 2 3 7 2 2" xfId="30347"/>
    <cellStyle name="Normal 8 5 2 3 7 3" xfId="22832"/>
    <cellStyle name="Normal 8 5 2 3 8" xfId="7794"/>
    <cellStyle name="Normal 8 5 2 3 8 2" xfId="25337"/>
    <cellStyle name="Normal 8 5 2 3 9" xfId="17822"/>
    <cellStyle name="Normal 8 5 2 4" xfId="268"/>
    <cellStyle name="Normal 8 5 2 4 10" xfId="15378"/>
    <cellStyle name="Normal 8 5 2 4 2" xfId="803"/>
    <cellStyle name="Normal 8 5 2 4 2 2" xfId="1321"/>
    <cellStyle name="Normal 8 5 2 4 2 2 2" xfId="2566"/>
    <cellStyle name="Normal 8 5 2 4 2 2 2 2" xfId="5071"/>
    <cellStyle name="Normal 8 5 2 4 2 2 2 2 2" xfId="12607"/>
    <cellStyle name="Normal 8 5 2 4 2 2 2 2 2 2" xfId="30144"/>
    <cellStyle name="Normal 8 5 2 4 2 2 2 2 3" xfId="22629"/>
    <cellStyle name="Normal 8 5 2 4 2 2 2 3" xfId="7576"/>
    <cellStyle name="Normal 8 5 2 4 2 2 2 3 2" xfId="15112"/>
    <cellStyle name="Normal 8 5 2 4 2 2 2 3 2 2" xfId="32649"/>
    <cellStyle name="Normal 8 5 2 4 2 2 2 3 3" xfId="25134"/>
    <cellStyle name="Normal 8 5 2 4 2 2 2 4" xfId="10102"/>
    <cellStyle name="Normal 8 5 2 4 2 2 2 4 2" xfId="27639"/>
    <cellStyle name="Normal 8 5 2 4 2 2 2 5" xfId="20124"/>
    <cellStyle name="Normal 8 5 2 4 2 2 2 6" xfId="17619"/>
    <cellStyle name="Normal 8 5 2 4 2 2 3" xfId="3826"/>
    <cellStyle name="Normal 8 5 2 4 2 2 3 2" xfId="11362"/>
    <cellStyle name="Normal 8 5 2 4 2 2 3 2 2" xfId="28899"/>
    <cellStyle name="Normal 8 5 2 4 2 2 3 3" xfId="21384"/>
    <cellStyle name="Normal 8 5 2 4 2 2 4" xfId="6331"/>
    <cellStyle name="Normal 8 5 2 4 2 2 4 2" xfId="13867"/>
    <cellStyle name="Normal 8 5 2 4 2 2 4 2 2" xfId="31404"/>
    <cellStyle name="Normal 8 5 2 4 2 2 4 3" xfId="23889"/>
    <cellStyle name="Normal 8 5 2 4 2 2 5" xfId="8857"/>
    <cellStyle name="Normal 8 5 2 4 2 2 5 2" xfId="26394"/>
    <cellStyle name="Normal 8 5 2 4 2 2 6" xfId="18879"/>
    <cellStyle name="Normal 8 5 2 4 2 2 7" xfId="16374"/>
    <cellStyle name="Normal 8 5 2 4 2 3" xfId="2068"/>
    <cellStyle name="Normal 8 5 2 4 2 3 2" xfId="4573"/>
    <cellStyle name="Normal 8 5 2 4 2 3 2 2" xfId="12109"/>
    <cellStyle name="Normal 8 5 2 4 2 3 2 2 2" xfId="29646"/>
    <cellStyle name="Normal 8 5 2 4 2 3 2 3" xfId="22131"/>
    <cellStyle name="Normal 8 5 2 4 2 3 3" xfId="7078"/>
    <cellStyle name="Normal 8 5 2 4 2 3 3 2" xfId="14614"/>
    <cellStyle name="Normal 8 5 2 4 2 3 3 2 2" xfId="32151"/>
    <cellStyle name="Normal 8 5 2 4 2 3 3 3" xfId="24636"/>
    <cellStyle name="Normal 8 5 2 4 2 3 4" xfId="9604"/>
    <cellStyle name="Normal 8 5 2 4 2 3 4 2" xfId="27141"/>
    <cellStyle name="Normal 8 5 2 4 2 3 5" xfId="19626"/>
    <cellStyle name="Normal 8 5 2 4 2 3 6" xfId="17121"/>
    <cellStyle name="Normal 8 5 2 4 2 4" xfId="3328"/>
    <cellStyle name="Normal 8 5 2 4 2 4 2" xfId="10864"/>
    <cellStyle name="Normal 8 5 2 4 2 4 2 2" xfId="28401"/>
    <cellStyle name="Normal 8 5 2 4 2 4 3" xfId="20886"/>
    <cellStyle name="Normal 8 5 2 4 2 5" xfId="5833"/>
    <cellStyle name="Normal 8 5 2 4 2 5 2" xfId="13369"/>
    <cellStyle name="Normal 8 5 2 4 2 5 2 2" xfId="30906"/>
    <cellStyle name="Normal 8 5 2 4 2 5 3" xfId="23391"/>
    <cellStyle name="Normal 8 5 2 4 2 6" xfId="8357"/>
    <cellStyle name="Normal 8 5 2 4 2 6 2" xfId="25896"/>
    <cellStyle name="Normal 8 5 2 4 2 7" xfId="18381"/>
    <cellStyle name="Normal 8 5 2 4 2 8" xfId="15876"/>
    <cellStyle name="Normal 8 5 2 4 3" xfId="543"/>
    <cellStyle name="Normal 8 5 2 4 3 2" xfId="1819"/>
    <cellStyle name="Normal 8 5 2 4 3 2 2" xfId="4324"/>
    <cellStyle name="Normal 8 5 2 4 3 2 2 2" xfId="11860"/>
    <cellStyle name="Normal 8 5 2 4 3 2 2 2 2" xfId="29397"/>
    <cellStyle name="Normal 8 5 2 4 3 2 2 3" xfId="21882"/>
    <cellStyle name="Normal 8 5 2 4 3 2 3" xfId="6829"/>
    <cellStyle name="Normal 8 5 2 4 3 2 3 2" xfId="14365"/>
    <cellStyle name="Normal 8 5 2 4 3 2 3 2 2" xfId="31902"/>
    <cellStyle name="Normal 8 5 2 4 3 2 3 3" xfId="24387"/>
    <cellStyle name="Normal 8 5 2 4 3 2 4" xfId="9355"/>
    <cellStyle name="Normal 8 5 2 4 3 2 4 2" xfId="26892"/>
    <cellStyle name="Normal 8 5 2 4 3 2 5" xfId="19377"/>
    <cellStyle name="Normal 8 5 2 4 3 2 6" xfId="16872"/>
    <cellStyle name="Normal 8 5 2 4 3 3" xfId="3079"/>
    <cellStyle name="Normal 8 5 2 4 3 3 2" xfId="10615"/>
    <cellStyle name="Normal 8 5 2 4 3 3 2 2" xfId="28152"/>
    <cellStyle name="Normal 8 5 2 4 3 3 3" xfId="20637"/>
    <cellStyle name="Normal 8 5 2 4 3 4" xfId="5584"/>
    <cellStyle name="Normal 8 5 2 4 3 4 2" xfId="13120"/>
    <cellStyle name="Normal 8 5 2 4 3 4 2 2" xfId="30657"/>
    <cellStyle name="Normal 8 5 2 4 3 4 3" xfId="23142"/>
    <cellStyle name="Normal 8 5 2 4 3 5" xfId="8108"/>
    <cellStyle name="Normal 8 5 2 4 3 5 2" xfId="25647"/>
    <cellStyle name="Normal 8 5 2 4 3 6" xfId="18132"/>
    <cellStyle name="Normal 8 5 2 4 3 7" xfId="15627"/>
    <cellStyle name="Normal 8 5 2 4 4" xfId="1072"/>
    <cellStyle name="Normal 8 5 2 4 4 2" xfId="2317"/>
    <cellStyle name="Normal 8 5 2 4 4 2 2" xfId="4822"/>
    <cellStyle name="Normal 8 5 2 4 4 2 2 2" xfId="12358"/>
    <cellStyle name="Normal 8 5 2 4 4 2 2 2 2" xfId="29895"/>
    <cellStyle name="Normal 8 5 2 4 4 2 2 3" xfId="22380"/>
    <cellStyle name="Normal 8 5 2 4 4 2 3" xfId="7327"/>
    <cellStyle name="Normal 8 5 2 4 4 2 3 2" xfId="14863"/>
    <cellStyle name="Normal 8 5 2 4 4 2 3 2 2" xfId="32400"/>
    <cellStyle name="Normal 8 5 2 4 4 2 3 3" xfId="24885"/>
    <cellStyle name="Normal 8 5 2 4 4 2 4" xfId="9853"/>
    <cellStyle name="Normal 8 5 2 4 4 2 4 2" xfId="27390"/>
    <cellStyle name="Normal 8 5 2 4 4 2 5" xfId="19875"/>
    <cellStyle name="Normal 8 5 2 4 4 2 6" xfId="17370"/>
    <cellStyle name="Normal 8 5 2 4 4 3" xfId="3577"/>
    <cellStyle name="Normal 8 5 2 4 4 3 2" xfId="11113"/>
    <cellStyle name="Normal 8 5 2 4 4 3 2 2" xfId="28650"/>
    <cellStyle name="Normal 8 5 2 4 4 3 3" xfId="21135"/>
    <cellStyle name="Normal 8 5 2 4 4 4" xfId="6082"/>
    <cellStyle name="Normal 8 5 2 4 4 4 2" xfId="13618"/>
    <cellStyle name="Normal 8 5 2 4 4 4 2 2" xfId="31155"/>
    <cellStyle name="Normal 8 5 2 4 4 4 3" xfId="23640"/>
    <cellStyle name="Normal 8 5 2 4 4 5" xfId="8608"/>
    <cellStyle name="Normal 8 5 2 4 4 5 2" xfId="26145"/>
    <cellStyle name="Normal 8 5 2 4 4 6" xfId="18630"/>
    <cellStyle name="Normal 8 5 2 4 4 7" xfId="16125"/>
    <cellStyle name="Normal 8 5 2 4 5" xfId="1570"/>
    <cellStyle name="Normal 8 5 2 4 5 2" xfId="4075"/>
    <cellStyle name="Normal 8 5 2 4 5 2 2" xfId="11611"/>
    <cellStyle name="Normal 8 5 2 4 5 2 2 2" xfId="29148"/>
    <cellStyle name="Normal 8 5 2 4 5 2 3" xfId="21633"/>
    <cellStyle name="Normal 8 5 2 4 5 3" xfId="6580"/>
    <cellStyle name="Normal 8 5 2 4 5 3 2" xfId="14116"/>
    <cellStyle name="Normal 8 5 2 4 5 3 2 2" xfId="31653"/>
    <cellStyle name="Normal 8 5 2 4 5 3 3" xfId="24138"/>
    <cellStyle name="Normal 8 5 2 4 5 4" xfId="9106"/>
    <cellStyle name="Normal 8 5 2 4 5 4 2" xfId="26643"/>
    <cellStyle name="Normal 8 5 2 4 5 5" xfId="19128"/>
    <cellStyle name="Normal 8 5 2 4 5 6" xfId="16623"/>
    <cellStyle name="Normal 8 5 2 4 6" xfId="2830"/>
    <cellStyle name="Normal 8 5 2 4 6 2" xfId="10366"/>
    <cellStyle name="Normal 8 5 2 4 6 2 2" xfId="27903"/>
    <cellStyle name="Normal 8 5 2 4 6 3" xfId="20388"/>
    <cellStyle name="Normal 8 5 2 4 7" xfId="5335"/>
    <cellStyle name="Normal 8 5 2 4 7 2" xfId="12871"/>
    <cellStyle name="Normal 8 5 2 4 7 2 2" xfId="30408"/>
    <cellStyle name="Normal 8 5 2 4 7 3" xfId="22893"/>
    <cellStyle name="Normal 8 5 2 4 8" xfId="7857"/>
    <cellStyle name="Normal 8 5 2 4 8 2" xfId="25398"/>
    <cellStyle name="Normal 8 5 2 4 9" xfId="17883"/>
    <cellStyle name="Normal 8 5 2 5" xfId="332"/>
    <cellStyle name="Normal 8 5 2 5 10" xfId="15439"/>
    <cellStyle name="Normal 8 5 2 5 2" xfId="867"/>
    <cellStyle name="Normal 8 5 2 5 2 2" xfId="1382"/>
    <cellStyle name="Normal 8 5 2 5 2 2 2" xfId="2627"/>
    <cellStyle name="Normal 8 5 2 5 2 2 2 2" xfId="5132"/>
    <cellStyle name="Normal 8 5 2 5 2 2 2 2 2" xfId="12668"/>
    <cellStyle name="Normal 8 5 2 5 2 2 2 2 2 2" xfId="30205"/>
    <cellStyle name="Normal 8 5 2 5 2 2 2 2 3" xfId="22690"/>
    <cellStyle name="Normal 8 5 2 5 2 2 2 3" xfId="7637"/>
    <cellStyle name="Normal 8 5 2 5 2 2 2 3 2" xfId="15173"/>
    <cellStyle name="Normal 8 5 2 5 2 2 2 3 2 2" xfId="32710"/>
    <cellStyle name="Normal 8 5 2 5 2 2 2 3 3" xfId="25195"/>
    <cellStyle name="Normal 8 5 2 5 2 2 2 4" xfId="10163"/>
    <cellStyle name="Normal 8 5 2 5 2 2 2 4 2" xfId="27700"/>
    <cellStyle name="Normal 8 5 2 5 2 2 2 5" xfId="20185"/>
    <cellStyle name="Normal 8 5 2 5 2 2 2 6" xfId="17680"/>
    <cellStyle name="Normal 8 5 2 5 2 2 3" xfId="3887"/>
    <cellStyle name="Normal 8 5 2 5 2 2 3 2" xfId="11423"/>
    <cellStyle name="Normal 8 5 2 5 2 2 3 2 2" xfId="28960"/>
    <cellStyle name="Normal 8 5 2 5 2 2 3 3" xfId="21445"/>
    <cellStyle name="Normal 8 5 2 5 2 2 4" xfId="6392"/>
    <cellStyle name="Normal 8 5 2 5 2 2 4 2" xfId="13928"/>
    <cellStyle name="Normal 8 5 2 5 2 2 4 2 2" xfId="31465"/>
    <cellStyle name="Normal 8 5 2 5 2 2 4 3" xfId="23950"/>
    <cellStyle name="Normal 8 5 2 5 2 2 5" xfId="8918"/>
    <cellStyle name="Normal 8 5 2 5 2 2 5 2" xfId="26455"/>
    <cellStyle name="Normal 8 5 2 5 2 2 6" xfId="18940"/>
    <cellStyle name="Normal 8 5 2 5 2 2 7" xfId="16435"/>
    <cellStyle name="Normal 8 5 2 5 2 3" xfId="2129"/>
    <cellStyle name="Normal 8 5 2 5 2 3 2" xfId="4634"/>
    <cellStyle name="Normal 8 5 2 5 2 3 2 2" xfId="12170"/>
    <cellStyle name="Normal 8 5 2 5 2 3 2 2 2" xfId="29707"/>
    <cellStyle name="Normal 8 5 2 5 2 3 2 3" xfId="22192"/>
    <cellStyle name="Normal 8 5 2 5 2 3 3" xfId="7139"/>
    <cellStyle name="Normal 8 5 2 5 2 3 3 2" xfId="14675"/>
    <cellStyle name="Normal 8 5 2 5 2 3 3 2 2" xfId="32212"/>
    <cellStyle name="Normal 8 5 2 5 2 3 3 3" xfId="24697"/>
    <cellStyle name="Normal 8 5 2 5 2 3 4" xfId="9665"/>
    <cellStyle name="Normal 8 5 2 5 2 3 4 2" xfId="27202"/>
    <cellStyle name="Normal 8 5 2 5 2 3 5" xfId="19687"/>
    <cellStyle name="Normal 8 5 2 5 2 3 6" xfId="17182"/>
    <cellStyle name="Normal 8 5 2 5 2 4" xfId="3389"/>
    <cellStyle name="Normal 8 5 2 5 2 4 2" xfId="10925"/>
    <cellStyle name="Normal 8 5 2 5 2 4 2 2" xfId="28462"/>
    <cellStyle name="Normal 8 5 2 5 2 4 3" xfId="20947"/>
    <cellStyle name="Normal 8 5 2 5 2 5" xfId="5894"/>
    <cellStyle name="Normal 8 5 2 5 2 5 2" xfId="13430"/>
    <cellStyle name="Normal 8 5 2 5 2 5 2 2" xfId="30967"/>
    <cellStyle name="Normal 8 5 2 5 2 5 3" xfId="23452"/>
    <cellStyle name="Normal 8 5 2 5 2 6" xfId="8418"/>
    <cellStyle name="Normal 8 5 2 5 2 6 2" xfId="25957"/>
    <cellStyle name="Normal 8 5 2 5 2 7" xfId="18442"/>
    <cellStyle name="Normal 8 5 2 5 2 8" xfId="15937"/>
    <cellStyle name="Normal 8 5 2 5 3" xfId="607"/>
    <cellStyle name="Normal 8 5 2 5 3 2" xfId="1880"/>
    <cellStyle name="Normal 8 5 2 5 3 2 2" xfId="4385"/>
    <cellStyle name="Normal 8 5 2 5 3 2 2 2" xfId="11921"/>
    <cellStyle name="Normal 8 5 2 5 3 2 2 2 2" xfId="29458"/>
    <cellStyle name="Normal 8 5 2 5 3 2 2 3" xfId="21943"/>
    <cellStyle name="Normal 8 5 2 5 3 2 3" xfId="6890"/>
    <cellStyle name="Normal 8 5 2 5 3 2 3 2" xfId="14426"/>
    <cellStyle name="Normal 8 5 2 5 3 2 3 2 2" xfId="31963"/>
    <cellStyle name="Normal 8 5 2 5 3 2 3 3" xfId="24448"/>
    <cellStyle name="Normal 8 5 2 5 3 2 4" xfId="9416"/>
    <cellStyle name="Normal 8 5 2 5 3 2 4 2" xfId="26953"/>
    <cellStyle name="Normal 8 5 2 5 3 2 5" xfId="19438"/>
    <cellStyle name="Normal 8 5 2 5 3 2 6" xfId="16933"/>
    <cellStyle name="Normal 8 5 2 5 3 3" xfId="3140"/>
    <cellStyle name="Normal 8 5 2 5 3 3 2" xfId="10676"/>
    <cellStyle name="Normal 8 5 2 5 3 3 2 2" xfId="28213"/>
    <cellStyle name="Normal 8 5 2 5 3 3 3" xfId="20698"/>
    <cellStyle name="Normal 8 5 2 5 3 4" xfId="5645"/>
    <cellStyle name="Normal 8 5 2 5 3 4 2" xfId="13181"/>
    <cellStyle name="Normal 8 5 2 5 3 4 2 2" xfId="30718"/>
    <cellStyle name="Normal 8 5 2 5 3 4 3" xfId="23203"/>
    <cellStyle name="Normal 8 5 2 5 3 5" xfId="8169"/>
    <cellStyle name="Normal 8 5 2 5 3 5 2" xfId="25708"/>
    <cellStyle name="Normal 8 5 2 5 3 6" xfId="18193"/>
    <cellStyle name="Normal 8 5 2 5 3 7" xfId="15688"/>
    <cellStyle name="Normal 8 5 2 5 4" xfId="1133"/>
    <cellStyle name="Normal 8 5 2 5 4 2" xfId="2378"/>
    <cellStyle name="Normal 8 5 2 5 4 2 2" xfId="4883"/>
    <cellStyle name="Normal 8 5 2 5 4 2 2 2" xfId="12419"/>
    <cellStyle name="Normal 8 5 2 5 4 2 2 2 2" xfId="29956"/>
    <cellStyle name="Normal 8 5 2 5 4 2 2 3" xfId="22441"/>
    <cellStyle name="Normal 8 5 2 5 4 2 3" xfId="7388"/>
    <cellStyle name="Normal 8 5 2 5 4 2 3 2" xfId="14924"/>
    <cellStyle name="Normal 8 5 2 5 4 2 3 2 2" xfId="32461"/>
    <cellStyle name="Normal 8 5 2 5 4 2 3 3" xfId="24946"/>
    <cellStyle name="Normal 8 5 2 5 4 2 4" xfId="9914"/>
    <cellStyle name="Normal 8 5 2 5 4 2 4 2" xfId="27451"/>
    <cellStyle name="Normal 8 5 2 5 4 2 5" xfId="19936"/>
    <cellStyle name="Normal 8 5 2 5 4 2 6" xfId="17431"/>
    <cellStyle name="Normal 8 5 2 5 4 3" xfId="3638"/>
    <cellStyle name="Normal 8 5 2 5 4 3 2" xfId="11174"/>
    <cellStyle name="Normal 8 5 2 5 4 3 2 2" xfId="28711"/>
    <cellStyle name="Normal 8 5 2 5 4 3 3" xfId="21196"/>
    <cellStyle name="Normal 8 5 2 5 4 4" xfId="6143"/>
    <cellStyle name="Normal 8 5 2 5 4 4 2" xfId="13679"/>
    <cellStyle name="Normal 8 5 2 5 4 4 2 2" xfId="31216"/>
    <cellStyle name="Normal 8 5 2 5 4 4 3" xfId="23701"/>
    <cellStyle name="Normal 8 5 2 5 4 5" xfId="8669"/>
    <cellStyle name="Normal 8 5 2 5 4 5 2" xfId="26206"/>
    <cellStyle name="Normal 8 5 2 5 4 6" xfId="18691"/>
    <cellStyle name="Normal 8 5 2 5 4 7" xfId="16186"/>
    <cellStyle name="Normal 8 5 2 5 5" xfId="1631"/>
    <cellStyle name="Normal 8 5 2 5 5 2" xfId="4136"/>
    <cellStyle name="Normal 8 5 2 5 5 2 2" xfId="11672"/>
    <cellStyle name="Normal 8 5 2 5 5 2 2 2" xfId="29209"/>
    <cellStyle name="Normal 8 5 2 5 5 2 3" xfId="21694"/>
    <cellStyle name="Normal 8 5 2 5 5 3" xfId="6641"/>
    <cellStyle name="Normal 8 5 2 5 5 3 2" xfId="14177"/>
    <cellStyle name="Normal 8 5 2 5 5 3 2 2" xfId="31714"/>
    <cellStyle name="Normal 8 5 2 5 5 3 3" xfId="24199"/>
    <cellStyle name="Normal 8 5 2 5 5 4" xfId="9167"/>
    <cellStyle name="Normal 8 5 2 5 5 4 2" xfId="26704"/>
    <cellStyle name="Normal 8 5 2 5 5 5" xfId="19189"/>
    <cellStyle name="Normal 8 5 2 5 5 6" xfId="16684"/>
    <cellStyle name="Normal 8 5 2 5 6" xfId="2891"/>
    <cellStyle name="Normal 8 5 2 5 6 2" xfId="10427"/>
    <cellStyle name="Normal 8 5 2 5 6 2 2" xfId="27964"/>
    <cellStyle name="Normal 8 5 2 5 6 3" xfId="20449"/>
    <cellStyle name="Normal 8 5 2 5 7" xfId="5396"/>
    <cellStyle name="Normal 8 5 2 5 7 2" xfId="12932"/>
    <cellStyle name="Normal 8 5 2 5 7 2 2" xfId="30469"/>
    <cellStyle name="Normal 8 5 2 5 7 3" xfId="22954"/>
    <cellStyle name="Normal 8 5 2 5 8" xfId="7918"/>
    <cellStyle name="Normal 8 5 2 5 8 2" xfId="25459"/>
    <cellStyle name="Normal 8 5 2 5 9" xfId="17944"/>
    <cellStyle name="Normal 8 5 2 6" xfId="678"/>
    <cellStyle name="Normal 8 5 2 6 2" xfId="1199"/>
    <cellStyle name="Normal 8 5 2 6 2 2" xfId="2444"/>
    <cellStyle name="Normal 8 5 2 6 2 2 2" xfId="4949"/>
    <cellStyle name="Normal 8 5 2 6 2 2 2 2" xfId="12485"/>
    <cellStyle name="Normal 8 5 2 6 2 2 2 2 2" xfId="30022"/>
    <cellStyle name="Normal 8 5 2 6 2 2 2 3" xfId="22507"/>
    <cellStyle name="Normal 8 5 2 6 2 2 3" xfId="7454"/>
    <cellStyle name="Normal 8 5 2 6 2 2 3 2" xfId="14990"/>
    <cellStyle name="Normal 8 5 2 6 2 2 3 2 2" xfId="32527"/>
    <cellStyle name="Normal 8 5 2 6 2 2 3 3" xfId="25012"/>
    <cellStyle name="Normal 8 5 2 6 2 2 4" xfId="9980"/>
    <cellStyle name="Normal 8 5 2 6 2 2 4 2" xfId="27517"/>
    <cellStyle name="Normal 8 5 2 6 2 2 5" xfId="20002"/>
    <cellStyle name="Normal 8 5 2 6 2 2 6" xfId="17497"/>
    <cellStyle name="Normal 8 5 2 6 2 3" xfId="3704"/>
    <cellStyle name="Normal 8 5 2 6 2 3 2" xfId="11240"/>
    <cellStyle name="Normal 8 5 2 6 2 3 2 2" xfId="28777"/>
    <cellStyle name="Normal 8 5 2 6 2 3 3" xfId="21262"/>
    <cellStyle name="Normal 8 5 2 6 2 4" xfId="6209"/>
    <cellStyle name="Normal 8 5 2 6 2 4 2" xfId="13745"/>
    <cellStyle name="Normal 8 5 2 6 2 4 2 2" xfId="31282"/>
    <cellStyle name="Normal 8 5 2 6 2 4 3" xfId="23767"/>
    <cellStyle name="Normal 8 5 2 6 2 5" xfId="8735"/>
    <cellStyle name="Normal 8 5 2 6 2 5 2" xfId="26272"/>
    <cellStyle name="Normal 8 5 2 6 2 6" xfId="18757"/>
    <cellStyle name="Normal 8 5 2 6 2 7" xfId="16252"/>
    <cellStyle name="Normal 8 5 2 6 3" xfId="1946"/>
    <cellStyle name="Normal 8 5 2 6 3 2" xfId="4451"/>
    <cellStyle name="Normal 8 5 2 6 3 2 2" xfId="11987"/>
    <cellStyle name="Normal 8 5 2 6 3 2 2 2" xfId="29524"/>
    <cellStyle name="Normal 8 5 2 6 3 2 3" xfId="22009"/>
    <cellStyle name="Normal 8 5 2 6 3 3" xfId="6956"/>
    <cellStyle name="Normal 8 5 2 6 3 3 2" xfId="14492"/>
    <cellStyle name="Normal 8 5 2 6 3 3 2 2" xfId="32029"/>
    <cellStyle name="Normal 8 5 2 6 3 3 3" xfId="24514"/>
    <cellStyle name="Normal 8 5 2 6 3 4" xfId="9482"/>
    <cellStyle name="Normal 8 5 2 6 3 4 2" xfId="27019"/>
    <cellStyle name="Normal 8 5 2 6 3 5" xfId="19504"/>
    <cellStyle name="Normal 8 5 2 6 3 6" xfId="16999"/>
    <cellStyle name="Normal 8 5 2 6 4" xfId="3206"/>
    <cellStyle name="Normal 8 5 2 6 4 2" xfId="10742"/>
    <cellStyle name="Normal 8 5 2 6 4 2 2" xfId="28279"/>
    <cellStyle name="Normal 8 5 2 6 4 3" xfId="20764"/>
    <cellStyle name="Normal 8 5 2 6 5" xfId="5711"/>
    <cellStyle name="Normal 8 5 2 6 5 2" xfId="13247"/>
    <cellStyle name="Normal 8 5 2 6 5 2 2" xfId="30784"/>
    <cellStyle name="Normal 8 5 2 6 5 3" xfId="23269"/>
    <cellStyle name="Normal 8 5 2 6 6" xfId="8235"/>
    <cellStyle name="Normal 8 5 2 6 6 2" xfId="25774"/>
    <cellStyle name="Normal 8 5 2 6 7" xfId="18259"/>
    <cellStyle name="Normal 8 5 2 6 8" xfId="15754"/>
    <cellStyle name="Normal 8 5 2 7" xfId="405"/>
    <cellStyle name="Normal 8 5 2 7 2" xfId="1697"/>
    <cellStyle name="Normal 8 5 2 7 2 2" xfId="4202"/>
    <cellStyle name="Normal 8 5 2 7 2 2 2" xfId="11738"/>
    <cellStyle name="Normal 8 5 2 7 2 2 2 2" xfId="29275"/>
    <cellStyle name="Normal 8 5 2 7 2 2 3" xfId="21760"/>
    <cellStyle name="Normal 8 5 2 7 2 3" xfId="6707"/>
    <cellStyle name="Normal 8 5 2 7 2 3 2" xfId="14243"/>
    <cellStyle name="Normal 8 5 2 7 2 3 2 2" xfId="31780"/>
    <cellStyle name="Normal 8 5 2 7 2 3 3" xfId="24265"/>
    <cellStyle name="Normal 8 5 2 7 2 4" xfId="9233"/>
    <cellStyle name="Normal 8 5 2 7 2 4 2" xfId="26770"/>
    <cellStyle name="Normal 8 5 2 7 2 5" xfId="19255"/>
    <cellStyle name="Normal 8 5 2 7 2 6" xfId="16750"/>
    <cellStyle name="Normal 8 5 2 7 3" xfId="2957"/>
    <cellStyle name="Normal 8 5 2 7 3 2" xfId="10493"/>
    <cellStyle name="Normal 8 5 2 7 3 2 2" xfId="28030"/>
    <cellStyle name="Normal 8 5 2 7 3 3" xfId="20515"/>
    <cellStyle name="Normal 8 5 2 7 4" xfId="5462"/>
    <cellStyle name="Normal 8 5 2 7 4 2" xfId="12998"/>
    <cellStyle name="Normal 8 5 2 7 4 2 2" xfId="30535"/>
    <cellStyle name="Normal 8 5 2 7 4 3" xfId="23020"/>
    <cellStyle name="Normal 8 5 2 7 5" xfId="7984"/>
    <cellStyle name="Normal 8 5 2 7 5 2" xfId="25525"/>
    <cellStyle name="Normal 8 5 2 7 6" xfId="18010"/>
    <cellStyle name="Normal 8 5 2 7 7" xfId="15505"/>
    <cellStyle name="Normal 8 5 2 8" xfId="950"/>
    <cellStyle name="Normal 8 5 2 8 2" xfId="2195"/>
    <cellStyle name="Normal 8 5 2 8 2 2" xfId="4700"/>
    <cellStyle name="Normal 8 5 2 8 2 2 2" xfId="12236"/>
    <cellStyle name="Normal 8 5 2 8 2 2 2 2" xfId="29773"/>
    <cellStyle name="Normal 8 5 2 8 2 2 3" xfId="22258"/>
    <cellStyle name="Normal 8 5 2 8 2 3" xfId="7205"/>
    <cellStyle name="Normal 8 5 2 8 2 3 2" xfId="14741"/>
    <cellStyle name="Normal 8 5 2 8 2 3 2 2" xfId="32278"/>
    <cellStyle name="Normal 8 5 2 8 2 3 3" xfId="24763"/>
    <cellStyle name="Normal 8 5 2 8 2 4" xfId="9731"/>
    <cellStyle name="Normal 8 5 2 8 2 4 2" xfId="27268"/>
    <cellStyle name="Normal 8 5 2 8 2 5" xfId="19753"/>
    <cellStyle name="Normal 8 5 2 8 2 6" xfId="17248"/>
    <cellStyle name="Normal 8 5 2 8 3" xfId="3455"/>
    <cellStyle name="Normal 8 5 2 8 3 2" xfId="10991"/>
    <cellStyle name="Normal 8 5 2 8 3 2 2" xfId="28528"/>
    <cellStyle name="Normal 8 5 2 8 3 3" xfId="21013"/>
    <cellStyle name="Normal 8 5 2 8 4" xfId="5960"/>
    <cellStyle name="Normal 8 5 2 8 4 2" xfId="13496"/>
    <cellStyle name="Normal 8 5 2 8 4 2 2" xfId="31033"/>
    <cellStyle name="Normal 8 5 2 8 4 3" xfId="23518"/>
    <cellStyle name="Normal 8 5 2 8 5" xfId="8486"/>
    <cellStyle name="Normal 8 5 2 8 5 2" xfId="26023"/>
    <cellStyle name="Normal 8 5 2 8 6" xfId="18508"/>
    <cellStyle name="Normal 8 5 2 8 7" xfId="16003"/>
    <cellStyle name="Normal 8 5 2 9" xfId="1448"/>
    <cellStyle name="Normal 8 5 2 9 2" xfId="3953"/>
    <cellStyle name="Normal 8 5 2 9 2 2" xfId="11489"/>
    <cellStyle name="Normal 8 5 2 9 2 2 2" xfId="29026"/>
    <cellStyle name="Normal 8 5 2 9 2 3" xfId="21511"/>
    <cellStyle name="Normal 8 5 2 9 3" xfId="6458"/>
    <cellStyle name="Normal 8 5 2 9 3 2" xfId="13994"/>
    <cellStyle name="Normal 8 5 2 9 3 2 2" xfId="31531"/>
    <cellStyle name="Normal 8 5 2 9 3 3" xfId="24016"/>
    <cellStyle name="Normal 8 5 2 9 4" xfId="8984"/>
    <cellStyle name="Normal 8 5 2 9 4 2" xfId="26521"/>
    <cellStyle name="Normal 8 5 2 9 5" xfId="19006"/>
    <cellStyle name="Normal 8 5 2 9 6" xfId="16501"/>
    <cellStyle name="Normal 8 5 3" xfId="144"/>
    <cellStyle name="Normal 8 5 3 10" xfId="5229"/>
    <cellStyle name="Normal 8 5 3 10 2" xfId="12765"/>
    <cellStyle name="Normal 8 5 3 10 2 2" xfId="30302"/>
    <cellStyle name="Normal 8 5 3 10 3" xfId="22787"/>
    <cellStyle name="Normal 8 5 3 11" xfId="7749"/>
    <cellStyle name="Normal 8 5 3 11 2" xfId="25292"/>
    <cellStyle name="Normal 8 5 3 12" xfId="17777"/>
    <cellStyle name="Normal 8 5 3 13" xfId="15270"/>
    <cellStyle name="Normal 8 5 3 2" xfId="208"/>
    <cellStyle name="Normal 8 5 3 2 10" xfId="15331"/>
    <cellStyle name="Normal 8 5 3 2 2" xfId="757"/>
    <cellStyle name="Normal 8 5 3 2 2 2" xfId="1276"/>
    <cellStyle name="Normal 8 5 3 2 2 2 2" xfId="2521"/>
    <cellStyle name="Normal 8 5 3 2 2 2 2 2" xfId="5026"/>
    <cellStyle name="Normal 8 5 3 2 2 2 2 2 2" xfId="12562"/>
    <cellStyle name="Normal 8 5 3 2 2 2 2 2 2 2" xfId="30099"/>
    <cellStyle name="Normal 8 5 3 2 2 2 2 2 3" xfId="22584"/>
    <cellStyle name="Normal 8 5 3 2 2 2 2 3" xfId="7531"/>
    <cellStyle name="Normal 8 5 3 2 2 2 2 3 2" xfId="15067"/>
    <cellStyle name="Normal 8 5 3 2 2 2 2 3 2 2" xfId="32604"/>
    <cellStyle name="Normal 8 5 3 2 2 2 2 3 3" xfId="25089"/>
    <cellStyle name="Normal 8 5 3 2 2 2 2 4" xfId="10057"/>
    <cellStyle name="Normal 8 5 3 2 2 2 2 4 2" xfId="27594"/>
    <cellStyle name="Normal 8 5 3 2 2 2 2 5" xfId="20079"/>
    <cellStyle name="Normal 8 5 3 2 2 2 2 6" xfId="17574"/>
    <cellStyle name="Normal 8 5 3 2 2 2 3" xfId="3781"/>
    <cellStyle name="Normal 8 5 3 2 2 2 3 2" xfId="11317"/>
    <cellStyle name="Normal 8 5 3 2 2 2 3 2 2" xfId="28854"/>
    <cellStyle name="Normal 8 5 3 2 2 2 3 3" xfId="21339"/>
    <cellStyle name="Normal 8 5 3 2 2 2 4" xfId="6286"/>
    <cellStyle name="Normal 8 5 3 2 2 2 4 2" xfId="13822"/>
    <cellStyle name="Normal 8 5 3 2 2 2 4 2 2" xfId="31359"/>
    <cellStyle name="Normal 8 5 3 2 2 2 4 3" xfId="23844"/>
    <cellStyle name="Normal 8 5 3 2 2 2 5" xfId="8812"/>
    <cellStyle name="Normal 8 5 3 2 2 2 5 2" xfId="26349"/>
    <cellStyle name="Normal 8 5 3 2 2 2 6" xfId="18834"/>
    <cellStyle name="Normal 8 5 3 2 2 2 7" xfId="16329"/>
    <cellStyle name="Normal 8 5 3 2 2 3" xfId="2023"/>
    <cellStyle name="Normal 8 5 3 2 2 3 2" xfId="4528"/>
    <cellStyle name="Normal 8 5 3 2 2 3 2 2" xfId="12064"/>
    <cellStyle name="Normal 8 5 3 2 2 3 2 2 2" xfId="29601"/>
    <cellStyle name="Normal 8 5 3 2 2 3 2 3" xfId="22086"/>
    <cellStyle name="Normal 8 5 3 2 2 3 3" xfId="7033"/>
    <cellStyle name="Normal 8 5 3 2 2 3 3 2" xfId="14569"/>
    <cellStyle name="Normal 8 5 3 2 2 3 3 2 2" xfId="32106"/>
    <cellStyle name="Normal 8 5 3 2 2 3 3 3" xfId="24591"/>
    <cellStyle name="Normal 8 5 3 2 2 3 4" xfId="9559"/>
    <cellStyle name="Normal 8 5 3 2 2 3 4 2" xfId="27096"/>
    <cellStyle name="Normal 8 5 3 2 2 3 5" xfId="19581"/>
    <cellStyle name="Normal 8 5 3 2 2 3 6" xfId="17076"/>
    <cellStyle name="Normal 8 5 3 2 2 4" xfId="3283"/>
    <cellStyle name="Normal 8 5 3 2 2 4 2" xfId="10819"/>
    <cellStyle name="Normal 8 5 3 2 2 4 2 2" xfId="28356"/>
    <cellStyle name="Normal 8 5 3 2 2 4 3" xfId="20841"/>
    <cellStyle name="Normal 8 5 3 2 2 5" xfId="5788"/>
    <cellStyle name="Normal 8 5 3 2 2 5 2" xfId="13324"/>
    <cellStyle name="Normal 8 5 3 2 2 5 2 2" xfId="30861"/>
    <cellStyle name="Normal 8 5 3 2 2 5 3" xfId="23346"/>
    <cellStyle name="Normal 8 5 3 2 2 6" xfId="8312"/>
    <cellStyle name="Normal 8 5 3 2 2 6 2" xfId="25851"/>
    <cellStyle name="Normal 8 5 3 2 2 7" xfId="18336"/>
    <cellStyle name="Normal 8 5 3 2 2 8" xfId="15831"/>
    <cellStyle name="Normal 8 5 3 2 3" xfId="484"/>
    <cellStyle name="Normal 8 5 3 2 3 2" xfId="1774"/>
    <cellStyle name="Normal 8 5 3 2 3 2 2" xfId="4279"/>
    <cellStyle name="Normal 8 5 3 2 3 2 2 2" xfId="11815"/>
    <cellStyle name="Normal 8 5 3 2 3 2 2 2 2" xfId="29352"/>
    <cellStyle name="Normal 8 5 3 2 3 2 2 3" xfId="21837"/>
    <cellStyle name="Normal 8 5 3 2 3 2 3" xfId="6784"/>
    <cellStyle name="Normal 8 5 3 2 3 2 3 2" xfId="14320"/>
    <cellStyle name="Normal 8 5 3 2 3 2 3 2 2" xfId="31857"/>
    <cellStyle name="Normal 8 5 3 2 3 2 3 3" xfId="24342"/>
    <cellStyle name="Normal 8 5 3 2 3 2 4" xfId="9310"/>
    <cellStyle name="Normal 8 5 3 2 3 2 4 2" xfId="26847"/>
    <cellStyle name="Normal 8 5 3 2 3 2 5" xfId="19332"/>
    <cellStyle name="Normal 8 5 3 2 3 2 6" xfId="16827"/>
    <cellStyle name="Normal 8 5 3 2 3 3" xfId="3034"/>
    <cellStyle name="Normal 8 5 3 2 3 3 2" xfId="10570"/>
    <cellStyle name="Normal 8 5 3 2 3 3 2 2" xfId="28107"/>
    <cellStyle name="Normal 8 5 3 2 3 3 3" xfId="20592"/>
    <cellStyle name="Normal 8 5 3 2 3 4" xfId="5539"/>
    <cellStyle name="Normal 8 5 3 2 3 4 2" xfId="13075"/>
    <cellStyle name="Normal 8 5 3 2 3 4 2 2" xfId="30612"/>
    <cellStyle name="Normal 8 5 3 2 3 4 3" xfId="23097"/>
    <cellStyle name="Normal 8 5 3 2 3 5" xfId="8061"/>
    <cellStyle name="Normal 8 5 3 2 3 5 2" xfId="25602"/>
    <cellStyle name="Normal 8 5 3 2 3 6" xfId="18087"/>
    <cellStyle name="Normal 8 5 3 2 3 7" xfId="15582"/>
    <cellStyle name="Normal 8 5 3 2 4" xfId="1027"/>
    <cellStyle name="Normal 8 5 3 2 4 2" xfId="2272"/>
    <cellStyle name="Normal 8 5 3 2 4 2 2" xfId="4777"/>
    <cellStyle name="Normal 8 5 3 2 4 2 2 2" xfId="12313"/>
    <cellStyle name="Normal 8 5 3 2 4 2 2 2 2" xfId="29850"/>
    <cellStyle name="Normal 8 5 3 2 4 2 2 3" xfId="22335"/>
    <cellStyle name="Normal 8 5 3 2 4 2 3" xfId="7282"/>
    <cellStyle name="Normal 8 5 3 2 4 2 3 2" xfId="14818"/>
    <cellStyle name="Normal 8 5 3 2 4 2 3 2 2" xfId="32355"/>
    <cellStyle name="Normal 8 5 3 2 4 2 3 3" xfId="24840"/>
    <cellStyle name="Normal 8 5 3 2 4 2 4" xfId="9808"/>
    <cellStyle name="Normal 8 5 3 2 4 2 4 2" xfId="27345"/>
    <cellStyle name="Normal 8 5 3 2 4 2 5" xfId="19830"/>
    <cellStyle name="Normal 8 5 3 2 4 2 6" xfId="17325"/>
    <cellStyle name="Normal 8 5 3 2 4 3" xfId="3532"/>
    <cellStyle name="Normal 8 5 3 2 4 3 2" xfId="11068"/>
    <cellStyle name="Normal 8 5 3 2 4 3 2 2" xfId="28605"/>
    <cellStyle name="Normal 8 5 3 2 4 3 3" xfId="21090"/>
    <cellStyle name="Normal 8 5 3 2 4 4" xfId="6037"/>
    <cellStyle name="Normal 8 5 3 2 4 4 2" xfId="13573"/>
    <cellStyle name="Normal 8 5 3 2 4 4 2 2" xfId="31110"/>
    <cellStyle name="Normal 8 5 3 2 4 4 3" xfId="23595"/>
    <cellStyle name="Normal 8 5 3 2 4 5" xfId="8563"/>
    <cellStyle name="Normal 8 5 3 2 4 5 2" xfId="26100"/>
    <cellStyle name="Normal 8 5 3 2 4 6" xfId="18585"/>
    <cellStyle name="Normal 8 5 3 2 4 7" xfId="16080"/>
    <cellStyle name="Normal 8 5 3 2 5" xfId="1525"/>
    <cellStyle name="Normal 8 5 3 2 5 2" xfId="4030"/>
    <cellStyle name="Normal 8 5 3 2 5 2 2" xfId="11566"/>
    <cellStyle name="Normal 8 5 3 2 5 2 2 2" xfId="29103"/>
    <cellStyle name="Normal 8 5 3 2 5 2 3" xfId="21588"/>
    <cellStyle name="Normal 8 5 3 2 5 3" xfId="6535"/>
    <cellStyle name="Normal 8 5 3 2 5 3 2" xfId="14071"/>
    <cellStyle name="Normal 8 5 3 2 5 3 2 2" xfId="31608"/>
    <cellStyle name="Normal 8 5 3 2 5 3 3" xfId="24093"/>
    <cellStyle name="Normal 8 5 3 2 5 4" xfId="9061"/>
    <cellStyle name="Normal 8 5 3 2 5 4 2" xfId="26598"/>
    <cellStyle name="Normal 8 5 3 2 5 5" xfId="19083"/>
    <cellStyle name="Normal 8 5 3 2 5 6" xfId="16578"/>
    <cellStyle name="Normal 8 5 3 2 6" xfId="2785"/>
    <cellStyle name="Normal 8 5 3 2 6 2" xfId="10321"/>
    <cellStyle name="Normal 8 5 3 2 6 2 2" xfId="27858"/>
    <cellStyle name="Normal 8 5 3 2 6 3" xfId="20343"/>
    <cellStyle name="Normal 8 5 3 2 7" xfId="5290"/>
    <cellStyle name="Normal 8 5 3 2 7 2" xfId="12826"/>
    <cellStyle name="Normal 8 5 3 2 7 2 2" xfId="30363"/>
    <cellStyle name="Normal 8 5 3 2 7 3" xfId="22848"/>
    <cellStyle name="Normal 8 5 3 2 8" xfId="7810"/>
    <cellStyle name="Normal 8 5 3 2 8 2" xfId="25353"/>
    <cellStyle name="Normal 8 5 3 2 9" xfId="17838"/>
    <cellStyle name="Normal 8 5 3 3" xfId="284"/>
    <cellStyle name="Normal 8 5 3 3 10" xfId="15394"/>
    <cellStyle name="Normal 8 5 3 3 2" xfId="819"/>
    <cellStyle name="Normal 8 5 3 3 2 2" xfId="1337"/>
    <cellStyle name="Normal 8 5 3 3 2 2 2" xfId="2582"/>
    <cellStyle name="Normal 8 5 3 3 2 2 2 2" xfId="5087"/>
    <cellStyle name="Normal 8 5 3 3 2 2 2 2 2" xfId="12623"/>
    <cellStyle name="Normal 8 5 3 3 2 2 2 2 2 2" xfId="30160"/>
    <cellStyle name="Normal 8 5 3 3 2 2 2 2 3" xfId="22645"/>
    <cellStyle name="Normal 8 5 3 3 2 2 2 3" xfId="7592"/>
    <cellStyle name="Normal 8 5 3 3 2 2 2 3 2" xfId="15128"/>
    <cellStyle name="Normal 8 5 3 3 2 2 2 3 2 2" xfId="32665"/>
    <cellStyle name="Normal 8 5 3 3 2 2 2 3 3" xfId="25150"/>
    <cellStyle name="Normal 8 5 3 3 2 2 2 4" xfId="10118"/>
    <cellStyle name="Normal 8 5 3 3 2 2 2 4 2" xfId="27655"/>
    <cellStyle name="Normal 8 5 3 3 2 2 2 5" xfId="20140"/>
    <cellStyle name="Normal 8 5 3 3 2 2 2 6" xfId="17635"/>
    <cellStyle name="Normal 8 5 3 3 2 2 3" xfId="3842"/>
    <cellStyle name="Normal 8 5 3 3 2 2 3 2" xfId="11378"/>
    <cellStyle name="Normal 8 5 3 3 2 2 3 2 2" xfId="28915"/>
    <cellStyle name="Normal 8 5 3 3 2 2 3 3" xfId="21400"/>
    <cellStyle name="Normal 8 5 3 3 2 2 4" xfId="6347"/>
    <cellStyle name="Normal 8 5 3 3 2 2 4 2" xfId="13883"/>
    <cellStyle name="Normal 8 5 3 3 2 2 4 2 2" xfId="31420"/>
    <cellStyle name="Normal 8 5 3 3 2 2 4 3" xfId="23905"/>
    <cellStyle name="Normal 8 5 3 3 2 2 5" xfId="8873"/>
    <cellStyle name="Normal 8 5 3 3 2 2 5 2" xfId="26410"/>
    <cellStyle name="Normal 8 5 3 3 2 2 6" xfId="18895"/>
    <cellStyle name="Normal 8 5 3 3 2 2 7" xfId="16390"/>
    <cellStyle name="Normal 8 5 3 3 2 3" xfId="2084"/>
    <cellStyle name="Normal 8 5 3 3 2 3 2" xfId="4589"/>
    <cellStyle name="Normal 8 5 3 3 2 3 2 2" xfId="12125"/>
    <cellStyle name="Normal 8 5 3 3 2 3 2 2 2" xfId="29662"/>
    <cellStyle name="Normal 8 5 3 3 2 3 2 3" xfId="22147"/>
    <cellStyle name="Normal 8 5 3 3 2 3 3" xfId="7094"/>
    <cellStyle name="Normal 8 5 3 3 2 3 3 2" xfId="14630"/>
    <cellStyle name="Normal 8 5 3 3 2 3 3 2 2" xfId="32167"/>
    <cellStyle name="Normal 8 5 3 3 2 3 3 3" xfId="24652"/>
    <cellStyle name="Normal 8 5 3 3 2 3 4" xfId="9620"/>
    <cellStyle name="Normal 8 5 3 3 2 3 4 2" xfId="27157"/>
    <cellStyle name="Normal 8 5 3 3 2 3 5" xfId="19642"/>
    <cellStyle name="Normal 8 5 3 3 2 3 6" xfId="17137"/>
    <cellStyle name="Normal 8 5 3 3 2 4" xfId="3344"/>
    <cellStyle name="Normal 8 5 3 3 2 4 2" xfId="10880"/>
    <cellStyle name="Normal 8 5 3 3 2 4 2 2" xfId="28417"/>
    <cellStyle name="Normal 8 5 3 3 2 4 3" xfId="20902"/>
    <cellStyle name="Normal 8 5 3 3 2 5" xfId="5849"/>
    <cellStyle name="Normal 8 5 3 3 2 5 2" xfId="13385"/>
    <cellStyle name="Normal 8 5 3 3 2 5 2 2" xfId="30922"/>
    <cellStyle name="Normal 8 5 3 3 2 5 3" xfId="23407"/>
    <cellStyle name="Normal 8 5 3 3 2 6" xfId="8373"/>
    <cellStyle name="Normal 8 5 3 3 2 6 2" xfId="25912"/>
    <cellStyle name="Normal 8 5 3 3 2 7" xfId="18397"/>
    <cellStyle name="Normal 8 5 3 3 2 8" xfId="15892"/>
    <cellStyle name="Normal 8 5 3 3 3" xfId="559"/>
    <cellStyle name="Normal 8 5 3 3 3 2" xfId="1835"/>
    <cellStyle name="Normal 8 5 3 3 3 2 2" xfId="4340"/>
    <cellStyle name="Normal 8 5 3 3 3 2 2 2" xfId="11876"/>
    <cellStyle name="Normal 8 5 3 3 3 2 2 2 2" xfId="29413"/>
    <cellStyle name="Normal 8 5 3 3 3 2 2 3" xfId="21898"/>
    <cellStyle name="Normal 8 5 3 3 3 2 3" xfId="6845"/>
    <cellStyle name="Normal 8 5 3 3 3 2 3 2" xfId="14381"/>
    <cellStyle name="Normal 8 5 3 3 3 2 3 2 2" xfId="31918"/>
    <cellStyle name="Normal 8 5 3 3 3 2 3 3" xfId="24403"/>
    <cellStyle name="Normal 8 5 3 3 3 2 4" xfId="9371"/>
    <cellStyle name="Normal 8 5 3 3 3 2 4 2" xfId="26908"/>
    <cellStyle name="Normal 8 5 3 3 3 2 5" xfId="19393"/>
    <cellStyle name="Normal 8 5 3 3 3 2 6" xfId="16888"/>
    <cellStyle name="Normal 8 5 3 3 3 3" xfId="3095"/>
    <cellStyle name="Normal 8 5 3 3 3 3 2" xfId="10631"/>
    <cellStyle name="Normal 8 5 3 3 3 3 2 2" xfId="28168"/>
    <cellStyle name="Normal 8 5 3 3 3 3 3" xfId="20653"/>
    <cellStyle name="Normal 8 5 3 3 3 4" xfId="5600"/>
    <cellStyle name="Normal 8 5 3 3 3 4 2" xfId="13136"/>
    <cellStyle name="Normal 8 5 3 3 3 4 2 2" xfId="30673"/>
    <cellStyle name="Normal 8 5 3 3 3 4 3" xfId="23158"/>
    <cellStyle name="Normal 8 5 3 3 3 5" xfId="8124"/>
    <cellStyle name="Normal 8 5 3 3 3 5 2" xfId="25663"/>
    <cellStyle name="Normal 8 5 3 3 3 6" xfId="18148"/>
    <cellStyle name="Normal 8 5 3 3 3 7" xfId="15643"/>
    <cellStyle name="Normal 8 5 3 3 4" xfId="1088"/>
    <cellStyle name="Normal 8 5 3 3 4 2" xfId="2333"/>
    <cellStyle name="Normal 8 5 3 3 4 2 2" xfId="4838"/>
    <cellStyle name="Normal 8 5 3 3 4 2 2 2" xfId="12374"/>
    <cellStyle name="Normal 8 5 3 3 4 2 2 2 2" xfId="29911"/>
    <cellStyle name="Normal 8 5 3 3 4 2 2 3" xfId="22396"/>
    <cellStyle name="Normal 8 5 3 3 4 2 3" xfId="7343"/>
    <cellStyle name="Normal 8 5 3 3 4 2 3 2" xfId="14879"/>
    <cellStyle name="Normal 8 5 3 3 4 2 3 2 2" xfId="32416"/>
    <cellStyle name="Normal 8 5 3 3 4 2 3 3" xfId="24901"/>
    <cellStyle name="Normal 8 5 3 3 4 2 4" xfId="9869"/>
    <cellStyle name="Normal 8 5 3 3 4 2 4 2" xfId="27406"/>
    <cellStyle name="Normal 8 5 3 3 4 2 5" xfId="19891"/>
    <cellStyle name="Normal 8 5 3 3 4 2 6" xfId="17386"/>
    <cellStyle name="Normal 8 5 3 3 4 3" xfId="3593"/>
    <cellStyle name="Normal 8 5 3 3 4 3 2" xfId="11129"/>
    <cellStyle name="Normal 8 5 3 3 4 3 2 2" xfId="28666"/>
    <cellStyle name="Normal 8 5 3 3 4 3 3" xfId="21151"/>
    <cellStyle name="Normal 8 5 3 3 4 4" xfId="6098"/>
    <cellStyle name="Normal 8 5 3 3 4 4 2" xfId="13634"/>
    <cellStyle name="Normal 8 5 3 3 4 4 2 2" xfId="31171"/>
    <cellStyle name="Normal 8 5 3 3 4 4 3" xfId="23656"/>
    <cellStyle name="Normal 8 5 3 3 4 5" xfId="8624"/>
    <cellStyle name="Normal 8 5 3 3 4 5 2" xfId="26161"/>
    <cellStyle name="Normal 8 5 3 3 4 6" xfId="18646"/>
    <cellStyle name="Normal 8 5 3 3 4 7" xfId="16141"/>
    <cellStyle name="Normal 8 5 3 3 5" xfId="1586"/>
    <cellStyle name="Normal 8 5 3 3 5 2" xfId="4091"/>
    <cellStyle name="Normal 8 5 3 3 5 2 2" xfId="11627"/>
    <cellStyle name="Normal 8 5 3 3 5 2 2 2" xfId="29164"/>
    <cellStyle name="Normal 8 5 3 3 5 2 3" xfId="21649"/>
    <cellStyle name="Normal 8 5 3 3 5 3" xfId="6596"/>
    <cellStyle name="Normal 8 5 3 3 5 3 2" xfId="14132"/>
    <cellStyle name="Normal 8 5 3 3 5 3 2 2" xfId="31669"/>
    <cellStyle name="Normal 8 5 3 3 5 3 3" xfId="24154"/>
    <cellStyle name="Normal 8 5 3 3 5 4" xfId="9122"/>
    <cellStyle name="Normal 8 5 3 3 5 4 2" xfId="26659"/>
    <cellStyle name="Normal 8 5 3 3 5 5" xfId="19144"/>
    <cellStyle name="Normal 8 5 3 3 5 6" xfId="16639"/>
    <cellStyle name="Normal 8 5 3 3 6" xfId="2846"/>
    <cellStyle name="Normal 8 5 3 3 6 2" xfId="10382"/>
    <cellStyle name="Normal 8 5 3 3 6 2 2" xfId="27919"/>
    <cellStyle name="Normal 8 5 3 3 6 3" xfId="20404"/>
    <cellStyle name="Normal 8 5 3 3 7" xfId="5351"/>
    <cellStyle name="Normal 8 5 3 3 7 2" xfId="12887"/>
    <cellStyle name="Normal 8 5 3 3 7 2 2" xfId="30424"/>
    <cellStyle name="Normal 8 5 3 3 7 3" xfId="22909"/>
    <cellStyle name="Normal 8 5 3 3 8" xfId="7873"/>
    <cellStyle name="Normal 8 5 3 3 8 2" xfId="25414"/>
    <cellStyle name="Normal 8 5 3 3 9" xfId="17899"/>
    <cellStyle name="Normal 8 5 3 4" xfId="348"/>
    <cellStyle name="Normal 8 5 3 4 10" xfId="15455"/>
    <cellStyle name="Normal 8 5 3 4 2" xfId="883"/>
    <cellStyle name="Normal 8 5 3 4 2 2" xfId="1398"/>
    <cellStyle name="Normal 8 5 3 4 2 2 2" xfId="2643"/>
    <cellStyle name="Normal 8 5 3 4 2 2 2 2" xfId="5148"/>
    <cellStyle name="Normal 8 5 3 4 2 2 2 2 2" xfId="12684"/>
    <cellStyle name="Normal 8 5 3 4 2 2 2 2 2 2" xfId="30221"/>
    <cellStyle name="Normal 8 5 3 4 2 2 2 2 3" xfId="22706"/>
    <cellStyle name="Normal 8 5 3 4 2 2 2 3" xfId="7653"/>
    <cellStyle name="Normal 8 5 3 4 2 2 2 3 2" xfId="15189"/>
    <cellStyle name="Normal 8 5 3 4 2 2 2 3 2 2" xfId="32726"/>
    <cellStyle name="Normal 8 5 3 4 2 2 2 3 3" xfId="25211"/>
    <cellStyle name="Normal 8 5 3 4 2 2 2 4" xfId="10179"/>
    <cellStyle name="Normal 8 5 3 4 2 2 2 4 2" xfId="27716"/>
    <cellStyle name="Normal 8 5 3 4 2 2 2 5" xfId="20201"/>
    <cellStyle name="Normal 8 5 3 4 2 2 2 6" xfId="17696"/>
    <cellStyle name="Normal 8 5 3 4 2 2 3" xfId="3903"/>
    <cellStyle name="Normal 8 5 3 4 2 2 3 2" xfId="11439"/>
    <cellStyle name="Normal 8 5 3 4 2 2 3 2 2" xfId="28976"/>
    <cellStyle name="Normal 8 5 3 4 2 2 3 3" xfId="21461"/>
    <cellStyle name="Normal 8 5 3 4 2 2 4" xfId="6408"/>
    <cellStyle name="Normal 8 5 3 4 2 2 4 2" xfId="13944"/>
    <cellStyle name="Normal 8 5 3 4 2 2 4 2 2" xfId="31481"/>
    <cellStyle name="Normal 8 5 3 4 2 2 4 3" xfId="23966"/>
    <cellStyle name="Normal 8 5 3 4 2 2 5" xfId="8934"/>
    <cellStyle name="Normal 8 5 3 4 2 2 5 2" xfId="26471"/>
    <cellStyle name="Normal 8 5 3 4 2 2 6" xfId="18956"/>
    <cellStyle name="Normal 8 5 3 4 2 2 7" xfId="16451"/>
    <cellStyle name="Normal 8 5 3 4 2 3" xfId="2145"/>
    <cellStyle name="Normal 8 5 3 4 2 3 2" xfId="4650"/>
    <cellStyle name="Normal 8 5 3 4 2 3 2 2" xfId="12186"/>
    <cellStyle name="Normal 8 5 3 4 2 3 2 2 2" xfId="29723"/>
    <cellStyle name="Normal 8 5 3 4 2 3 2 3" xfId="22208"/>
    <cellStyle name="Normal 8 5 3 4 2 3 3" xfId="7155"/>
    <cellStyle name="Normal 8 5 3 4 2 3 3 2" xfId="14691"/>
    <cellStyle name="Normal 8 5 3 4 2 3 3 2 2" xfId="32228"/>
    <cellStyle name="Normal 8 5 3 4 2 3 3 3" xfId="24713"/>
    <cellStyle name="Normal 8 5 3 4 2 3 4" xfId="9681"/>
    <cellStyle name="Normal 8 5 3 4 2 3 4 2" xfId="27218"/>
    <cellStyle name="Normal 8 5 3 4 2 3 5" xfId="19703"/>
    <cellStyle name="Normal 8 5 3 4 2 3 6" xfId="17198"/>
    <cellStyle name="Normal 8 5 3 4 2 4" xfId="3405"/>
    <cellStyle name="Normal 8 5 3 4 2 4 2" xfId="10941"/>
    <cellStyle name="Normal 8 5 3 4 2 4 2 2" xfId="28478"/>
    <cellStyle name="Normal 8 5 3 4 2 4 3" xfId="20963"/>
    <cellStyle name="Normal 8 5 3 4 2 5" xfId="5910"/>
    <cellStyle name="Normal 8 5 3 4 2 5 2" xfId="13446"/>
    <cellStyle name="Normal 8 5 3 4 2 5 2 2" xfId="30983"/>
    <cellStyle name="Normal 8 5 3 4 2 5 3" xfId="23468"/>
    <cellStyle name="Normal 8 5 3 4 2 6" xfId="8434"/>
    <cellStyle name="Normal 8 5 3 4 2 6 2" xfId="25973"/>
    <cellStyle name="Normal 8 5 3 4 2 7" xfId="18458"/>
    <cellStyle name="Normal 8 5 3 4 2 8" xfId="15953"/>
    <cellStyle name="Normal 8 5 3 4 3" xfId="623"/>
    <cellStyle name="Normal 8 5 3 4 3 2" xfId="1896"/>
    <cellStyle name="Normal 8 5 3 4 3 2 2" xfId="4401"/>
    <cellStyle name="Normal 8 5 3 4 3 2 2 2" xfId="11937"/>
    <cellStyle name="Normal 8 5 3 4 3 2 2 2 2" xfId="29474"/>
    <cellStyle name="Normal 8 5 3 4 3 2 2 3" xfId="21959"/>
    <cellStyle name="Normal 8 5 3 4 3 2 3" xfId="6906"/>
    <cellStyle name="Normal 8 5 3 4 3 2 3 2" xfId="14442"/>
    <cellStyle name="Normal 8 5 3 4 3 2 3 2 2" xfId="31979"/>
    <cellStyle name="Normal 8 5 3 4 3 2 3 3" xfId="24464"/>
    <cellStyle name="Normal 8 5 3 4 3 2 4" xfId="9432"/>
    <cellStyle name="Normal 8 5 3 4 3 2 4 2" xfId="26969"/>
    <cellStyle name="Normal 8 5 3 4 3 2 5" xfId="19454"/>
    <cellStyle name="Normal 8 5 3 4 3 2 6" xfId="16949"/>
    <cellStyle name="Normal 8 5 3 4 3 3" xfId="3156"/>
    <cellStyle name="Normal 8 5 3 4 3 3 2" xfId="10692"/>
    <cellStyle name="Normal 8 5 3 4 3 3 2 2" xfId="28229"/>
    <cellStyle name="Normal 8 5 3 4 3 3 3" xfId="20714"/>
    <cellStyle name="Normal 8 5 3 4 3 4" xfId="5661"/>
    <cellStyle name="Normal 8 5 3 4 3 4 2" xfId="13197"/>
    <cellStyle name="Normal 8 5 3 4 3 4 2 2" xfId="30734"/>
    <cellStyle name="Normal 8 5 3 4 3 4 3" xfId="23219"/>
    <cellStyle name="Normal 8 5 3 4 3 5" xfId="8185"/>
    <cellStyle name="Normal 8 5 3 4 3 5 2" xfId="25724"/>
    <cellStyle name="Normal 8 5 3 4 3 6" xfId="18209"/>
    <cellStyle name="Normal 8 5 3 4 3 7" xfId="15704"/>
    <cellStyle name="Normal 8 5 3 4 4" xfId="1149"/>
    <cellStyle name="Normal 8 5 3 4 4 2" xfId="2394"/>
    <cellStyle name="Normal 8 5 3 4 4 2 2" xfId="4899"/>
    <cellStyle name="Normal 8 5 3 4 4 2 2 2" xfId="12435"/>
    <cellStyle name="Normal 8 5 3 4 4 2 2 2 2" xfId="29972"/>
    <cellStyle name="Normal 8 5 3 4 4 2 2 3" xfId="22457"/>
    <cellStyle name="Normal 8 5 3 4 4 2 3" xfId="7404"/>
    <cellStyle name="Normal 8 5 3 4 4 2 3 2" xfId="14940"/>
    <cellStyle name="Normal 8 5 3 4 4 2 3 2 2" xfId="32477"/>
    <cellStyle name="Normal 8 5 3 4 4 2 3 3" xfId="24962"/>
    <cellStyle name="Normal 8 5 3 4 4 2 4" xfId="9930"/>
    <cellStyle name="Normal 8 5 3 4 4 2 4 2" xfId="27467"/>
    <cellStyle name="Normal 8 5 3 4 4 2 5" xfId="19952"/>
    <cellStyle name="Normal 8 5 3 4 4 2 6" xfId="17447"/>
    <cellStyle name="Normal 8 5 3 4 4 3" xfId="3654"/>
    <cellStyle name="Normal 8 5 3 4 4 3 2" xfId="11190"/>
    <cellStyle name="Normal 8 5 3 4 4 3 2 2" xfId="28727"/>
    <cellStyle name="Normal 8 5 3 4 4 3 3" xfId="21212"/>
    <cellStyle name="Normal 8 5 3 4 4 4" xfId="6159"/>
    <cellStyle name="Normal 8 5 3 4 4 4 2" xfId="13695"/>
    <cellStyle name="Normal 8 5 3 4 4 4 2 2" xfId="31232"/>
    <cellStyle name="Normal 8 5 3 4 4 4 3" xfId="23717"/>
    <cellStyle name="Normal 8 5 3 4 4 5" xfId="8685"/>
    <cellStyle name="Normal 8 5 3 4 4 5 2" xfId="26222"/>
    <cellStyle name="Normal 8 5 3 4 4 6" xfId="18707"/>
    <cellStyle name="Normal 8 5 3 4 4 7" xfId="16202"/>
    <cellStyle name="Normal 8 5 3 4 5" xfId="1647"/>
    <cellStyle name="Normal 8 5 3 4 5 2" xfId="4152"/>
    <cellStyle name="Normal 8 5 3 4 5 2 2" xfId="11688"/>
    <cellStyle name="Normal 8 5 3 4 5 2 2 2" xfId="29225"/>
    <cellStyle name="Normal 8 5 3 4 5 2 3" xfId="21710"/>
    <cellStyle name="Normal 8 5 3 4 5 3" xfId="6657"/>
    <cellStyle name="Normal 8 5 3 4 5 3 2" xfId="14193"/>
    <cellStyle name="Normal 8 5 3 4 5 3 2 2" xfId="31730"/>
    <cellStyle name="Normal 8 5 3 4 5 3 3" xfId="24215"/>
    <cellStyle name="Normal 8 5 3 4 5 4" xfId="9183"/>
    <cellStyle name="Normal 8 5 3 4 5 4 2" xfId="26720"/>
    <cellStyle name="Normal 8 5 3 4 5 5" xfId="19205"/>
    <cellStyle name="Normal 8 5 3 4 5 6" xfId="16700"/>
    <cellStyle name="Normal 8 5 3 4 6" xfId="2907"/>
    <cellStyle name="Normal 8 5 3 4 6 2" xfId="10443"/>
    <cellStyle name="Normal 8 5 3 4 6 2 2" xfId="27980"/>
    <cellStyle name="Normal 8 5 3 4 6 3" xfId="20465"/>
    <cellStyle name="Normal 8 5 3 4 7" xfId="5412"/>
    <cellStyle name="Normal 8 5 3 4 7 2" xfId="12948"/>
    <cellStyle name="Normal 8 5 3 4 7 2 2" xfId="30485"/>
    <cellStyle name="Normal 8 5 3 4 7 3" xfId="22970"/>
    <cellStyle name="Normal 8 5 3 4 8" xfId="7934"/>
    <cellStyle name="Normal 8 5 3 4 8 2" xfId="25475"/>
    <cellStyle name="Normal 8 5 3 4 9" xfId="17960"/>
    <cellStyle name="Normal 8 5 3 5" xfId="694"/>
    <cellStyle name="Normal 8 5 3 5 2" xfId="1215"/>
    <cellStyle name="Normal 8 5 3 5 2 2" xfId="2460"/>
    <cellStyle name="Normal 8 5 3 5 2 2 2" xfId="4965"/>
    <cellStyle name="Normal 8 5 3 5 2 2 2 2" xfId="12501"/>
    <cellStyle name="Normal 8 5 3 5 2 2 2 2 2" xfId="30038"/>
    <cellStyle name="Normal 8 5 3 5 2 2 2 3" xfId="22523"/>
    <cellStyle name="Normal 8 5 3 5 2 2 3" xfId="7470"/>
    <cellStyle name="Normal 8 5 3 5 2 2 3 2" xfId="15006"/>
    <cellStyle name="Normal 8 5 3 5 2 2 3 2 2" xfId="32543"/>
    <cellStyle name="Normal 8 5 3 5 2 2 3 3" xfId="25028"/>
    <cellStyle name="Normal 8 5 3 5 2 2 4" xfId="9996"/>
    <cellStyle name="Normal 8 5 3 5 2 2 4 2" xfId="27533"/>
    <cellStyle name="Normal 8 5 3 5 2 2 5" xfId="20018"/>
    <cellStyle name="Normal 8 5 3 5 2 2 6" xfId="17513"/>
    <cellStyle name="Normal 8 5 3 5 2 3" xfId="3720"/>
    <cellStyle name="Normal 8 5 3 5 2 3 2" xfId="11256"/>
    <cellStyle name="Normal 8 5 3 5 2 3 2 2" xfId="28793"/>
    <cellStyle name="Normal 8 5 3 5 2 3 3" xfId="21278"/>
    <cellStyle name="Normal 8 5 3 5 2 4" xfId="6225"/>
    <cellStyle name="Normal 8 5 3 5 2 4 2" xfId="13761"/>
    <cellStyle name="Normal 8 5 3 5 2 4 2 2" xfId="31298"/>
    <cellStyle name="Normal 8 5 3 5 2 4 3" xfId="23783"/>
    <cellStyle name="Normal 8 5 3 5 2 5" xfId="8751"/>
    <cellStyle name="Normal 8 5 3 5 2 5 2" xfId="26288"/>
    <cellStyle name="Normal 8 5 3 5 2 6" xfId="18773"/>
    <cellStyle name="Normal 8 5 3 5 2 7" xfId="16268"/>
    <cellStyle name="Normal 8 5 3 5 3" xfId="1962"/>
    <cellStyle name="Normal 8 5 3 5 3 2" xfId="4467"/>
    <cellStyle name="Normal 8 5 3 5 3 2 2" xfId="12003"/>
    <cellStyle name="Normal 8 5 3 5 3 2 2 2" xfId="29540"/>
    <cellStyle name="Normal 8 5 3 5 3 2 3" xfId="22025"/>
    <cellStyle name="Normal 8 5 3 5 3 3" xfId="6972"/>
    <cellStyle name="Normal 8 5 3 5 3 3 2" xfId="14508"/>
    <cellStyle name="Normal 8 5 3 5 3 3 2 2" xfId="32045"/>
    <cellStyle name="Normal 8 5 3 5 3 3 3" xfId="24530"/>
    <cellStyle name="Normal 8 5 3 5 3 4" xfId="9498"/>
    <cellStyle name="Normal 8 5 3 5 3 4 2" xfId="27035"/>
    <cellStyle name="Normal 8 5 3 5 3 5" xfId="19520"/>
    <cellStyle name="Normal 8 5 3 5 3 6" xfId="17015"/>
    <cellStyle name="Normal 8 5 3 5 4" xfId="3222"/>
    <cellStyle name="Normal 8 5 3 5 4 2" xfId="10758"/>
    <cellStyle name="Normal 8 5 3 5 4 2 2" xfId="28295"/>
    <cellStyle name="Normal 8 5 3 5 4 3" xfId="20780"/>
    <cellStyle name="Normal 8 5 3 5 5" xfId="5727"/>
    <cellStyle name="Normal 8 5 3 5 5 2" xfId="13263"/>
    <cellStyle name="Normal 8 5 3 5 5 2 2" xfId="30800"/>
    <cellStyle name="Normal 8 5 3 5 5 3" xfId="23285"/>
    <cellStyle name="Normal 8 5 3 5 6" xfId="8251"/>
    <cellStyle name="Normal 8 5 3 5 6 2" xfId="25790"/>
    <cellStyle name="Normal 8 5 3 5 7" xfId="18275"/>
    <cellStyle name="Normal 8 5 3 5 8" xfId="15770"/>
    <cellStyle name="Normal 8 5 3 6" xfId="421"/>
    <cellStyle name="Normal 8 5 3 6 2" xfId="1713"/>
    <cellStyle name="Normal 8 5 3 6 2 2" xfId="4218"/>
    <cellStyle name="Normal 8 5 3 6 2 2 2" xfId="11754"/>
    <cellStyle name="Normal 8 5 3 6 2 2 2 2" xfId="29291"/>
    <cellStyle name="Normal 8 5 3 6 2 2 3" xfId="21776"/>
    <cellStyle name="Normal 8 5 3 6 2 3" xfId="6723"/>
    <cellStyle name="Normal 8 5 3 6 2 3 2" xfId="14259"/>
    <cellStyle name="Normal 8 5 3 6 2 3 2 2" xfId="31796"/>
    <cellStyle name="Normal 8 5 3 6 2 3 3" xfId="24281"/>
    <cellStyle name="Normal 8 5 3 6 2 4" xfId="9249"/>
    <cellStyle name="Normal 8 5 3 6 2 4 2" xfId="26786"/>
    <cellStyle name="Normal 8 5 3 6 2 5" xfId="19271"/>
    <cellStyle name="Normal 8 5 3 6 2 6" xfId="16766"/>
    <cellStyle name="Normal 8 5 3 6 3" xfId="2973"/>
    <cellStyle name="Normal 8 5 3 6 3 2" xfId="10509"/>
    <cellStyle name="Normal 8 5 3 6 3 2 2" xfId="28046"/>
    <cellStyle name="Normal 8 5 3 6 3 3" xfId="20531"/>
    <cellStyle name="Normal 8 5 3 6 4" xfId="5478"/>
    <cellStyle name="Normal 8 5 3 6 4 2" xfId="13014"/>
    <cellStyle name="Normal 8 5 3 6 4 2 2" xfId="30551"/>
    <cellStyle name="Normal 8 5 3 6 4 3" xfId="23036"/>
    <cellStyle name="Normal 8 5 3 6 5" xfId="8000"/>
    <cellStyle name="Normal 8 5 3 6 5 2" xfId="25541"/>
    <cellStyle name="Normal 8 5 3 6 6" xfId="18026"/>
    <cellStyle name="Normal 8 5 3 6 7" xfId="15521"/>
    <cellStyle name="Normal 8 5 3 7" xfId="966"/>
    <cellStyle name="Normal 8 5 3 7 2" xfId="2211"/>
    <cellStyle name="Normal 8 5 3 7 2 2" xfId="4716"/>
    <cellStyle name="Normal 8 5 3 7 2 2 2" xfId="12252"/>
    <cellStyle name="Normal 8 5 3 7 2 2 2 2" xfId="29789"/>
    <cellStyle name="Normal 8 5 3 7 2 2 3" xfId="22274"/>
    <cellStyle name="Normal 8 5 3 7 2 3" xfId="7221"/>
    <cellStyle name="Normal 8 5 3 7 2 3 2" xfId="14757"/>
    <cellStyle name="Normal 8 5 3 7 2 3 2 2" xfId="32294"/>
    <cellStyle name="Normal 8 5 3 7 2 3 3" xfId="24779"/>
    <cellStyle name="Normal 8 5 3 7 2 4" xfId="9747"/>
    <cellStyle name="Normal 8 5 3 7 2 4 2" xfId="27284"/>
    <cellStyle name="Normal 8 5 3 7 2 5" xfId="19769"/>
    <cellStyle name="Normal 8 5 3 7 2 6" xfId="17264"/>
    <cellStyle name="Normal 8 5 3 7 3" xfId="3471"/>
    <cellStyle name="Normal 8 5 3 7 3 2" xfId="11007"/>
    <cellStyle name="Normal 8 5 3 7 3 2 2" xfId="28544"/>
    <cellStyle name="Normal 8 5 3 7 3 3" xfId="21029"/>
    <cellStyle name="Normal 8 5 3 7 4" xfId="5976"/>
    <cellStyle name="Normal 8 5 3 7 4 2" xfId="13512"/>
    <cellStyle name="Normal 8 5 3 7 4 2 2" xfId="31049"/>
    <cellStyle name="Normal 8 5 3 7 4 3" xfId="23534"/>
    <cellStyle name="Normal 8 5 3 7 5" xfId="8502"/>
    <cellStyle name="Normal 8 5 3 7 5 2" xfId="26039"/>
    <cellStyle name="Normal 8 5 3 7 6" xfId="18524"/>
    <cellStyle name="Normal 8 5 3 7 7" xfId="16019"/>
    <cellStyle name="Normal 8 5 3 8" xfId="1464"/>
    <cellStyle name="Normal 8 5 3 8 2" xfId="3969"/>
    <cellStyle name="Normal 8 5 3 8 2 2" xfId="11505"/>
    <cellStyle name="Normal 8 5 3 8 2 2 2" xfId="29042"/>
    <cellStyle name="Normal 8 5 3 8 2 3" xfId="21527"/>
    <cellStyle name="Normal 8 5 3 8 3" xfId="6474"/>
    <cellStyle name="Normal 8 5 3 8 3 2" xfId="14010"/>
    <cellStyle name="Normal 8 5 3 8 3 2 2" xfId="31547"/>
    <cellStyle name="Normal 8 5 3 8 3 3" xfId="24032"/>
    <cellStyle name="Normal 8 5 3 8 4" xfId="9000"/>
    <cellStyle name="Normal 8 5 3 8 4 2" xfId="26537"/>
    <cellStyle name="Normal 8 5 3 8 5" xfId="19022"/>
    <cellStyle name="Normal 8 5 3 8 6" xfId="16517"/>
    <cellStyle name="Normal 8 5 3 9" xfId="2724"/>
    <cellStyle name="Normal 8 5 3 9 2" xfId="10260"/>
    <cellStyle name="Normal 8 5 3 9 2 2" xfId="27797"/>
    <cellStyle name="Normal 8 5 3 9 3" xfId="20282"/>
    <cellStyle name="Normal 8 5 4" xfId="177"/>
    <cellStyle name="Normal 8 5 4 10" xfId="15300"/>
    <cellStyle name="Normal 8 5 4 2" xfId="726"/>
    <cellStyle name="Normal 8 5 4 2 2" xfId="1245"/>
    <cellStyle name="Normal 8 5 4 2 2 2" xfId="2490"/>
    <cellStyle name="Normal 8 5 4 2 2 2 2" xfId="4995"/>
    <cellStyle name="Normal 8 5 4 2 2 2 2 2" xfId="12531"/>
    <cellStyle name="Normal 8 5 4 2 2 2 2 2 2" xfId="30068"/>
    <cellStyle name="Normal 8 5 4 2 2 2 2 3" xfId="22553"/>
    <cellStyle name="Normal 8 5 4 2 2 2 3" xfId="7500"/>
    <cellStyle name="Normal 8 5 4 2 2 2 3 2" xfId="15036"/>
    <cellStyle name="Normal 8 5 4 2 2 2 3 2 2" xfId="32573"/>
    <cellStyle name="Normal 8 5 4 2 2 2 3 3" xfId="25058"/>
    <cellStyle name="Normal 8 5 4 2 2 2 4" xfId="10026"/>
    <cellStyle name="Normal 8 5 4 2 2 2 4 2" xfId="27563"/>
    <cellStyle name="Normal 8 5 4 2 2 2 5" xfId="20048"/>
    <cellStyle name="Normal 8 5 4 2 2 2 6" xfId="17543"/>
    <cellStyle name="Normal 8 5 4 2 2 3" xfId="3750"/>
    <cellStyle name="Normal 8 5 4 2 2 3 2" xfId="11286"/>
    <cellStyle name="Normal 8 5 4 2 2 3 2 2" xfId="28823"/>
    <cellStyle name="Normal 8 5 4 2 2 3 3" xfId="21308"/>
    <cellStyle name="Normal 8 5 4 2 2 4" xfId="6255"/>
    <cellStyle name="Normal 8 5 4 2 2 4 2" xfId="13791"/>
    <cellStyle name="Normal 8 5 4 2 2 4 2 2" xfId="31328"/>
    <cellStyle name="Normal 8 5 4 2 2 4 3" xfId="23813"/>
    <cellStyle name="Normal 8 5 4 2 2 5" xfId="8781"/>
    <cellStyle name="Normal 8 5 4 2 2 5 2" xfId="26318"/>
    <cellStyle name="Normal 8 5 4 2 2 6" xfId="18803"/>
    <cellStyle name="Normal 8 5 4 2 2 7" xfId="16298"/>
    <cellStyle name="Normal 8 5 4 2 3" xfId="1992"/>
    <cellStyle name="Normal 8 5 4 2 3 2" xfId="4497"/>
    <cellStyle name="Normal 8 5 4 2 3 2 2" xfId="12033"/>
    <cellStyle name="Normal 8 5 4 2 3 2 2 2" xfId="29570"/>
    <cellStyle name="Normal 8 5 4 2 3 2 3" xfId="22055"/>
    <cellStyle name="Normal 8 5 4 2 3 3" xfId="7002"/>
    <cellStyle name="Normal 8 5 4 2 3 3 2" xfId="14538"/>
    <cellStyle name="Normal 8 5 4 2 3 3 2 2" xfId="32075"/>
    <cellStyle name="Normal 8 5 4 2 3 3 3" xfId="24560"/>
    <cellStyle name="Normal 8 5 4 2 3 4" xfId="9528"/>
    <cellStyle name="Normal 8 5 4 2 3 4 2" xfId="27065"/>
    <cellStyle name="Normal 8 5 4 2 3 5" xfId="19550"/>
    <cellStyle name="Normal 8 5 4 2 3 6" xfId="17045"/>
    <cellStyle name="Normal 8 5 4 2 4" xfId="3252"/>
    <cellStyle name="Normal 8 5 4 2 4 2" xfId="10788"/>
    <cellStyle name="Normal 8 5 4 2 4 2 2" xfId="28325"/>
    <cellStyle name="Normal 8 5 4 2 4 3" xfId="20810"/>
    <cellStyle name="Normal 8 5 4 2 5" xfId="5757"/>
    <cellStyle name="Normal 8 5 4 2 5 2" xfId="13293"/>
    <cellStyle name="Normal 8 5 4 2 5 2 2" xfId="30830"/>
    <cellStyle name="Normal 8 5 4 2 5 3" xfId="23315"/>
    <cellStyle name="Normal 8 5 4 2 6" xfId="8281"/>
    <cellStyle name="Normal 8 5 4 2 6 2" xfId="25820"/>
    <cellStyle name="Normal 8 5 4 2 7" xfId="18305"/>
    <cellStyle name="Normal 8 5 4 2 8" xfId="15800"/>
    <cellStyle name="Normal 8 5 4 3" xfId="453"/>
    <cellStyle name="Normal 8 5 4 3 2" xfId="1743"/>
    <cellStyle name="Normal 8 5 4 3 2 2" xfId="4248"/>
    <cellStyle name="Normal 8 5 4 3 2 2 2" xfId="11784"/>
    <cellStyle name="Normal 8 5 4 3 2 2 2 2" xfId="29321"/>
    <cellStyle name="Normal 8 5 4 3 2 2 3" xfId="21806"/>
    <cellStyle name="Normal 8 5 4 3 2 3" xfId="6753"/>
    <cellStyle name="Normal 8 5 4 3 2 3 2" xfId="14289"/>
    <cellStyle name="Normal 8 5 4 3 2 3 2 2" xfId="31826"/>
    <cellStyle name="Normal 8 5 4 3 2 3 3" xfId="24311"/>
    <cellStyle name="Normal 8 5 4 3 2 4" xfId="9279"/>
    <cellStyle name="Normal 8 5 4 3 2 4 2" xfId="26816"/>
    <cellStyle name="Normal 8 5 4 3 2 5" xfId="19301"/>
    <cellStyle name="Normal 8 5 4 3 2 6" xfId="16796"/>
    <cellStyle name="Normal 8 5 4 3 3" xfId="3003"/>
    <cellStyle name="Normal 8 5 4 3 3 2" xfId="10539"/>
    <cellStyle name="Normal 8 5 4 3 3 2 2" xfId="28076"/>
    <cellStyle name="Normal 8 5 4 3 3 3" xfId="20561"/>
    <cellStyle name="Normal 8 5 4 3 4" xfId="5508"/>
    <cellStyle name="Normal 8 5 4 3 4 2" xfId="13044"/>
    <cellStyle name="Normal 8 5 4 3 4 2 2" xfId="30581"/>
    <cellStyle name="Normal 8 5 4 3 4 3" xfId="23066"/>
    <cellStyle name="Normal 8 5 4 3 5" xfId="8030"/>
    <cellStyle name="Normal 8 5 4 3 5 2" xfId="25571"/>
    <cellStyle name="Normal 8 5 4 3 6" xfId="18056"/>
    <cellStyle name="Normal 8 5 4 3 7" xfId="15551"/>
    <cellStyle name="Normal 8 5 4 4" xfId="996"/>
    <cellStyle name="Normal 8 5 4 4 2" xfId="2241"/>
    <cellStyle name="Normal 8 5 4 4 2 2" xfId="4746"/>
    <cellStyle name="Normal 8 5 4 4 2 2 2" xfId="12282"/>
    <cellStyle name="Normal 8 5 4 4 2 2 2 2" xfId="29819"/>
    <cellStyle name="Normal 8 5 4 4 2 2 3" xfId="22304"/>
    <cellStyle name="Normal 8 5 4 4 2 3" xfId="7251"/>
    <cellStyle name="Normal 8 5 4 4 2 3 2" xfId="14787"/>
    <cellStyle name="Normal 8 5 4 4 2 3 2 2" xfId="32324"/>
    <cellStyle name="Normal 8 5 4 4 2 3 3" xfId="24809"/>
    <cellStyle name="Normal 8 5 4 4 2 4" xfId="9777"/>
    <cellStyle name="Normal 8 5 4 4 2 4 2" xfId="27314"/>
    <cellStyle name="Normal 8 5 4 4 2 5" xfId="19799"/>
    <cellStyle name="Normal 8 5 4 4 2 6" xfId="17294"/>
    <cellStyle name="Normal 8 5 4 4 3" xfId="3501"/>
    <cellStyle name="Normal 8 5 4 4 3 2" xfId="11037"/>
    <cellStyle name="Normal 8 5 4 4 3 2 2" xfId="28574"/>
    <cellStyle name="Normal 8 5 4 4 3 3" xfId="21059"/>
    <cellStyle name="Normal 8 5 4 4 4" xfId="6006"/>
    <cellStyle name="Normal 8 5 4 4 4 2" xfId="13542"/>
    <cellStyle name="Normal 8 5 4 4 4 2 2" xfId="31079"/>
    <cellStyle name="Normal 8 5 4 4 4 3" xfId="23564"/>
    <cellStyle name="Normal 8 5 4 4 5" xfId="8532"/>
    <cellStyle name="Normal 8 5 4 4 5 2" xfId="26069"/>
    <cellStyle name="Normal 8 5 4 4 6" xfId="18554"/>
    <cellStyle name="Normal 8 5 4 4 7" xfId="16049"/>
    <cellStyle name="Normal 8 5 4 5" xfId="1494"/>
    <cellStyle name="Normal 8 5 4 5 2" xfId="3999"/>
    <cellStyle name="Normal 8 5 4 5 2 2" xfId="11535"/>
    <cellStyle name="Normal 8 5 4 5 2 2 2" xfId="29072"/>
    <cellStyle name="Normal 8 5 4 5 2 3" xfId="21557"/>
    <cellStyle name="Normal 8 5 4 5 3" xfId="6504"/>
    <cellStyle name="Normal 8 5 4 5 3 2" xfId="14040"/>
    <cellStyle name="Normal 8 5 4 5 3 2 2" xfId="31577"/>
    <cellStyle name="Normal 8 5 4 5 3 3" xfId="24062"/>
    <cellStyle name="Normal 8 5 4 5 4" xfId="9030"/>
    <cellStyle name="Normal 8 5 4 5 4 2" xfId="26567"/>
    <cellStyle name="Normal 8 5 4 5 5" xfId="19052"/>
    <cellStyle name="Normal 8 5 4 5 6" xfId="16547"/>
    <cellStyle name="Normal 8 5 4 6" xfId="2754"/>
    <cellStyle name="Normal 8 5 4 6 2" xfId="10290"/>
    <cellStyle name="Normal 8 5 4 6 2 2" xfId="27827"/>
    <cellStyle name="Normal 8 5 4 6 3" xfId="20312"/>
    <cellStyle name="Normal 8 5 4 7" xfId="5259"/>
    <cellStyle name="Normal 8 5 4 7 2" xfId="12795"/>
    <cellStyle name="Normal 8 5 4 7 2 2" xfId="30332"/>
    <cellStyle name="Normal 8 5 4 7 3" xfId="22817"/>
    <cellStyle name="Normal 8 5 4 8" xfId="7779"/>
    <cellStyle name="Normal 8 5 4 8 2" xfId="25322"/>
    <cellStyle name="Normal 8 5 4 9" xfId="17807"/>
    <cellStyle name="Normal 8 5 5" xfId="253"/>
    <cellStyle name="Normal 8 5 5 10" xfId="15363"/>
    <cellStyle name="Normal 8 5 5 2" xfId="788"/>
    <cellStyle name="Normal 8 5 5 2 2" xfId="1306"/>
    <cellStyle name="Normal 8 5 5 2 2 2" xfId="2551"/>
    <cellStyle name="Normal 8 5 5 2 2 2 2" xfId="5056"/>
    <cellStyle name="Normal 8 5 5 2 2 2 2 2" xfId="12592"/>
    <cellStyle name="Normal 8 5 5 2 2 2 2 2 2" xfId="30129"/>
    <cellStyle name="Normal 8 5 5 2 2 2 2 3" xfId="22614"/>
    <cellStyle name="Normal 8 5 5 2 2 2 3" xfId="7561"/>
    <cellStyle name="Normal 8 5 5 2 2 2 3 2" xfId="15097"/>
    <cellStyle name="Normal 8 5 5 2 2 2 3 2 2" xfId="32634"/>
    <cellStyle name="Normal 8 5 5 2 2 2 3 3" xfId="25119"/>
    <cellStyle name="Normal 8 5 5 2 2 2 4" xfId="10087"/>
    <cellStyle name="Normal 8 5 5 2 2 2 4 2" xfId="27624"/>
    <cellStyle name="Normal 8 5 5 2 2 2 5" xfId="20109"/>
    <cellStyle name="Normal 8 5 5 2 2 2 6" xfId="17604"/>
    <cellStyle name="Normal 8 5 5 2 2 3" xfId="3811"/>
    <cellStyle name="Normal 8 5 5 2 2 3 2" xfId="11347"/>
    <cellStyle name="Normal 8 5 5 2 2 3 2 2" xfId="28884"/>
    <cellStyle name="Normal 8 5 5 2 2 3 3" xfId="21369"/>
    <cellStyle name="Normal 8 5 5 2 2 4" xfId="6316"/>
    <cellStyle name="Normal 8 5 5 2 2 4 2" xfId="13852"/>
    <cellStyle name="Normal 8 5 5 2 2 4 2 2" xfId="31389"/>
    <cellStyle name="Normal 8 5 5 2 2 4 3" xfId="23874"/>
    <cellStyle name="Normal 8 5 5 2 2 5" xfId="8842"/>
    <cellStyle name="Normal 8 5 5 2 2 5 2" xfId="26379"/>
    <cellStyle name="Normal 8 5 5 2 2 6" xfId="18864"/>
    <cellStyle name="Normal 8 5 5 2 2 7" xfId="16359"/>
    <cellStyle name="Normal 8 5 5 2 3" xfId="2053"/>
    <cellStyle name="Normal 8 5 5 2 3 2" xfId="4558"/>
    <cellStyle name="Normal 8 5 5 2 3 2 2" xfId="12094"/>
    <cellStyle name="Normal 8 5 5 2 3 2 2 2" xfId="29631"/>
    <cellStyle name="Normal 8 5 5 2 3 2 3" xfId="22116"/>
    <cellStyle name="Normal 8 5 5 2 3 3" xfId="7063"/>
    <cellStyle name="Normal 8 5 5 2 3 3 2" xfId="14599"/>
    <cellStyle name="Normal 8 5 5 2 3 3 2 2" xfId="32136"/>
    <cellStyle name="Normal 8 5 5 2 3 3 3" xfId="24621"/>
    <cellStyle name="Normal 8 5 5 2 3 4" xfId="9589"/>
    <cellStyle name="Normal 8 5 5 2 3 4 2" xfId="27126"/>
    <cellStyle name="Normal 8 5 5 2 3 5" xfId="19611"/>
    <cellStyle name="Normal 8 5 5 2 3 6" xfId="17106"/>
    <cellStyle name="Normal 8 5 5 2 4" xfId="3313"/>
    <cellStyle name="Normal 8 5 5 2 4 2" xfId="10849"/>
    <cellStyle name="Normal 8 5 5 2 4 2 2" xfId="28386"/>
    <cellStyle name="Normal 8 5 5 2 4 3" xfId="20871"/>
    <cellStyle name="Normal 8 5 5 2 5" xfId="5818"/>
    <cellStyle name="Normal 8 5 5 2 5 2" xfId="13354"/>
    <cellStyle name="Normal 8 5 5 2 5 2 2" xfId="30891"/>
    <cellStyle name="Normal 8 5 5 2 5 3" xfId="23376"/>
    <cellStyle name="Normal 8 5 5 2 6" xfId="8342"/>
    <cellStyle name="Normal 8 5 5 2 6 2" xfId="25881"/>
    <cellStyle name="Normal 8 5 5 2 7" xfId="18366"/>
    <cellStyle name="Normal 8 5 5 2 8" xfId="15861"/>
    <cellStyle name="Normal 8 5 5 3" xfId="528"/>
    <cellStyle name="Normal 8 5 5 3 2" xfId="1804"/>
    <cellStyle name="Normal 8 5 5 3 2 2" xfId="4309"/>
    <cellStyle name="Normal 8 5 5 3 2 2 2" xfId="11845"/>
    <cellStyle name="Normal 8 5 5 3 2 2 2 2" xfId="29382"/>
    <cellStyle name="Normal 8 5 5 3 2 2 3" xfId="21867"/>
    <cellStyle name="Normal 8 5 5 3 2 3" xfId="6814"/>
    <cellStyle name="Normal 8 5 5 3 2 3 2" xfId="14350"/>
    <cellStyle name="Normal 8 5 5 3 2 3 2 2" xfId="31887"/>
    <cellStyle name="Normal 8 5 5 3 2 3 3" xfId="24372"/>
    <cellStyle name="Normal 8 5 5 3 2 4" xfId="9340"/>
    <cellStyle name="Normal 8 5 5 3 2 4 2" xfId="26877"/>
    <cellStyle name="Normal 8 5 5 3 2 5" xfId="19362"/>
    <cellStyle name="Normal 8 5 5 3 2 6" xfId="16857"/>
    <cellStyle name="Normal 8 5 5 3 3" xfId="3064"/>
    <cellStyle name="Normal 8 5 5 3 3 2" xfId="10600"/>
    <cellStyle name="Normal 8 5 5 3 3 2 2" xfId="28137"/>
    <cellStyle name="Normal 8 5 5 3 3 3" xfId="20622"/>
    <cellStyle name="Normal 8 5 5 3 4" xfId="5569"/>
    <cellStyle name="Normal 8 5 5 3 4 2" xfId="13105"/>
    <cellStyle name="Normal 8 5 5 3 4 2 2" xfId="30642"/>
    <cellStyle name="Normal 8 5 5 3 4 3" xfId="23127"/>
    <cellStyle name="Normal 8 5 5 3 5" xfId="8093"/>
    <cellStyle name="Normal 8 5 5 3 5 2" xfId="25632"/>
    <cellStyle name="Normal 8 5 5 3 6" xfId="18117"/>
    <cellStyle name="Normal 8 5 5 3 7" xfId="15612"/>
    <cellStyle name="Normal 8 5 5 4" xfId="1057"/>
    <cellStyle name="Normal 8 5 5 4 2" xfId="2302"/>
    <cellStyle name="Normal 8 5 5 4 2 2" xfId="4807"/>
    <cellStyle name="Normal 8 5 5 4 2 2 2" xfId="12343"/>
    <cellStyle name="Normal 8 5 5 4 2 2 2 2" xfId="29880"/>
    <cellStyle name="Normal 8 5 5 4 2 2 3" xfId="22365"/>
    <cellStyle name="Normal 8 5 5 4 2 3" xfId="7312"/>
    <cellStyle name="Normal 8 5 5 4 2 3 2" xfId="14848"/>
    <cellStyle name="Normal 8 5 5 4 2 3 2 2" xfId="32385"/>
    <cellStyle name="Normal 8 5 5 4 2 3 3" xfId="24870"/>
    <cellStyle name="Normal 8 5 5 4 2 4" xfId="9838"/>
    <cellStyle name="Normal 8 5 5 4 2 4 2" xfId="27375"/>
    <cellStyle name="Normal 8 5 5 4 2 5" xfId="19860"/>
    <cellStyle name="Normal 8 5 5 4 2 6" xfId="17355"/>
    <cellStyle name="Normal 8 5 5 4 3" xfId="3562"/>
    <cellStyle name="Normal 8 5 5 4 3 2" xfId="11098"/>
    <cellStyle name="Normal 8 5 5 4 3 2 2" xfId="28635"/>
    <cellStyle name="Normal 8 5 5 4 3 3" xfId="21120"/>
    <cellStyle name="Normal 8 5 5 4 4" xfId="6067"/>
    <cellStyle name="Normal 8 5 5 4 4 2" xfId="13603"/>
    <cellStyle name="Normal 8 5 5 4 4 2 2" xfId="31140"/>
    <cellStyle name="Normal 8 5 5 4 4 3" xfId="23625"/>
    <cellStyle name="Normal 8 5 5 4 5" xfId="8593"/>
    <cellStyle name="Normal 8 5 5 4 5 2" xfId="26130"/>
    <cellStyle name="Normal 8 5 5 4 6" xfId="18615"/>
    <cellStyle name="Normal 8 5 5 4 7" xfId="16110"/>
    <cellStyle name="Normal 8 5 5 5" xfId="1555"/>
    <cellStyle name="Normal 8 5 5 5 2" xfId="4060"/>
    <cellStyle name="Normal 8 5 5 5 2 2" xfId="11596"/>
    <cellStyle name="Normal 8 5 5 5 2 2 2" xfId="29133"/>
    <cellStyle name="Normal 8 5 5 5 2 3" xfId="21618"/>
    <cellStyle name="Normal 8 5 5 5 3" xfId="6565"/>
    <cellStyle name="Normal 8 5 5 5 3 2" xfId="14101"/>
    <cellStyle name="Normal 8 5 5 5 3 2 2" xfId="31638"/>
    <cellStyle name="Normal 8 5 5 5 3 3" xfId="24123"/>
    <cellStyle name="Normal 8 5 5 5 4" xfId="9091"/>
    <cellStyle name="Normal 8 5 5 5 4 2" xfId="26628"/>
    <cellStyle name="Normal 8 5 5 5 5" xfId="19113"/>
    <cellStyle name="Normal 8 5 5 5 6" xfId="16608"/>
    <cellStyle name="Normal 8 5 5 6" xfId="2815"/>
    <cellStyle name="Normal 8 5 5 6 2" xfId="10351"/>
    <cellStyle name="Normal 8 5 5 6 2 2" xfId="27888"/>
    <cellStyle name="Normal 8 5 5 6 3" xfId="20373"/>
    <cellStyle name="Normal 8 5 5 7" xfId="5320"/>
    <cellStyle name="Normal 8 5 5 7 2" xfId="12856"/>
    <cellStyle name="Normal 8 5 5 7 2 2" xfId="30393"/>
    <cellStyle name="Normal 8 5 5 7 3" xfId="22878"/>
    <cellStyle name="Normal 8 5 5 8" xfId="7842"/>
    <cellStyle name="Normal 8 5 5 8 2" xfId="25383"/>
    <cellStyle name="Normal 8 5 5 9" xfId="17868"/>
    <cellStyle name="Normal 8 5 6" xfId="317"/>
    <cellStyle name="Normal 8 5 6 10" xfId="15424"/>
    <cellStyle name="Normal 8 5 6 2" xfId="852"/>
    <cellStyle name="Normal 8 5 6 2 2" xfId="1367"/>
    <cellStyle name="Normal 8 5 6 2 2 2" xfId="2612"/>
    <cellStyle name="Normal 8 5 6 2 2 2 2" xfId="5117"/>
    <cellStyle name="Normal 8 5 6 2 2 2 2 2" xfId="12653"/>
    <cellStyle name="Normal 8 5 6 2 2 2 2 2 2" xfId="30190"/>
    <cellStyle name="Normal 8 5 6 2 2 2 2 3" xfId="22675"/>
    <cellStyle name="Normal 8 5 6 2 2 2 3" xfId="7622"/>
    <cellStyle name="Normal 8 5 6 2 2 2 3 2" xfId="15158"/>
    <cellStyle name="Normal 8 5 6 2 2 2 3 2 2" xfId="32695"/>
    <cellStyle name="Normal 8 5 6 2 2 2 3 3" xfId="25180"/>
    <cellStyle name="Normal 8 5 6 2 2 2 4" xfId="10148"/>
    <cellStyle name="Normal 8 5 6 2 2 2 4 2" xfId="27685"/>
    <cellStyle name="Normal 8 5 6 2 2 2 5" xfId="20170"/>
    <cellStyle name="Normal 8 5 6 2 2 2 6" xfId="17665"/>
    <cellStyle name="Normal 8 5 6 2 2 3" xfId="3872"/>
    <cellStyle name="Normal 8 5 6 2 2 3 2" xfId="11408"/>
    <cellStyle name="Normal 8 5 6 2 2 3 2 2" xfId="28945"/>
    <cellStyle name="Normal 8 5 6 2 2 3 3" xfId="21430"/>
    <cellStyle name="Normal 8 5 6 2 2 4" xfId="6377"/>
    <cellStyle name="Normal 8 5 6 2 2 4 2" xfId="13913"/>
    <cellStyle name="Normal 8 5 6 2 2 4 2 2" xfId="31450"/>
    <cellStyle name="Normal 8 5 6 2 2 4 3" xfId="23935"/>
    <cellStyle name="Normal 8 5 6 2 2 5" xfId="8903"/>
    <cellStyle name="Normal 8 5 6 2 2 5 2" xfId="26440"/>
    <cellStyle name="Normal 8 5 6 2 2 6" xfId="18925"/>
    <cellStyle name="Normal 8 5 6 2 2 7" xfId="16420"/>
    <cellStyle name="Normal 8 5 6 2 3" xfId="2114"/>
    <cellStyle name="Normal 8 5 6 2 3 2" xfId="4619"/>
    <cellStyle name="Normal 8 5 6 2 3 2 2" xfId="12155"/>
    <cellStyle name="Normal 8 5 6 2 3 2 2 2" xfId="29692"/>
    <cellStyle name="Normal 8 5 6 2 3 2 3" xfId="22177"/>
    <cellStyle name="Normal 8 5 6 2 3 3" xfId="7124"/>
    <cellStyle name="Normal 8 5 6 2 3 3 2" xfId="14660"/>
    <cellStyle name="Normal 8 5 6 2 3 3 2 2" xfId="32197"/>
    <cellStyle name="Normal 8 5 6 2 3 3 3" xfId="24682"/>
    <cellStyle name="Normal 8 5 6 2 3 4" xfId="9650"/>
    <cellStyle name="Normal 8 5 6 2 3 4 2" xfId="27187"/>
    <cellStyle name="Normal 8 5 6 2 3 5" xfId="19672"/>
    <cellStyle name="Normal 8 5 6 2 3 6" xfId="17167"/>
    <cellStyle name="Normal 8 5 6 2 4" xfId="3374"/>
    <cellStyle name="Normal 8 5 6 2 4 2" xfId="10910"/>
    <cellStyle name="Normal 8 5 6 2 4 2 2" xfId="28447"/>
    <cellStyle name="Normal 8 5 6 2 4 3" xfId="20932"/>
    <cellStyle name="Normal 8 5 6 2 5" xfId="5879"/>
    <cellStyle name="Normal 8 5 6 2 5 2" xfId="13415"/>
    <cellStyle name="Normal 8 5 6 2 5 2 2" xfId="30952"/>
    <cellStyle name="Normal 8 5 6 2 5 3" xfId="23437"/>
    <cellStyle name="Normal 8 5 6 2 6" xfId="8403"/>
    <cellStyle name="Normal 8 5 6 2 6 2" xfId="25942"/>
    <cellStyle name="Normal 8 5 6 2 7" xfId="18427"/>
    <cellStyle name="Normal 8 5 6 2 8" xfId="15922"/>
    <cellStyle name="Normal 8 5 6 3" xfId="592"/>
    <cellStyle name="Normal 8 5 6 3 2" xfId="1865"/>
    <cellStyle name="Normal 8 5 6 3 2 2" xfId="4370"/>
    <cellStyle name="Normal 8 5 6 3 2 2 2" xfId="11906"/>
    <cellStyle name="Normal 8 5 6 3 2 2 2 2" xfId="29443"/>
    <cellStyle name="Normal 8 5 6 3 2 2 3" xfId="21928"/>
    <cellStyle name="Normal 8 5 6 3 2 3" xfId="6875"/>
    <cellStyle name="Normal 8 5 6 3 2 3 2" xfId="14411"/>
    <cellStyle name="Normal 8 5 6 3 2 3 2 2" xfId="31948"/>
    <cellStyle name="Normal 8 5 6 3 2 3 3" xfId="24433"/>
    <cellStyle name="Normal 8 5 6 3 2 4" xfId="9401"/>
    <cellStyle name="Normal 8 5 6 3 2 4 2" xfId="26938"/>
    <cellStyle name="Normal 8 5 6 3 2 5" xfId="19423"/>
    <cellStyle name="Normal 8 5 6 3 2 6" xfId="16918"/>
    <cellStyle name="Normal 8 5 6 3 3" xfId="3125"/>
    <cellStyle name="Normal 8 5 6 3 3 2" xfId="10661"/>
    <cellStyle name="Normal 8 5 6 3 3 2 2" xfId="28198"/>
    <cellStyle name="Normal 8 5 6 3 3 3" xfId="20683"/>
    <cellStyle name="Normal 8 5 6 3 4" xfId="5630"/>
    <cellStyle name="Normal 8 5 6 3 4 2" xfId="13166"/>
    <cellStyle name="Normal 8 5 6 3 4 2 2" xfId="30703"/>
    <cellStyle name="Normal 8 5 6 3 4 3" xfId="23188"/>
    <cellStyle name="Normal 8 5 6 3 5" xfId="8154"/>
    <cellStyle name="Normal 8 5 6 3 5 2" xfId="25693"/>
    <cellStyle name="Normal 8 5 6 3 6" xfId="18178"/>
    <cellStyle name="Normal 8 5 6 3 7" xfId="15673"/>
    <cellStyle name="Normal 8 5 6 4" xfId="1118"/>
    <cellStyle name="Normal 8 5 6 4 2" xfId="2363"/>
    <cellStyle name="Normal 8 5 6 4 2 2" xfId="4868"/>
    <cellStyle name="Normal 8 5 6 4 2 2 2" xfId="12404"/>
    <cellStyle name="Normal 8 5 6 4 2 2 2 2" xfId="29941"/>
    <cellStyle name="Normal 8 5 6 4 2 2 3" xfId="22426"/>
    <cellStyle name="Normal 8 5 6 4 2 3" xfId="7373"/>
    <cellStyle name="Normal 8 5 6 4 2 3 2" xfId="14909"/>
    <cellStyle name="Normal 8 5 6 4 2 3 2 2" xfId="32446"/>
    <cellStyle name="Normal 8 5 6 4 2 3 3" xfId="24931"/>
    <cellStyle name="Normal 8 5 6 4 2 4" xfId="9899"/>
    <cellStyle name="Normal 8 5 6 4 2 4 2" xfId="27436"/>
    <cellStyle name="Normal 8 5 6 4 2 5" xfId="19921"/>
    <cellStyle name="Normal 8 5 6 4 2 6" xfId="17416"/>
    <cellStyle name="Normal 8 5 6 4 3" xfId="3623"/>
    <cellStyle name="Normal 8 5 6 4 3 2" xfId="11159"/>
    <cellStyle name="Normal 8 5 6 4 3 2 2" xfId="28696"/>
    <cellStyle name="Normal 8 5 6 4 3 3" xfId="21181"/>
    <cellStyle name="Normal 8 5 6 4 4" xfId="6128"/>
    <cellStyle name="Normal 8 5 6 4 4 2" xfId="13664"/>
    <cellStyle name="Normal 8 5 6 4 4 2 2" xfId="31201"/>
    <cellStyle name="Normal 8 5 6 4 4 3" xfId="23686"/>
    <cellStyle name="Normal 8 5 6 4 5" xfId="8654"/>
    <cellStyle name="Normal 8 5 6 4 5 2" xfId="26191"/>
    <cellStyle name="Normal 8 5 6 4 6" xfId="18676"/>
    <cellStyle name="Normal 8 5 6 4 7" xfId="16171"/>
    <cellStyle name="Normal 8 5 6 5" xfId="1616"/>
    <cellStyle name="Normal 8 5 6 5 2" xfId="4121"/>
    <cellStyle name="Normal 8 5 6 5 2 2" xfId="11657"/>
    <cellStyle name="Normal 8 5 6 5 2 2 2" xfId="29194"/>
    <cellStyle name="Normal 8 5 6 5 2 3" xfId="21679"/>
    <cellStyle name="Normal 8 5 6 5 3" xfId="6626"/>
    <cellStyle name="Normal 8 5 6 5 3 2" xfId="14162"/>
    <cellStyle name="Normal 8 5 6 5 3 2 2" xfId="31699"/>
    <cellStyle name="Normal 8 5 6 5 3 3" xfId="24184"/>
    <cellStyle name="Normal 8 5 6 5 4" xfId="9152"/>
    <cellStyle name="Normal 8 5 6 5 4 2" xfId="26689"/>
    <cellStyle name="Normal 8 5 6 5 5" xfId="19174"/>
    <cellStyle name="Normal 8 5 6 5 6" xfId="16669"/>
    <cellStyle name="Normal 8 5 6 6" xfId="2876"/>
    <cellStyle name="Normal 8 5 6 6 2" xfId="10412"/>
    <cellStyle name="Normal 8 5 6 6 2 2" xfId="27949"/>
    <cellStyle name="Normal 8 5 6 6 3" xfId="20434"/>
    <cellStyle name="Normal 8 5 6 7" xfId="5381"/>
    <cellStyle name="Normal 8 5 6 7 2" xfId="12917"/>
    <cellStyle name="Normal 8 5 6 7 2 2" xfId="30454"/>
    <cellStyle name="Normal 8 5 6 7 3" xfId="22939"/>
    <cellStyle name="Normal 8 5 6 8" xfId="7903"/>
    <cellStyle name="Normal 8 5 6 8 2" xfId="25444"/>
    <cellStyle name="Normal 8 5 6 9" xfId="17929"/>
    <cellStyle name="Normal 8 5 7" xfId="663"/>
    <cellStyle name="Normal 8 5 7 2" xfId="1184"/>
    <cellStyle name="Normal 8 5 7 2 2" xfId="2429"/>
    <cellStyle name="Normal 8 5 7 2 2 2" xfId="4934"/>
    <cellStyle name="Normal 8 5 7 2 2 2 2" xfId="12470"/>
    <cellStyle name="Normal 8 5 7 2 2 2 2 2" xfId="30007"/>
    <cellStyle name="Normal 8 5 7 2 2 2 3" xfId="22492"/>
    <cellStyle name="Normal 8 5 7 2 2 3" xfId="7439"/>
    <cellStyle name="Normal 8 5 7 2 2 3 2" xfId="14975"/>
    <cellStyle name="Normal 8 5 7 2 2 3 2 2" xfId="32512"/>
    <cellStyle name="Normal 8 5 7 2 2 3 3" xfId="24997"/>
    <cellStyle name="Normal 8 5 7 2 2 4" xfId="9965"/>
    <cellStyle name="Normal 8 5 7 2 2 4 2" xfId="27502"/>
    <cellStyle name="Normal 8 5 7 2 2 5" xfId="19987"/>
    <cellStyle name="Normal 8 5 7 2 2 6" xfId="17482"/>
    <cellStyle name="Normal 8 5 7 2 3" xfId="3689"/>
    <cellStyle name="Normal 8 5 7 2 3 2" xfId="11225"/>
    <cellStyle name="Normal 8 5 7 2 3 2 2" xfId="28762"/>
    <cellStyle name="Normal 8 5 7 2 3 3" xfId="21247"/>
    <cellStyle name="Normal 8 5 7 2 4" xfId="6194"/>
    <cellStyle name="Normal 8 5 7 2 4 2" xfId="13730"/>
    <cellStyle name="Normal 8 5 7 2 4 2 2" xfId="31267"/>
    <cellStyle name="Normal 8 5 7 2 4 3" xfId="23752"/>
    <cellStyle name="Normal 8 5 7 2 5" xfId="8720"/>
    <cellStyle name="Normal 8 5 7 2 5 2" xfId="26257"/>
    <cellStyle name="Normal 8 5 7 2 6" xfId="18742"/>
    <cellStyle name="Normal 8 5 7 2 7" xfId="16237"/>
    <cellStyle name="Normal 8 5 7 3" xfId="1931"/>
    <cellStyle name="Normal 8 5 7 3 2" xfId="4436"/>
    <cellStyle name="Normal 8 5 7 3 2 2" xfId="11972"/>
    <cellStyle name="Normal 8 5 7 3 2 2 2" xfId="29509"/>
    <cellStyle name="Normal 8 5 7 3 2 3" xfId="21994"/>
    <cellStyle name="Normal 8 5 7 3 3" xfId="6941"/>
    <cellStyle name="Normal 8 5 7 3 3 2" xfId="14477"/>
    <cellStyle name="Normal 8 5 7 3 3 2 2" xfId="32014"/>
    <cellStyle name="Normal 8 5 7 3 3 3" xfId="24499"/>
    <cellStyle name="Normal 8 5 7 3 4" xfId="9467"/>
    <cellStyle name="Normal 8 5 7 3 4 2" xfId="27004"/>
    <cellStyle name="Normal 8 5 7 3 5" xfId="19489"/>
    <cellStyle name="Normal 8 5 7 3 6" xfId="16984"/>
    <cellStyle name="Normal 8 5 7 4" xfId="3191"/>
    <cellStyle name="Normal 8 5 7 4 2" xfId="10727"/>
    <cellStyle name="Normal 8 5 7 4 2 2" xfId="28264"/>
    <cellStyle name="Normal 8 5 7 4 3" xfId="20749"/>
    <cellStyle name="Normal 8 5 7 5" xfId="5696"/>
    <cellStyle name="Normal 8 5 7 5 2" xfId="13232"/>
    <cellStyle name="Normal 8 5 7 5 2 2" xfId="30769"/>
    <cellStyle name="Normal 8 5 7 5 3" xfId="23254"/>
    <cellStyle name="Normal 8 5 7 6" xfId="8220"/>
    <cellStyle name="Normal 8 5 7 6 2" xfId="25759"/>
    <cellStyle name="Normal 8 5 7 7" xfId="18244"/>
    <cellStyle name="Normal 8 5 7 8" xfId="15739"/>
    <cellStyle name="Normal 8 5 8" xfId="390"/>
    <cellStyle name="Normal 8 5 8 2" xfId="1682"/>
    <cellStyle name="Normal 8 5 8 2 2" xfId="4187"/>
    <cellStyle name="Normal 8 5 8 2 2 2" xfId="11723"/>
    <cellStyle name="Normal 8 5 8 2 2 2 2" xfId="29260"/>
    <cellStyle name="Normal 8 5 8 2 2 3" xfId="21745"/>
    <cellStyle name="Normal 8 5 8 2 3" xfId="6692"/>
    <cellStyle name="Normal 8 5 8 2 3 2" xfId="14228"/>
    <cellStyle name="Normal 8 5 8 2 3 2 2" xfId="31765"/>
    <cellStyle name="Normal 8 5 8 2 3 3" xfId="24250"/>
    <cellStyle name="Normal 8 5 8 2 4" xfId="9218"/>
    <cellStyle name="Normal 8 5 8 2 4 2" xfId="26755"/>
    <cellStyle name="Normal 8 5 8 2 5" xfId="19240"/>
    <cellStyle name="Normal 8 5 8 2 6" xfId="16735"/>
    <cellStyle name="Normal 8 5 8 3" xfId="2942"/>
    <cellStyle name="Normal 8 5 8 3 2" xfId="10478"/>
    <cellStyle name="Normal 8 5 8 3 2 2" xfId="28015"/>
    <cellStyle name="Normal 8 5 8 3 3" xfId="20500"/>
    <cellStyle name="Normal 8 5 8 4" xfId="5447"/>
    <cellStyle name="Normal 8 5 8 4 2" xfId="12983"/>
    <cellStyle name="Normal 8 5 8 4 2 2" xfId="30520"/>
    <cellStyle name="Normal 8 5 8 4 3" xfId="23005"/>
    <cellStyle name="Normal 8 5 8 5" xfId="7969"/>
    <cellStyle name="Normal 8 5 8 5 2" xfId="25510"/>
    <cellStyle name="Normal 8 5 8 6" xfId="17995"/>
    <cellStyle name="Normal 8 5 8 7" xfId="15490"/>
    <cellStyle name="Normal 8 5 9" xfId="935"/>
    <cellStyle name="Normal 8 5 9 2" xfId="2180"/>
    <cellStyle name="Normal 8 5 9 2 2" xfId="4685"/>
    <cellStyle name="Normal 8 5 9 2 2 2" xfId="12221"/>
    <cellStyle name="Normal 8 5 9 2 2 2 2" xfId="29758"/>
    <cellStyle name="Normal 8 5 9 2 2 3" xfId="22243"/>
    <cellStyle name="Normal 8 5 9 2 3" xfId="7190"/>
    <cellStyle name="Normal 8 5 9 2 3 2" xfId="14726"/>
    <cellStyle name="Normal 8 5 9 2 3 2 2" xfId="32263"/>
    <cellStyle name="Normal 8 5 9 2 3 3" xfId="24748"/>
    <cellStyle name="Normal 8 5 9 2 4" xfId="9716"/>
    <cellStyle name="Normal 8 5 9 2 4 2" xfId="27253"/>
    <cellStyle name="Normal 8 5 9 2 5" xfId="19738"/>
    <cellStyle name="Normal 8 5 9 2 6" xfId="17233"/>
    <cellStyle name="Normal 8 5 9 3" xfId="3440"/>
    <cellStyle name="Normal 8 5 9 3 2" xfId="10976"/>
    <cellStyle name="Normal 8 5 9 3 2 2" xfId="28513"/>
    <cellStyle name="Normal 8 5 9 3 3" xfId="20998"/>
    <cellStyle name="Normal 8 5 9 4" xfId="5945"/>
    <cellStyle name="Normal 8 5 9 4 2" xfId="13481"/>
    <cellStyle name="Normal 8 5 9 4 2 2" xfId="31018"/>
    <cellStyle name="Normal 8 5 9 4 3" xfId="23503"/>
    <cellStyle name="Normal 8 5 9 5" xfId="8471"/>
    <cellStyle name="Normal 8 5 9 5 2" xfId="26008"/>
    <cellStyle name="Normal 8 5 9 6" xfId="18493"/>
    <cellStyle name="Normal 8 5 9 7" xfId="15988"/>
    <cellStyle name="Normal 8 6" xfId="112"/>
    <cellStyle name="Normal 8 6 10" xfId="1435"/>
    <cellStyle name="Normal 8 6 10 2" xfId="3940"/>
    <cellStyle name="Normal 8 6 10 2 2" xfId="11476"/>
    <cellStyle name="Normal 8 6 10 2 2 2" xfId="29013"/>
    <cellStyle name="Normal 8 6 10 2 3" xfId="21498"/>
    <cellStyle name="Normal 8 6 10 3" xfId="6445"/>
    <cellStyle name="Normal 8 6 10 3 2" xfId="13981"/>
    <cellStyle name="Normal 8 6 10 3 2 2" xfId="31518"/>
    <cellStyle name="Normal 8 6 10 3 3" xfId="24003"/>
    <cellStyle name="Normal 8 6 10 4" xfId="8971"/>
    <cellStyle name="Normal 8 6 10 4 2" xfId="26508"/>
    <cellStyle name="Normal 8 6 10 5" xfId="18993"/>
    <cellStyle name="Normal 8 6 10 6" xfId="16488"/>
    <cellStyle name="Normal 8 6 11" xfId="2680"/>
    <cellStyle name="Normal 8 6 11 2" xfId="5185"/>
    <cellStyle name="Normal 8 6 11 2 2" xfId="12721"/>
    <cellStyle name="Normal 8 6 11 2 2 2" xfId="30258"/>
    <cellStyle name="Normal 8 6 11 2 3" xfId="22743"/>
    <cellStyle name="Normal 8 6 11 3" xfId="7690"/>
    <cellStyle name="Normal 8 6 11 3 2" xfId="15226"/>
    <cellStyle name="Normal 8 6 11 3 2 2" xfId="32763"/>
    <cellStyle name="Normal 8 6 11 3 3" xfId="25248"/>
    <cellStyle name="Normal 8 6 11 4" xfId="10216"/>
    <cellStyle name="Normal 8 6 11 4 2" xfId="27753"/>
    <cellStyle name="Normal 8 6 11 5" xfId="20238"/>
    <cellStyle name="Normal 8 6 11 6" xfId="17733"/>
    <cellStyle name="Normal 8 6 12" xfId="2695"/>
    <cellStyle name="Normal 8 6 12 2" xfId="10231"/>
    <cellStyle name="Normal 8 6 12 2 2" xfId="27768"/>
    <cellStyle name="Normal 8 6 12 3" xfId="20253"/>
    <cellStyle name="Normal 8 6 13" xfId="5200"/>
    <cellStyle name="Normal 8 6 13 2" xfId="12736"/>
    <cellStyle name="Normal 8 6 13 2 2" xfId="30273"/>
    <cellStyle name="Normal 8 6 13 3" xfId="22758"/>
    <cellStyle name="Normal 8 6 14" xfId="7720"/>
    <cellStyle name="Normal 8 6 14 2" xfId="25263"/>
    <cellStyle name="Normal 8 6 15" xfId="17748"/>
    <cellStyle name="Normal 8 6 16" xfId="15241"/>
    <cellStyle name="Normal 8 6 2" xfId="127"/>
    <cellStyle name="Normal 8 6 2 10" xfId="2710"/>
    <cellStyle name="Normal 8 6 2 10 2" xfId="10246"/>
    <cellStyle name="Normal 8 6 2 10 2 2" xfId="27783"/>
    <cellStyle name="Normal 8 6 2 10 3" xfId="20268"/>
    <cellStyle name="Normal 8 6 2 11" xfId="5215"/>
    <cellStyle name="Normal 8 6 2 11 2" xfId="12751"/>
    <cellStyle name="Normal 8 6 2 11 2 2" xfId="30288"/>
    <cellStyle name="Normal 8 6 2 11 3" xfId="22773"/>
    <cellStyle name="Normal 8 6 2 12" xfId="7735"/>
    <cellStyle name="Normal 8 6 2 12 2" xfId="25278"/>
    <cellStyle name="Normal 8 6 2 13" xfId="17763"/>
    <cellStyle name="Normal 8 6 2 14" xfId="15256"/>
    <cellStyle name="Normal 8 6 2 2" xfId="161"/>
    <cellStyle name="Normal 8 6 2 2 10" xfId="5246"/>
    <cellStyle name="Normal 8 6 2 2 10 2" xfId="12782"/>
    <cellStyle name="Normal 8 6 2 2 10 2 2" xfId="30319"/>
    <cellStyle name="Normal 8 6 2 2 10 3" xfId="22804"/>
    <cellStyle name="Normal 8 6 2 2 11" xfId="7766"/>
    <cellStyle name="Normal 8 6 2 2 11 2" xfId="25309"/>
    <cellStyle name="Normal 8 6 2 2 12" xfId="17794"/>
    <cellStyle name="Normal 8 6 2 2 13" xfId="15287"/>
    <cellStyle name="Normal 8 6 2 2 2" xfId="225"/>
    <cellStyle name="Normal 8 6 2 2 2 10" xfId="15348"/>
    <cellStyle name="Normal 8 6 2 2 2 2" xfId="774"/>
    <cellStyle name="Normal 8 6 2 2 2 2 2" xfId="1293"/>
    <cellStyle name="Normal 8 6 2 2 2 2 2 2" xfId="2538"/>
    <cellStyle name="Normal 8 6 2 2 2 2 2 2 2" xfId="5043"/>
    <cellStyle name="Normal 8 6 2 2 2 2 2 2 2 2" xfId="12579"/>
    <cellStyle name="Normal 8 6 2 2 2 2 2 2 2 2 2" xfId="30116"/>
    <cellStyle name="Normal 8 6 2 2 2 2 2 2 2 3" xfId="22601"/>
    <cellStyle name="Normal 8 6 2 2 2 2 2 2 3" xfId="7548"/>
    <cellStyle name="Normal 8 6 2 2 2 2 2 2 3 2" xfId="15084"/>
    <cellStyle name="Normal 8 6 2 2 2 2 2 2 3 2 2" xfId="32621"/>
    <cellStyle name="Normal 8 6 2 2 2 2 2 2 3 3" xfId="25106"/>
    <cellStyle name="Normal 8 6 2 2 2 2 2 2 4" xfId="10074"/>
    <cellStyle name="Normal 8 6 2 2 2 2 2 2 4 2" xfId="27611"/>
    <cellStyle name="Normal 8 6 2 2 2 2 2 2 5" xfId="20096"/>
    <cellStyle name="Normal 8 6 2 2 2 2 2 2 6" xfId="17591"/>
    <cellStyle name="Normal 8 6 2 2 2 2 2 3" xfId="3798"/>
    <cellStyle name="Normal 8 6 2 2 2 2 2 3 2" xfId="11334"/>
    <cellStyle name="Normal 8 6 2 2 2 2 2 3 2 2" xfId="28871"/>
    <cellStyle name="Normal 8 6 2 2 2 2 2 3 3" xfId="21356"/>
    <cellStyle name="Normal 8 6 2 2 2 2 2 4" xfId="6303"/>
    <cellStyle name="Normal 8 6 2 2 2 2 2 4 2" xfId="13839"/>
    <cellStyle name="Normal 8 6 2 2 2 2 2 4 2 2" xfId="31376"/>
    <cellStyle name="Normal 8 6 2 2 2 2 2 4 3" xfId="23861"/>
    <cellStyle name="Normal 8 6 2 2 2 2 2 5" xfId="8829"/>
    <cellStyle name="Normal 8 6 2 2 2 2 2 5 2" xfId="26366"/>
    <cellStyle name="Normal 8 6 2 2 2 2 2 6" xfId="18851"/>
    <cellStyle name="Normal 8 6 2 2 2 2 2 7" xfId="16346"/>
    <cellStyle name="Normal 8 6 2 2 2 2 3" xfId="2040"/>
    <cellStyle name="Normal 8 6 2 2 2 2 3 2" xfId="4545"/>
    <cellStyle name="Normal 8 6 2 2 2 2 3 2 2" xfId="12081"/>
    <cellStyle name="Normal 8 6 2 2 2 2 3 2 2 2" xfId="29618"/>
    <cellStyle name="Normal 8 6 2 2 2 2 3 2 3" xfId="22103"/>
    <cellStyle name="Normal 8 6 2 2 2 2 3 3" xfId="7050"/>
    <cellStyle name="Normal 8 6 2 2 2 2 3 3 2" xfId="14586"/>
    <cellStyle name="Normal 8 6 2 2 2 2 3 3 2 2" xfId="32123"/>
    <cellStyle name="Normal 8 6 2 2 2 2 3 3 3" xfId="24608"/>
    <cellStyle name="Normal 8 6 2 2 2 2 3 4" xfId="9576"/>
    <cellStyle name="Normal 8 6 2 2 2 2 3 4 2" xfId="27113"/>
    <cellStyle name="Normal 8 6 2 2 2 2 3 5" xfId="19598"/>
    <cellStyle name="Normal 8 6 2 2 2 2 3 6" xfId="17093"/>
    <cellStyle name="Normal 8 6 2 2 2 2 4" xfId="3300"/>
    <cellStyle name="Normal 8 6 2 2 2 2 4 2" xfId="10836"/>
    <cellStyle name="Normal 8 6 2 2 2 2 4 2 2" xfId="28373"/>
    <cellStyle name="Normal 8 6 2 2 2 2 4 3" xfId="20858"/>
    <cellStyle name="Normal 8 6 2 2 2 2 5" xfId="5805"/>
    <cellStyle name="Normal 8 6 2 2 2 2 5 2" xfId="13341"/>
    <cellStyle name="Normal 8 6 2 2 2 2 5 2 2" xfId="30878"/>
    <cellStyle name="Normal 8 6 2 2 2 2 5 3" xfId="23363"/>
    <cellStyle name="Normal 8 6 2 2 2 2 6" xfId="8329"/>
    <cellStyle name="Normal 8 6 2 2 2 2 6 2" xfId="25868"/>
    <cellStyle name="Normal 8 6 2 2 2 2 7" xfId="18353"/>
    <cellStyle name="Normal 8 6 2 2 2 2 8" xfId="15848"/>
    <cellStyle name="Normal 8 6 2 2 2 3" xfId="501"/>
    <cellStyle name="Normal 8 6 2 2 2 3 2" xfId="1791"/>
    <cellStyle name="Normal 8 6 2 2 2 3 2 2" xfId="4296"/>
    <cellStyle name="Normal 8 6 2 2 2 3 2 2 2" xfId="11832"/>
    <cellStyle name="Normal 8 6 2 2 2 3 2 2 2 2" xfId="29369"/>
    <cellStyle name="Normal 8 6 2 2 2 3 2 2 3" xfId="21854"/>
    <cellStyle name="Normal 8 6 2 2 2 3 2 3" xfId="6801"/>
    <cellStyle name="Normal 8 6 2 2 2 3 2 3 2" xfId="14337"/>
    <cellStyle name="Normal 8 6 2 2 2 3 2 3 2 2" xfId="31874"/>
    <cellStyle name="Normal 8 6 2 2 2 3 2 3 3" xfId="24359"/>
    <cellStyle name="Normal 8 6 2 2 2 3 2 4" xfId="9327"/>
    <cellStyle name="Normal 8 6 2 2 2 3 2 4 2" xfId="26864"/>
    <cellStyle name="Normal 8 6 2 2 2 3 2 5" xfId="19349"/>
    <cellStyle name="Normal 8 6 2 2 2 3 2 6" xfId="16844"/>
    <cellStyle name="Normal 8 6 2 2 2 3 3" xfId="3051"/>
    <cellStyle name="Normal 8 6 2 2 2 3 3 2" xfId="10587"/>
    <cellStyle name="Normal 8 6 2 2 2 3 3 2 2" xfId="28124"/>
    <cellStyle name="Normal 8 6 2 2 2 3 3 3" xfId="20609"/>
    <cellStyle name="Normal 8 6 2 2 2 3 4" xfId="5556"/>
    <cellStyle name="Normal 8 6 2 2 2 3 4 2" xfId="13092"/>
    <cellStyle name="Normal 8 6 2 2 2 3 4 2 2" xfId="30629"/>
    <cellStyle name="Normal 8 6 2 2 2 3 4 3" xfId="23114"/>
    <cellStyle name="Normal 8 6 2 2 2 3 5" xfId="8078"/>
    <cellStyle name="Normal 8 6 2 2 2 3 5 2" xfId="25619"/>
    <cellStyle name="Normal 8 6 2 2 2 3 6" xfId="18104"/>
    <cellStyle name="Normal 8 6 2 2 2 3 7" xfId="15599"/>
    <cellStyle name="Normal 8 6 2 2 2 4" xfId="1044"/>
    <cellStyle name="Normal 8 6 2 2 2 4 2" xfId="2289"/>
    <cellStyle name="Normal 8 6 2 2 2 4 2 2" xfId="4794"/>
    <cellStyle name="Normal 8 6 2 2 2 4 2 2 2" xfId="12330"/>
    <cellStyle name="Normal 8 6 2 2 2 4 2 2 2 2" xfId="29867"/>
    <cellStyle name="Normal 8 6 2 2 2 4 2 2 3" xfId="22352"/>
    <cellStyle name="Normal 8 6 2 2 2 4 2 3" xfId="7299"/>
    <cellStyle name="Normal 8 6 2 2 2 4 2 3 2" xfId="14835"/>
    <cellStyle name="Normal 8 6 2 2 2 4 2 3 2 2" xfId="32372"/>
    <cellStyle name="Normal 8 6 2 2 2 4 2 3 3" xfId="24857"/>
    <cellStyle name="Normal 8 6 2 2 2 4 2 4" xfId="9825"/>
    <cellStyle name="Normal 8 6 2 2 2 4 2 4 2" xfId="27362"/>
    <cellStyle name="Normal 8 6 2 2 2 4 2 5" xfId="19847"/>
    <cellStyle name="Normal 8 6 2 2 2 4 2 6" xfId="17342"/>
    <cellStyle name="Normal 8 6 2 2 2 4 3" xfId="3549"/>
    <cellStyle name="Normal 8 6 2 2 2 4 3 2" xfId="11085"/>
    <cellStyle name="Normal 8 6 2 2 2 4 3 2 2" xfId="28622"/>
    <cellStyle name="Normal 8 6 2 2 2 4 3 3" xfId="21107"/>
    <cellStyle name="Normal 8 6 2 2 2 4 4" xfId="6054"/>
    <cellStyle name="Normal 8 6 2 2 2 4 4 2" xfId="13590"/>
    <cellStyle name="Normal 8 6 2 2 2 4 4 2 2" xfId="31127"/>
    <cellStyle name="Normal 8 6 2 2 2 4 4 3" xfId="23612"/>
    <cellStyle name="Normal 8 6 2 2 2 4 5" xfId="8580"/>
    <cellStyle name="Normal 8 6 2 2 2 4 5 2" xfId="26117"/>
    <cellStyle name="Normal 8 6 2 2 2 4 6" xfId="18602"/>
    <cellStyle name="Normal 8 6 2 2 2 4 7" xfId="16097"/>
    <cellStyle name="Normal 8 6 2 2 2 5" xfId="1542"/>
    <cellStyle name="Normal 8 6 2 2 2 5 2" xfId="4047"/>
    <cellStyle name="Normal 8 6 2 2 2 5 2 2" xfId="11583"/>
    <cellStyle name="Normal 8 6 2 2 2 5 2 2 2" xfId="29120"/>
    <cellStyle name="Normal 8 6 2 2 2 5 2 3" xfId="21605"/>
    <cellStyle name="Normal 8 6 2 2 2 5 3" xfId="6552"/>
    <cellStyle name="Normal 8 6 2 2 2 5 3 2" xfId="14088"/>
    <cellStyle name="Normal 8 6 2 2 2 5 3 2 2" xfId="31625"/>
    <cellStyle name="Normal 8 6 2 2 2 5 3 3" xfId="24110"/>
    <cellStyle name="Normal 8 6 2 2 2 5 4" xfId="9078"/>
    <cellStyle name="Normal 8 6 2 2 2 5 4 2" xfId="26615"/>
    <cellStyle name="Normal 8 6 2 2 2 5 5" xfId="19100"/>
    <cellStyle name="Normal 8 6 2 2 2 5 6" xfId="16595"/>
    <cellStyle name="Normal 8 6 2 2 2 6" xfId="2802"/>
    <cellStyle name="Normal 8 6 2 2 2 6 2" xfId="10338"/>
    <cellStyle name="Normal 8 6 2 2 2 6 2 2" xfId="27875"/>
    <cellStyle name="Normal 8 6 2 2 2 6 3" xfId="20360"/>
    <cellStyle name="Normal 8 6 2 2 2 7" xfId="5307"/>
    <cellStyle name="Normal 8 6 2 2 2 7 2" xfId="12843"/>
    <cellStyle name="Normal 8 6 2 2 2 7 2 2" xfId="30380"/>
    <cellStyle name="Normal 8 6 2 2 2 7 3" xfId="22865"/>
    <cellStyle name="Normal 8 6 2 2 2 8" xfId="7827"/>
    <cellStyle name="Normal 8 6 2 2 2 8 2" xfId="25370"/>
    <cellStyle name="Normal 8 6 2 2 2 9" xfId="17855"/>
    <cellStyle name="Normal 8 6 2 2 3" xfId="301"/>
    <cellStyle name="Normal 8 6 2 2 3 10" xfId="15411"/>
    <cellStyle name="Normal 8 6 2 2 3 2" xfId="836"/>
    <cellStyle name="Normal 8 6 2 2 3 2 2" xfId="1354"/>
    <cellStyle name="Normal 8 6 2 2 3 2 2 2" xfId="2599"/>
    <cellStyle name="Normal 8 6 2 2 3 2 2 2 2" xfId="5104"/>
    <cellStyle name="Normal 8 6 2 2 3 2 2 2 2 2" xfId="12640"/>
    <cellStyle name="Normal 8 6 2 2 3 2 2 2 2 2 2" xfId="30177"/>
    <cellStyle name="Normal 8 6 2 2 3 2 2 2 2 3" xfId="22662"/>
    <cellStyle name="Normal 8 6 2 2 3 2 2 2 3" xfId="7609"/>
    <cellStyle name="Normal 8 6 2 2 3 2 2 2 3 2" xfId="15145"/>
    <cellStyle name="Normal 8 6 2 2 3 2 2 2 3 2 2" xfId="32682"/>
    <cellStyle name="Normal 8 6 2 2 3 2 2 2 3 3" xfId="25167"/>
    <cellStyle name="Normal 8 6 2 2 3 2 2 2 4" xfId="10135"/>
    <cellStyle name="Normal 8 6 2 2 3 2 2 2 4 2" xfId="27672"/>
    <cellStyle name="Normal 8 6 2 2 3 2 2 2 5" xfId="20157"/>
    <cellStyle name="Normal 8 6 2 2 3 2 2 2 6" xfId="17652"/>
    <cellStyle name="Normal 8 6 2 2 3 2 2 3" xfId="3859"/>
    <cellStyle name="Normal 8 6 2 2 3 2 2 3 2" xfId="11395"/>
    <cellStyle name="Normal 8 6 2 2 3 2 2 3 2 2" xfId="28932"/>
    <cellStyle name="Normal 8 6 2 2 3 2 2 3 3" xfId="21417"/>
    <cellStyle name="Normal 8 6 2 2 3 2 2 4" xfId="6364"/>
    <cellStyle name="Normal 8 6 2 2 3 2 2 4 2" xfId="13900"/>
    <cellStyle name="Normal 8 6 2 2 3 2 2 4 2 2" xfId="31437"/>
    <cellStyle name="Normal 8 6 2 2 3 2 2 4 3" xfId="23922"/>
    <cellStyle name="Normal 8 6 2 2 3 2 2 5" xfId="8890"/>
    <cellStyle name="Normal 8 6 2 2 3 2 2 5 2" xfId="26427"/>
    <cellStyle name="Normal 8 6 2 2 3 2 2 6" xfId="18912"/>
    <cellStyle name="Normal 8 6 2 2 3 2 2 7" xfId="16407"/>
    <cellStyle name="Normal 8 6 2 2 3 2 3" xfId="2101"/>
    <cellStyle name="Normal 8 6 2 2 3 2 3 2" xfId="4606"/>
    <cellStyle name="Normal 8 6 2 2 3 2 3 2 2" xfId="12142"/>
    <cellStyle name="Normal 8 6 2 2 3 2 3 2 2 2" xfId="29679"/>
    <cellStyle name="Normal 8 6 2 2 3 2 3 2 3" xfId="22164"/>
    <cellStyle name="Normal 8 6 2 2 3 2 3 3" xfId="7111"/>
    <cellStyle name="Normal 8 6 2 2 3 2 3 3 2" xfId="14647"/>
    <cellStyle name="Normal 8 6 2 2 3 2 3 3 2 2" xfId="32184"/>
    <cellStyle name="Normal 8 6 2 2 3 2 3 3 3" xfId="24669"/>
    <cellStyle name="Normal 8 6 2 2 3 2 3 4" xfId="9637"/>
    <cellStyle name="Normal 8 6 2 2 3 2 3 4 2" xfId="27174"/>
    <cellStyle name="Normal 8 6 2 2 3 2 3 5" xfId="19659"/>
    <cellStyle name="Normal 8 6 2 2 3 2 3 6" xfId="17154"/>
    <cellStyle name="Normal 8 6 2 2 3 2 4" xfId="3361"/>
    <cellStyle name="Normal 8 6 2 2 3 2 4 2" xfId="10897"/>
    <cellStyle name="Normal 8 6 2 2 3 2 4 2 2" xfId="28434"/>
    <cellStyle name="Normal 8 6 2 2 3 2 4 3" xfId="20919"/>
    <cellStyle name="Normal 8 6 2 2 3 2 5" xfId="5866"/>
    <cellStyle name="Normal 8 6 2 2 3 2 5 2" xfId="13402"/>
    <cellStyle name="Normal 8 6 2 2 3 2 5 2 2" xfId="30939"/>
    <cellStyle name="Normal 8 6 2 2 3 2 5 3" xfId="23424"/>
    <cellStyle name="Normal 8 6 2 2 3 2 6" xfId="8390"/>
    <cellStyle name="Normal 8 6 2 2 3 2 6 2" xfId="25929"/>
    <cellStyle name="Normal 8 6 2 2 3 2 7" xfId="18414"/>
    <cellStyle name="Normal 8 6 2 2 3 2 8" xfId="15909"/>
    <cellStyle name="Normal 8 6 2 2 3 3" xfId="576"/>
    <cellStyle name="Normal 8 6 2 2 3 3 2" xfId="1852"/>
    <cellStyle name="Normal 8 6 2 2 3 3 2 2" xfId="4357"/>
    <cellStyle name="Normal 8 6 2 2 3 3 2 2 2" xfId="11893"/>
    <cellStyle name="Normal 8 6 2 2 3 3 2 2 2 2" xfId="29430"/>
    <cellStyle name="Normal 8 6 2 2 3 3 2 2 3" xfId="21915"/>
    <cellStyle name="Normal 8 6 2 2 3 3 2 3" xfId="6862"/>
    <cellStyle name="Normal 8 6 2 2 3 3 2 3 2" xfId="14398"/>
    <cellStyle name="Normal 8 6 2 2 3 3 2 3 2 2" xfId="31935"/>
    <cellStyle name="Normal 8 6 2 2 3 3 2 3 3" xfId="24420"/>
    <cellStyle name="Normal 8 6 2 2 3 3 2 4" xfId="9388"/>
    <cellStyle name="Normal 8 6 2 2 3 3 2 4 2" xfId="26925"/>
    <cellStyle name="Normal 8 6 2 2 3 3 2 5" xfId="19410"/>
    <cellStyle name="Normal 8 6 2 2 3 3 2 6" xfId="16905"/>
    <cellStyle name="Normal 8 6 2 2 3 3 3" xfId="3112"/>
    <cellStyle name="Normal 8 6 2 2 3 3 3 2" xfId="10648"/>
    <cellStyle name="Normal 8 6 2 2 3 3 3 2 2" xfId="28185"/>
    <cellStyle name="Normal 8 6 2 2 3 3 3 3" xfId="20670"/>
    <cellStyle name="Normal 8 6 2 2 3 3 4" xfId="5617"/>
    <cellStyle name="Normal 8 6 2 2 3 3 4 2" xfId="13153"/>
    <cellStyle name="Normal 8 6 2 2 3 3 4 2 2" xfId="30690"/>
    <cellStyle name="Normal 8 6 2 2 3 3 4 3" xfId="23175"/>
    <cellStyle name="Normal 8 6 2 2 3 3 5" xfId="8141"/>
    <cellStyle name="Normal 8 6 2 2 3 3 5 2" xfId="25680"/>
    <cellStyle name="Normal 8 6 2 2 3 3 6" xfId="18165"/>
    <cellStyle name="Normal 8 6 2 2 3 3 7" xfId="15660"/>
    <cellStyle name="Normal 8 6 2 2 3 4" xfId="1105"/>
    <cellStyle name="Normal 8 6 2 2 3 4 2" xfId="2350"/>
    <cellStyle name="Normal 8 6 2 2 3 4 2 2" xfId="4855"/>
    <cellStyle name="Normal 8 6 2 2 3 4 2 2 2" xfId="12391"/>
    <cellStyle name="Normal 8 6 2 2 3 4 2 2 2 2" xfId="29928"/>
    <cellStyle name="Normal 8 6 2 2 3 4 2 2 3" xfId="22413"/>
    <cellStyle name="Normal 8 6 2 2 3 4 2 3" xfId="7360"/>
    <cellStyle name="Normal 8 6 2 2 3 4 2 3 2" xfId="14896"/>
    <cellStyle name="Normal 8 6 2 2 3 4 2 3 2 2" xfId="32433"/>
    <cellStyle name="Normal 8 6 2 2 3 4 2 3 3" xfId="24918"/>
    <cellStyle name="Normal 8 6 2 2 3 4 2 4" xfId="9886"/>
    <cellStyle name="Normal 8 6 2 2 3 4 2 4 2" xfId="27423"/>
    <cellStyle name="Normal 8 6 2 2 3 4 2 5" xfId="19908"/>
    <cellStyle name="Normal 8 6 2 2 3 4 2 6" xfId="17403"/>
    <cellStyle name="Normal 8 6 2 2 3 4 3" xfId="3610"/>
    <cellStyle name="Normal 8 6 2 2 3 4 3 2" xfId="11146"/>
    <cellStyle name="Normal 8 6 2 2 3 4 3 2 2" xfId="28683"/>
    <cellStyle name="Normal 8 6 2 2 3 4 3 3" xfId="21168"/>
    <cellStyle name="Normal 8 6 2 2 3 4 4" xfId="6115"/>
    <cellStyle name="Normal 8 6 2 2 3 4 4 2" xfId="13651"/>
    <cellStyle name="Normal 8 6 2 2 3 4 4 2 2" xfId="31188"/>
    <cellStyle name="Normal 8 6 2 2 3 4 4 3" xfId="23673"/>
    <cellStyle name="Normal 8 6 2 2 3 4 5" xfId="8641"/>
    <cellStyle name="Normal 8 6 2 2 3 4 5 2" xfId="26178"/>
    <cellStyle name="Normal 8 6 2 2 3 4 6" xfId="18663"/>
    <cellStyle name="Normal 8 6 2 2 3 4 7" xfId="16158"/>
    <cellStyle name="Normal 8 6 2 2 3 5" xfId="1603"/>
    <cellStyle name="Normal 8 6 2 2 3 5 2" xfId="4108"/>
    <cellStyle name="Normal 8 6 2 2 3 5 2 2" xfId="11644"/>
    <cellStyle name="Normal 8 6 2 2 3 5 2 2 2" xfId="29181"/>
    <cellStyle name="Normal 8 6 2 2 3 5 2 3" xfId="21666"/>
    <cellStyle name="Normal 8 6 2 2 3 5 3" xfId="6613"/>
    <cellStyle name="Normal 8 6 2 2 3 5 3 2" xfId="14149"/>
    <cellStyle name="Normal 8 6 2 2 3 5 3 2 2" xfId="31686"/>
    <cellStyle name="Normal 8 6 2 2 3 5 3 3" xfId="24171"/>
    <cellStyle name="Normal 8 6 2 2 3 5 4" xfId="9139"/>
    <cellStyle name="Normal 8 6 2 2 3 5 4 2" xfId="26676"/>
    <cellStyle name="Normal 8 6 2 2 3 5 5" xfId="19161"/>
    <cellStyle name="Normal 8 6 2 2 3 5 6" xfId="16656"/>
    <cellStyle name="Normal 8 6 2 2 3 6" xfId="2863"/>
    <cellStyle name="Normal 8 6 2 2 3 6 2" xfId="10399"/>
    <cellStyle name="Normal 8 6 2 2 3 6 2 2" xfId="27936"/>
    <cellStyle name="Normal 8 6 2 2 3 6 3" xfId="20421"/>
    <cellStyle name="Normal 8 6 2 2 3 7" xfId="5368"/>
    <cellStyle name="Normal 8 6 2 2 3 7 2" xfId="12904"/>
    <cellStyle name="Normal 8 6 2 2 3 7 2 2" xfId="30441"/>
    <cellStyle name="Normal 8 6 2 2 3 7 3" xfId="22926"/>
    <cellStyle name="Normal 8 6 2 2 3 8" xfId="7890"/>
    <cellStyle name="Normal 8 6 2 2 3 8 2" xfId="25431"/>
    <cellStyle name="Normal 8 6 2 2 3 9" xfId="17916"/>
    <cellStyle name="Normal 8 6 2 2 4" xfId="365"/>
    <cellStyle name="Normal 8 6 2 2 4 10" xfId="15472"/>
    <cellStyle name="Normal 8 6 2 2 4 2" xfId="900"/>
    <cellStyle name="Normal 8 6 2 2 4 2 2" xfId="1415"/>
    <cellStyle name="Normal 8 6 2 2 4 2 2 2" xfId="2660"/>
    <cellStyle name="Normal 8 6 2 2 4 2 2 2 2" xfId="5165"/>
    <cellStyle name="Normal 8 6 2 2 4 2 2 2 2 2" xfId="12701"/>
    <cellStyle name="Normal 8 6 2 2 4 2 2 2 2 2 2" xfId="30238"/>
    <cellStyle name="Normal 8 6 2 2 4 2 2 2 2 3" xfId="22723"/>
    <cellStyle name="Normal 8 6 2 2 4 2 2 2 3" xfId="7670"/>
    <cellStyle name="Normal 8 6 2 2 4 2 2 2 3 2" xfId="15206"/>
    <cellStyle name="Normal 8 6 2 2 4 2 2 2 3 2 2" xfId="32743"/>
    <cellStyle name="Normal 8 6 2 2 4 2 2 2 3 3" xfId="25228"/>
    <cellStyle name="Normal 8 6 2 2 4 2 2 2 4" xfId="10196"/>
    <cellStyle name="Normal 8 6 2 2 4 2 2 2 4 2" xfId="27733"/>
    <cellStyle name="Normal 8 6 2 2 4 2 2 2 5" xfId="20218"/>
    <cellStyle name="Normal 8 6 2 2 4 2 2 2 6" xfId="17713"/>
    <cellStyle name="Normal 8 6 2 2 4 2 2 3" xfId="3920"/>
    <cellStyle name="Normal 8 6 2 2 4 2 2 3 2" xfId="11456"/>
    <cellStyle name="Normal 8 6 2 2 4 2 2 3 2 2" xfId="28993"/>
    <cellStyle name="Normal 8 6 2 2 4 2 2 3 3" xfId="21478"/>
    <cellStyle name="Normal 8 6 2 2 4 2 2 4" xfId="6425"/>
    <cellStyle name="Normal 8 6 2 2 4 2 2 4 2" xfId="13961"/>
    <cellStyle name="Normal 8 6 2 2 4 2 2 4 2 2" xfId="31498"/>
    <cellStyle name="Normal 8 6 2 2 4 2 2 4 3" xfId="23983"/>
    <cellStyle name="Normal 8 6 2 2 4 2 2 5" xfId="8951"/>
    <cellStyle name="Normal 8 6 2 2 4 2 2 5 2" xfId="26488"/>
    <cellStyle name="Normal 8 6 2 2 4 2 2 6" xfId="18973"/>
    <cellStyle name="Normal 8 6 2 2 4 2 2 7" xfId="16468"/>
    <cellStyle name="Normal 8 6 2 2 4 2 3" xfId="2162"/>
    <cellStyle name="Normal 8 6 2 2 4 2 3 2" xfId="4667"/>
    <cellStyle name="Normal 8 6 2 2 4 2 3 2 2" xfId="12203"/>
    <cellStyle name="Normal 8 6 2 2 4 2 3 2 2 2" xfId="29740"/>
    <cellStyle name="Normal 8 6 2 2 4 2 3 2 3" xfId="22225"/>
    <cellStyle name="Normal 8 6 2 2 4 2 3 3" xfId="7172"/>
    <cellStyle name="Normal 8 6 2 2 4 2 3 3 2" xfId="14708"/>
    <cellStyle name="Normal 8 6 2 2 4 2 3 3 2 2" xfId="32245"/>
    <cellStyle name="Normal 8 6 2 2 4 2 3 3 3" xfId="24730"/>
    <cellStyle name="Normal 8 6 2 2 4 2 3 4" xfId="9698"/>
    <cellStyle name="Normal 8 6 2 2 4 2 3 4 2" xfId="27235"/>
    <cellStyle name="Normal 8 6 2 2 4 2 3 5" xfId="19720"/>
    <cellStyle name="Normal 8 6 2 2 4 2 3 6" xfId="17215"/>
    <cellStyle name="Normal 8 6 2 2 4 2 4" xfId="3422"/>
    <cellStyle name="Normal 8 6 2 2 4 2 4 2" xfId="10958"/>
    <cellStyle name="Normal 8 6 2 2 4 2 4 2 2" xfId="28495"/>
    <cellStyle name="Normal 8 6 2 2 4 2 4 3" xfId="20980"/>
    <cellStyle name="Normal 8 6 2 2 4 2 5" xfId="5927"/>
    <cellStyle name="Normal 8 6 2 2 4 2 5 2" xfId="13463"/>
    <cellStyle name="Normal 8 6 2 2 4 2 5 2 2" xfId="31000"/>
    <cellStyle name="Normal 8 6 2 2 4 2 5 3" xfId="23485"/>
    <cellStyle name="Normal 8 6 2 2 4 2 6" xfId="8451"/>
    <cellStyle name="Normal 8 6 2 2 4 2 6 2" xfId="25990"/>
    <cellStyle name="Normal 8 6 2 2 4 2 7" xfId="18475"/>
    <cellStyle name="Normal 8 6 2 2 4 2 8" xfId="15970"/>
    <cellStyle name="Normal 8 6 2 2 4 3" xfId="640"/>
    <cellStyle name="Normal 8 6 2 2 4 3 2" xfId="1913"/>
    <cellStyle name="Normal 8 6 2 2 4 3 2 2" xfId="4418"/>
    <cellStyle name="Normal 8 6 2 2 4 3 2 2 2" xfId="11954"/>
    <cellStyle name="Normal 8 6 2 2 4 3 2 2 2 2" xfId="29491"/>
    <cellStyle name="Normal 8 6 2 2 4 3 2 2 3" xfId="21976"/>
    <cellStyle name="Normal 8 6 2 2 4 3 2 3" xfId="6923"/>
    <cellStyle name="Normal 8 6 2 2 4 3 2 3 2" xfId="14459"/>
    <cellStyle name="Normal 8 6 2 2 4 3 2 3 2 2" xfId="31996"/>
    <cellStyle name="Normal 8 6 2 2 4 3 2 3 3" xfId="24481"/>
    <cellStyle name="Normal 8 6 2 2 4 3 2 4" xfId="9449"/>
    <cellStyle name="Normal 8 6 2 2 4 3 2 4 2" xfId="26986"/>
    <cellStyle name="Normal 8 6 2 2 4 3 2 5" xfId="19471"/>
    <cellStyle name="Normal 8 6 2 2 4 3 2 6" xfId="16966"/>
    <cellStyle name="Normal 8 6 2 2 4 3 3" xfId="3173"/>
    <cellStyle name="Normal 8 6 2 2 4 3 3 2" xfId="10709"/>
    <cellStyle name="Normal 8 6 2 2 4 3 3 2 2" xfId="28246"/>
    <cellStyle name="Normal 8 6 2 2 4 3 3 3" xfId="20731"/>
    <cellStyle name="Normal 8 6 2 2 4 3 4" xfId="5678"/>
    <cellStyle name="Normal 8 6 2 2 4 3 4 2" xfId="13214"/>
    <cellStyle name="Normal 8 6 2 2 4 3 4 2 2" xfId="30751"/>
    <cellStyle name="Normal 8 6 2 2 4 3 4 3" xfId="23236"/>
    <cellStyle name="Normal 8 6 2 2 4 3 5" xfId="8202"/>
    <cellStyle name="Normal 8 6 2 2 4 3 5 2" xfId="25741"/>
    <cellStyle name="Normal 8 6 2 2 4 3 6" xfId="18226"/>
    <cellStyle name="Normal 8 6 2 2 4 3 7" xfId="15721"/>
    <cellStyle name="Normal 8 6 2 2 4 4" xfId="1166"/>
    <cellStyle name="Normal 8 6 2 2 4 4 2" xfId="2411"/>
    <cellStyle name="Normal 8 6 2 2 4 4 2 2" xfId="4916"/>
    <cellStyle name="Normal 8 6 2 2 4 4 2 2 2" xfId="12452"/>
    <cellStyle name="Normal 8 6 2 2 4 4 2 2 2 2" xfId="29989"/>
    <cellStyle name="Normal 8 6 2 2 4 4 2 2 3" xfId="22474"/>
    <cellStyle name="Normal 8 6 2 2 4 4 2 3" xfId="7421"/>
    <cellStyle name="Normal 8 6 2 2 4 4 2 3 2" xfId="14957"/>
    <cellStyle name="Normal 8 6 2 2 4 4 2 3 2 2" xfId="32494"/>
    <cellStyle name="Normal 8 6 2 2 4 4 2 3 3" xfId="24979"/>
    <cellStyle name="Normal 8 6 2 2 4 4 2 4" xfId="9947"/>
    <cellStyle name="Normal 8 6 2 2 4 4 2 4 2" xfId="27484"/>
    <cellStyle name="Normal 8 6 2 2 4 4 2 5" xfId="19969"/>
    <cellStyle name="Normal 8 6 2 2 4 4 2 6" xfId="17464"/>
    <cellStyle name="Normal 8 6 2 2 4 4 3" xfId="3671"/>
    <cellStyle name="Normal 8 6 2 2 4 4 3 2" xfId="11207"/>
    <cellStyle name="Normal 8 6 2 2 4 4 3 2 2" xfId="28744"/>
    <cellStyle name="Normal 8 6 2 2 4 4 3 3" xfId="21229"/>
    <cellStyle name="Normal 8 6 2 2 4 4 4" xfId="6176"/>
    <cellStyle name="Normal 8 6 2 2 4 4 4 2" xfId="13712"/>
    <cellStyle name="Normal 8 6 2 2 4 4 4 2 2" xfId="31249"/>
    <cellStyle name="Normal 8 6 2 2 4 4 4 3" xfId="23734"/>
    <cellStyle name="Normal 8 6 2 2 4 4 5" xfId="8702"/>
    <cellStyle name="Normal 8 6 2 2 4 4 5 2" xfId="26239"/>
    <cellStyle name="Normal 8 6 2 2 4 4 6" xfId="18724"/>
    <cellStyle name="Normal 8 6 2 2 4 4 7" xfId="16219"/>
    <cellStyle name="Normal 8 6 2 2 4 5" xfId="1664"/>
    <cellStyle name="Normal 8 6 2 2 4 5 2" xfId="4169"/>
    <cellStyle name="Normal 8 6 2 2 4 5 2 2" xfId="11705"/>
    <cellStyle name="Normal 8 6 2 2 4 5 2 2 2" xfId="29242"/>
    <cellStyle name="Normal 8 6 2 2 4 5 2 3" xfId="21727"/>
    <cellStyle name="Normal 8 6 2 2 4 5 3" xfId="6674"/>
    <cellStyle name="Normal 8 6 2 2 4 5 3 2" xfId="14210"/>
    <cellStyle name="Normal 8 6 2 2 4 5 3 2 2" xfId="31747"/>
    <cellStyle name="Normal 8 6 2 2 4 5 3 3" xfId="24232"/>
    <cellStyle name="Normal 8 6 2 2 4 5 4" xfId="9200"/>
    <cellStyle name="Normal 8 6 2 2 4 5 4 2" xfId="26737"/>
    <cellStyle name="Normal 8 6 2 2 4 5 5" xfId="19222"/>
    <cellStyle name="Normal 8 6 2 2 4 5 6" xfId="16717"/>
    <cellStyle name="Normal 8 6 2 2 4 6" xfId="2924"/>
    <cellStyle name="Normal 8 6 2 2 4 6 2" xfId="10460"/>
    <cellStyle name="Normal 8 6 2 2 4 6 2 2" xfId="27997"/>
    <cellStyle name="Normal 8 6 2 2 4 6 3" xfId="20482"/>
    <cellStyle name="Normal 8 6 2 2 4 7" xfId="5429"/>
    <cellStyle name="Normal 8 6 2 2 4 7 2" xfId="12965"/>
    <cellStyle name="Normal 8 6 2 2 4 7 2 2" xfId="30502"/>
    <cellStyle name="Normal 8 6 2 2 4 7 3" xfId="22987"/>
    <cellStyle name="Normal 8 6 2 2 4 8" xfId="7951"/>
    <cellStyle name="Normal 8 6 2 2 4 8 2" xfId="25492"/>
    <cellStyle name="Normal 8 6 2 2 4 9" xfId="17977"/>
    <cellStyle name="Normal 8 6 2 2 5" xfId="711"/>
    <cellStyle name="Normal 8 6 2 2 5 2" xfId="1232"/>
    <cellStyle name="Normal 8 6 2 2 5 2 2" xfId="2477"/>
    <cellStyle name="Normal 8 6 2 2 5 2 2 2" xfId="4982"/>
    <cellStyle name="Normal 8 6 2 2 5 2 2 2 2" xfId="12518"/>
    <cellStyle name="Normal 8 6 2 2 5 2 2 2 2 2" xfId="30055"/>
    <cellStyle name="Normal 8 6 2 2 5 2 2 2 3" xfId="22540"/>
    <cellStyle name="Normal 8 6 2 2 5 2 2 3" xfId="7487"/>
    <cellStyle name="Normal 8 6 2 2 5 2 2 3 2" xfId="15023"/>
    <cellStyle name="Normal 8 6 2 2 5 2 2 3 2 2" xfId="32560"/>
    <cellStyle name="Normal 8 6 2 2 5 2 2 3 3" xfId="25045"/>
    <cellStyle name="Normal 8 6 2 2 5 2 2 4" xfId="10013"/>
    <cellStyle name="Normal 8 6 2 2 5 2 2 4 2" xfId="27550"/>
    <cellStyle name="Normal 8 6 2 2 5 2 2 5" xfId="20035"/>
    <cellStyle name="Normal 8 6 2 2 5 2 2 6" xfId="17530"/>
    <cellStyle name="Normal 8 6 2 2 5 2 3" xfId="3737"/>
    <cellStyle name="Normal 8 6 2 2 5 2 3 2" xfId="11273"/>
    <cellStyle name="Normal 8 6 2 2 5 2 3 2 2" xfId="28810"/>
    <cellStyle name="Normal 8 6 2 2 5 2 3 3" xfId="21295"/>
    <cellStyle name="Normal 8 6 2 2 5 2 4" xfId="6242"/>
    <cellStyle name="Normal 8 6 2 2 5 2 4 2" xfId="13778"/>
    <cellStyle name="Normal 8 6 2 2 5 2 4 2 2" xfId="31315"/>
    <cellStyle name="Normal 8 6 2 2 5 2 4 3" xfId="23800"/>
    <cellStyle name="Normal 8 6 2 2 5 2 5" xfId="8768"/>
    <cellStyle name="Normal 8 6 2 2 5 2 5 2" xfId="26305"/>
    <cellStyle name="Normal 8 6 2 2 5 2 6" xfId="18790"/>
    <cellStyle name="Normal 8 6 2 2 5 2 7" xfId="16285"/>
    <cellStyle name="Normal 8 6 2 2 5 3" xfId="1979"/>
    <cellStyle name="Normal 8 6 2 2 5 3 2" xfId="4484"/>
    <cellStyle name="Normal 8 6 2 2 5 3 2 2" xfId="12020"/>
    <cellStyle name="Normal 8 6 2 2 5 3 2 2 2" xfId="29557"/>
    <cellStyle name="Normal 8 6 2 2 5 3 2 3" xfId="22042"/>
    <cellStyle name="Normal 8 6 2 2 5 3 3" xfId="6989"/>
    <cellStyle name="Normal 8 6 2 2 5 3 3 2" xfId="14525"/>
    <cellStyle name="Normal 8 6 2 2 5 3 3 2 2" xfId="32062"/>
    <cellStyle name="Normal 8 6 2 2 5 3 3 3" xfId="24547"/>
    <cellStyle name="Normal 8 6 2 2 5 3 4" xfId="9515"/>
    <cellStyle name="Normal 8 6 2 2 5 3 4 2" xfId="27052"/>
    <cellStyle name="Normal 8 6 2 2 5 3 5" xfId="19537"/>
    <cellStyle name="Normal 8 6 2 2 5 3 6" xfId="17032"/>
    <cellStyle name="Normal 8 6 2 2 5 4" xfId="3239"/>
    <cellStyle name="Normal 8 6 2 2 5 4 2" xfId="10775"/>
    <cellStyle name="Normal 8 6 2 2 5 4 2 2" xfId="28312"/>
    <cellStyle name="Normal 8 6 2 2 5 4 3" xfId="20797"/>
    <cellStyle name="Normal 8 6 2 2 5 5" xfId="5744"/>
    <cellStyle name="Normal 8 6 2 2 5 5 2" xfId="13280"/>
    <cellStyle name="Normal 8 6 2 2 5 5 2 2" xfId="30817"/>
    <cellStyle name="Normal 8 6 2 2 5 5 3" xfId="23302"/>
    <cellStyle name="Normal 8 6 2 2 5 6" xfId="8268"/>
    <cellStyle name="Normal 8 6 2 2 5 6 2" xfId="25807"/>
    <cellStyle name="Normal 8 6 2 2 5 7" xfId="18292"/>
    <cellStyle name="Normal 8 6 2 2 5 8" xfId="15787"/>
    <cellStyle name="Normal 8 6 2 2 6" xfId="438"/>
    <cellStyle name="Normal 8 6 2 2 6 2" xfId="1730"/>
    <cellStyle name="Normal 8 6 2 2 6 2 2" xfId="4235"/>
    <cellStyle name="Normal 8 6 2 2 6 2 2 2" xfId="11771"/>
    <cellStyle name="Normal 8 6 2 2 6 2 2 2 2" xfId="29308"/>
    <cellStyle name="Normal 8 6 2 2 6 2 2 3" xfId="21793"/>
    <cellStyle name="Normal 8 6 2 2 6 2 3" xfId="6740"/>
    <cellStyle name="Normal 8 6 2 2 6 2 3 2" xfId="14276"/>
    <cellStyle name="Normal 8 6 2 2 6 2 3 2 2" xfId="31813"/>
    <cellStyle name="Normal 8 6 2 2 6 2 3 3" xfId="24298"/>
    <cellStyle name="Normal 8 6 2 2 6 2 4" xfId="9266"/>
    <cellStyle name="Normal 8 6 2 2 6 2 4 2" xfId="26803"/>
    <cellStyle name="Normal 8 6 2 2 6 2 5" xfId="19288"/>
    <cellStyle name="Normal 8 6 2 2 6 2 6" xfId="16783"/>
    <cellStyle name="Normal 8 6 2 2 6 3" xfId="2990"/>
    <cellStyle name="Normal 8 6 2 2 6 3 2" xfId="10526"/>
    <cellStyle name="Normal 8 6 2 2 6 3 2 2" xfId="28063"/>
    <cellStyle name="Normal 8 6 2 2 6 3 3" xfId="20548"/>
    <cellStyle name="Normal 8 6 2 2 6 4" xfId="5495"/>
    <cellStyle name="Normal 8 6 2 2 6 4 2" xfId="13031"/>
    <cellStyle name="Normal 8 6 2 2 6 4 2 2" xfId="30568"/>
    <cellStyle name="Normal 8 6 2 2 6 4 3" xfId="23053"/>
    <cellStyle name="Normal 8 6 2 2 6 5" xfId="8017"/>
    <cellStyle name="Normal 8 6 2 2 6 5 2" xfId="25558"/>
    <cellStyle name="Normal 8 6 2 2 6 6" xfId="18043"/>
    <cellStyle name="Normal 8 6 2 2 6 7" xfId="15538"/>
    <cellStyle name="Normal 8 6 2 2 7" xfId="983"/>
    <cellStyle name="Normal 8 6 2 2 7 2" xfId="2228"/>
    <cellStyle name="Normal 8 6 2 2 7 2 2" xfId="4733"/>
    <cellStyle name="Normal 8 6 2 2 7 2 2 2" xfId="12269"/>
    <cellStyle name="Normal 8 6 2 2 7 2 2 2 2" xfId="29806"/>
    <cellStyle name="Normal 8 6 2 2 7 2 2 3" xfId="22291"/>
    <cellStyle name="Normal 8 6 2 2 7 2 3" xfId="7238"/>
    <cellStyle name="Normal 8 6 2 2 7 2 3 2" xfId="14774"/>
    <cellStyle name="Normal 8 6 2 2 7 2 3 2 2" xfId="32311"/>
    <cellStyle name="Normal 8 6 2 2 7 2 3 3" xfId="24796"/>
    <cellStyle name="Normal 8 6 2 2 7 2 4" xfId="9764"/>
    <cellStyle name="Normal 8 6 2 2 7 2 4 2" xfId="27301"/>
    <cellStyle name="Normal 8 6 2 2 7 2 5" xfId="19786"/>
    <cellStyle name="Normal 8 6 2 2 7 2 6" xfId="17281"/>
    <cellStyle name="Normal 8 6 2 2 7 3" xfId="3488"/>
    <cellStyle name="Normal 8 6 2 2 7 3 2" xfId="11024"/>
    <cellStyle name="Normal 8 6 2 2 7 3 2 2" xfId="28561"/>
    <cellStyle name="Normal 8 6 2 2 7 3 3" xfId="21046"/>
    <cellStyle name="Normal 8 6 2 2 7 4" xfId="5993"/>
    <cellStyle name="Normal 8 6 2 2 7 4 2" xfId="13529"/>
    <cellStyle name="Normal 8 6 2 2 7 4 2 2" xfId="31066"/>
    <cellStyle name="Normal 8 6 2 2 7 4 3" xfId="23551"/>
    <cellStyle name="Normal 8 6 2 2 7 5" xfId="8519"/>
    <cellStyle name="Normal 8 6 2 2 7 5 2" xfId="26056"/>
    <cellStyle name="Normal 8 6 2 2 7 6" xfId="18541"/>
    <cellStyle name="Normal 8 6 2 2 7 7" xfId="16036"/>
    <cellStyle name="Normal 8 6 2 2 8" xfId="1481"/>
    <cellStyle name="Normal 8 6 2 2 8 2" xfId="3986"/>
    <cellStyle name="Normal 8 6 2 2 8 2 2" xfId="11522"/>
    <cellStyle name="Normal 8 6 2 2 8 2 2 2" xfId="29059"/>
    <cellStyle name="Normal 8 6 2 2 8 2 3" xfId="21544"/>
    <cellStyle name="Normal 8 6 2 2 8 3" xfId="6491"/>
    <cellStyle name="Normal 8 6 2 2 8 3 2" xfId="14027"/>
    <cellStyle name="Normal 8 6 2 2 8 3 2 2" xfId="31564"/>
    <cellStyle name="Normal 8 6 2 2 8 3 3" xfId="24049"/>
    <cellStyle name="Normal 8 6 2 2 8 4" xfId="9017"/>
    <cellStyle name="Normal 8 6 2 2 8 4 2" xfId="26554"/>
    <cellStyle name="Normal 8 6 2 2 8 5" xfId="19039"/>
    <cellStyle name="Normal 8 6 2 2 8 6" xfId="16534"/>
    <cellStyle name="Normal 8 6 2 2 9" xfId="2741"/>
    <cellStyle name="Normal 8 6 2 2 9 2" xfId="10277"/>
    <cellStyle name="Normal 8 6 2 2 9 2 2" xfId="27814"/>
    <cellStyle name="Normal 8 6 2 2 9 3" xfId="20299"/>
    <cellStyle name="Normal 8 6 2 3" xfId="194"/>
    <cellStyle name="Normal 8 6 2 3 10" xfId="15317"/>
    <cellStyle name="Normal 8 6 2 3 2" xfId="743"/>
    <cellStyle name="Normal 8 6 2 3 2 2" xfId="1262"/>
    <cellStyle name="Normal 8 6 2 3 2 2 2" xfId="2507"/>
    <cellStyle name="Normal 8 6 2 3 2 2 2 2" xfId="5012"/>
    <cellStyle name="Normal 8 6 2 3 2 2 2 2 2" xfId="12548"/>
    <cellStyle name="Normal 8 6 2 3 2 2 2 2 2 2" xfId="30085"/>
    <cellStyle name="Normal 8 6 2 3 2 2 2 2 3" xfId="22570"/>
    <cellStyle name="Normal 8 6 2 3 2 2 2 3" xfId="7517"/>
    <cellStyle name="Normal 8 6 2 3 2 2 2 3 2" xfId="15053"/>
    <cellStyle name="Normal 8 6 2 3 2 2 2 3 2 2" xfId="32590"/>
    <cellStyle name="Normal 8 6 2 3 2 2 2 3 3" xfId="25075"/>
    <cellStyle name="Normal 8 6 2 3 2 2 2 4" xfId="10043"/>
    <cellStyle name="Normal 8 6 2 3 2 2 2 4 2" xfId="27580"/>
    <cellStyle name="Normal 8 6 2 3 2 2 2 5" xfId="20065"/>
    <cellStyle name="Normal 8 6 2 3 2 2 2 6" xfId="17560"/>
    <cellStyle name="Normal 8 6 2 3 2 2 3" xfId="3767"/>
    <cellStyle name="Normal 8 6 2 3 2 2 3 2" xfId="11303"/>
    <cellStyle name="Normal 8 6 2 3 2 2 3 2 2" xfId="28840"/>
    <cellStyle name="Normal 8 6 2 3 2 2 3 3" xfId="21325"/>
    <cellStyle name="Normal 8 6 2 3 2 2 4" xfId="6272"/>
    <cellStyle name="Normal 8 6 2 3 2 2 4 2" xfId="13808"/>
    <cellStyle name="Normal 8 6 2 3 2 2 4 2 2" xfId="31345"/>
    <cellStyle name="Normal 8 6 2 3 2 2 4 3" xfId="23830"/>
    <cellStyle name="Normal 8 6 2 3 2 2 5" xfId="8798"/>
    <cellStyle name="Normal 8 6 2 3 2 2 5 2" xfId="26335"/>
    <cellStyle name="Normal 8 6 2 3 2 2 6" xfId="18820"/>
    <cellStyle name="Normal 8 6 2 3 2 2 7" xfId="16315"/>
    <cellStyle name="Normal 8 6 2 3 2 3" xfId="2009"/>
    <cellStyle name="Normal 8 6 2 3 2 3 2" xfId="4514"/>
    <cellStyle name="Normal 8 6 2 3 2 3 2 2" xfId="12050"/>
    <cellStyle name="Normal 8 6 2 3 2 3 2 2 2" xfId="29587"/>
    <cellStyle name="Normal 8 6 2 3 2 3 2 3" xfId="22072"/>
    <cellStyle name="Normal 8 6 2 3 2 3 3" xfId="7019"/>
    <cellStyle name="Normal 8 6 2 3 2 3 3 2" xfId="14555"/>
    <cellStyle name="Normal 8 6 2 3 2 3 3 2 2" xfId="32092"/>
    <cellStyle name="Normal 8 6 2 3 2 3 3 3" xfId="24577"/>
    <cellStyle name="Normal 8 6 2 3 2 3 4" xfId="9545"/>
    <cellStyle name="Normal 8 6 2 3 2 3 4 2" xfId="27082"/>
    <cellStyle name="Normal 8 6 2 3 2 3 5" xfId="19567"/>
    <cellStyle name="Normal 8 6 2 3 2 3 6" xfId="17062"/>
    <cellStyle name="Normal 8 6 2 3 2 4" xfId="3269"/>
    <cellStyle name="Normal 8 6 2 3 2 4 2" xfId="10805"/>
    <cellStyle name="Normal 8 6 2 3 2 4 2 2" xfId="28342"/>
    <cellStyle name="Normal 8 6 2 3 2 4 3" xfId="20827"/>
    <cellStyle name="Normal 8 6 2 3 2 5" xfId="5774"/>
    <cellStyle name="Normal 8 6 2 3 2 5 2" xfId="13310"/>
    <cellStyle name="Normal 8 6 2 3 2 5 2 2" xfId="30847"/>
    <cellStyle name="Normal 8 6 2 3 2 5 3" xfId="23332"/>
    <cellStyle name="Normal 8 6 2 3 2 6" xfId="8298"/>
    <cellStyle name="Normal 8 6 2 3 2 6 2" xfId="25837"/>
    <cellStyle name="Normal 8 6 2 3 2 7" xfId="18322"/>
    <cellStyle name="Normal 8 6 2 3 2 8" xfId="15817"/>
    <cellStyle name="Normal 8 6 2 3 3" xfId="470"/>
    <cellStyle name="Normal 8 6 2 3 3 2" xfId="1760"/>
    <cellStyle name="Normal 8 6 2 3 3 2 2" xfId="4265"/>
    <cellStyle name="Normal 8 6 2 3 3 2 2 2" xfId="11801"/>
    <cellStyle name="Normal 8 6 2 3 3 2 2 2 2" xfId="29338"/>
    <cellStyle name="Normal 8 6 2 3 3 2 2 3" xfId="21823"/>
    <cellStyle name="Normal 8 6 2 3 3 2 3" xfId="6770"/>
    <cellStyle name="Normal 8 6 2 3 3 2 3 2" xfId="14306"/>
    <cellStyle name="Normal 8 6 2 3 3 2 3 2 2" xfId="31843"/>
    <cellStyle name="Normal 8 6 2 3 3 2 3 3" xfId="24328"/>
    <cellStyle name="Normal 8 6 2 3 3 2 4" xfId="9296"/>
    <cellStyle name="Normal 8 6 2 3 3 2 4 2" xfId="26833"/>
    <cellStyle name="Normal 8 6 2 3 3 2 5" xfId="19318"/>
    <cellStyle name="Normal 8 6 2 3 3 2 6" xfId="16813"/>
    <cellStyle name="Normal 8 6 2 3 3 3" xfId="3020"/>
    <cellStyle name="Normal 8 6 2 3 3 3 2" xfId="10556"/>
    <cellStyle name="Normal 8 6 2 3 3 3 2 2" xfId="28093"/>
    <cellStyle name="Normal 8 6 2 3 3 3 3" xfId="20578"/>
    <cellStyle name="Normal 8 6 2 3 3 4" xfId="5525"/>
    <cellStyle name="Normal 8 6 2 3 3 4 2" xfId="13061"/>
    <cellStyle name="Normal 8 6 2 3 3 4 2 2" xfId="30598"/>
    <cellStyle name="Normal 8 6 2 3 3 4 3" xfId="23083"/>
    <cellStyle name="Normal 8 6 2 3 3 5" xfId="8047"/>
    <cellStyle name="Normal 8 6 2 3 3 5 2" xfId="25588"/>
    <cellStyle name="Normal 8 6 2 3 3 6" xfId="18073"/>
    <cellStyle name="Normal 8 6 2 3 3 7" xfId="15568"/>
    <cellStyle name="Normal 8 6 2 3 4" xfId="1013"/>
    <cellStyle name="Normal 8 6 2 3 4 2" xfId="2258"/>
    <cellStyle name="Normal 8 6 2 3 4 2 2" xfId="4763"/>
    <cellStyle name="Normal 8 6 2 3 4 2 2 2" xfId="12299"/>
    <cellStyle name="Normal 8 6 2 3 4 2 2 2 2" xfId="29836"/>
    <cellStyle name="Normal 8 6 2 3 4 2 2 3" xfId="22321"/>
    <cellStyle name="Normal 8 6 2 3 4 2 3" xfId="7268"/>
    <cellStyle name="Normal 8 6 2 3 4 2 3 2" xfId="14804"/>
    <cellStyle name="Normal 8 6 2 3 4 2 3 2 2" xfId="32341"/>
    <cellStyle name="Normal 8 6 2 3 4 2 3 3" xfId="24826"/>
    <cellStyle name="Normal 8 6 2 3 4 2 4" xfId="9794"/>
    <cellStyle name="Normal 8 6 2 3 4 2 4 2" xfId="27331"/>
    <cellStyle name="Normal 8 6 2 3 4 2 5" xfId="19816"/>
    <cellStyle name="Normal 8 6 2 3 4 2 6" xfId="17311"/>
    <cellStyle name="Normal 8 6 2 3 4 3" xfId="3518"/>
    <cellStyle name="Normal 8 6 2 3 4 3 2" xfId="11054"/>
    <cellStyle name="Normal 8 6 2 3 4 3 2 2" xfId="28591"/>
    <cellStyle name="Normal 8 6 2 3 4 3 3" xfId="21076"/>
    <cellStyle name="Normal 8 6 2 3 4 4" xfId="6023"/>
    <cellStyle name="Normal 8 6 2 3 4 4 2" xfId="13559"/>
    <cellStyle name="Normal 8 6 2 3 4 4 2 2" xfId="31096"/>
    <cellStyle name="Normal 8 6 2 3 4 4 3" xfId="23581"/>
    <cellStyle name="Normal 8 6 2 3 4 5" xfId="8549"/>
    <cellStyle name="Normal 8 6 2 3 4 5 2" xfId="26086"/>
    <cellStyle name="Normal 8 6 2 3 4 6" xfId="18571"/>
    <cellStyle name="Normal 8 6 2 3 4 7" xfId="16066"/>
    <cellStyle name="Normal 8 6 2 3 5" xfId="1511"/>
    <cellStyle name="Normal 8 6 2 3 5 2" xfId="4016"/>
    <cellStyle name="Normal 8 6 2 3 5 2 2" xfId="11552"/>
    <cellStyle name="Normal 8 6 2 3 5 2 2 2" xfId="29089"/>
    <cellStyle name="Normal 8 6 2 3 5 2 3" xfId="21574"/>
    <cellStyle name="Normal 8 6 2 3 5 3" xfId="6521"/>
    <cellStyle name="Normal 8 6 2 3 5 3 2" xfId="14057"/>
    <cellStyle name="Normal 8 6 2 3 5 3 2 2" xfId="31594"/>
    <cellStyle name="Normal 8 6 2 3 5 3 3" xfId="24079"/>
    <cellStyle name="Normal 8 6 2 3 5 4" xfId="9047"/>
    <cellStyle name="Normal 8 6 2 3 5 4 2" xfId="26584"/>
    <cellStyle name="Normal 8 6 2 3 5 5" xfId="19069"/>
    <cellStyle name="Normal 8 6 2 3 5 6" xfId="16564"/>
    <cellStyle name="Normal 8 6 2 3 6" xfId="2771"/>
    <cellStyle name="Normal 8 6 2 3 6 2" xfId="10307"/>
    <cellStyle name="Normal 8 6 2 3 6 2 2" xfId="27844"/>
    <cellStyle name="Normal 8 6 2 3 6 3" xfId="20329"/>
    <cellStyle name="Normal 8 6 2 3 7" xfId="5276"/>
    <cellStyle name="Normal 8 6 2 3 7 2" xfId="12812"/>
    <cellStyle name="Normal 8 6 2 3 7 2 2" xfId="30349"/>
    <cellStyle name="Normal 8 6 2 3 7 3" xfId="22834"/>
    <cellStyle name="Normal 8 6 2 3 8" xfId="7796"/>
    <cellStyle name="Normal 8 6 2 3 8 2" xfId="25339"/>
    <cellStyle name="Normal 8 6 2 3 9" xfId="17824"/>
    <cellStyle name="Normal 8 6 2 4" xfId="270"/>
    <cellStyle name="Normal 8 6 2 4 10" xfId="15380"/>
    <cellStyle name="Normal 8 6 2 4 2" xfId="805"/>
    <cellStyle name="Normal 8 6 2 4 2 2" xfId="1323"/>
    <cellStyle name="Normal 8 6 2 4 2 2 2" xfId="2568"/>
    <cellStyle name="Normal 8 6 2 4 2 2 2 2" xfId="5073"/>
    <cellStyle name="Normal 8 6 2 4 2 2 2 2 2" xfId="12609"/>
    <cellStyle name="Normal 8 6 2 4 2 2 2 2 2 2" xfId="30146"/>
    <cellStyle name="Normal 8 6 2 4 2 2 2 2 3" xfId="22631"/>
    <cellStyle name="Normal 8 6 2 4 2 2 2 3" xfId="7578"/>
    <cellStyle name="Normal 8 6 2 4 2 2 2 3 2" xfId="15114"/>
    <cellStyle name="Normal 8 6 2 4 2 2 2 3 2 2" xfId="32651"/>
    <cellStyle name="Normal 8 6 2 4 2 2 2 3 3" xfId="25136"/>
    <cellStyle name="Normal 8 6 2 4 2 2 2 4" xfId="10104"/>
    <cellStyle name="Normal 8 6 2 4 2 2 2 4 2" xfId="27641"/>
    <cellStyle name="Normal 8 6 2 4 2 2 2 5" xfId="20126"/>
    <cellStyle name="Normal 8 6 2 4 2 2 2 6" xfId="17621"/>
    <cellStyle name="Normal 8 6 2 4 2 2 3" xfId="3828"/>
    <cellStyle name="Normal 8 6 2 4 2 2 3 2" xfId="11364"/>
    <cellStyle name="Normal 8 6 2 4 2 2 3 2 2" xfId="28901"/>
    <cellStyle name="Normal 8 6 2 4 2 2 3 3" xfId="21386"/>
    <cellStyle name="Normal 8 6 2 4 2 2 4" xfId="6333"/>
    <cellStyle name="Normal 8 6 2 4 2 2 4 2" xfId="13869"/>
    <cellStyle name="Normal 8 6 2 4 2 2 4 2 2" xfId="31406"/>
    <cellStyle name="Normal 8 6 2 4 2 2 4 3" xfId="23891"/>
    <cellStyle name="Normal 8 6 2 4 2 2 5" xfId="8859"/>
    <cellStyle name="Normal 8 6 2 4 2 2 5 2" xfId="26396"/>
    <cellStyle name="Normal 8 6 2 4 2 2 6" xfId="18881"/>
    <cellStyle name="Normal 8 6 2 4 2 2 7" xfId="16376"/>
    <cellStyle name="Normal 8 6 2 4 2 3" xfId="2070"/>
    <cellStyle name="Normal 8 6 2 4 2 3 2" xfId="4575"/>
    <cellStyle name="Normal 8 6 2 4 2 3 2 2" xfId="12111"/>
    <cellStyle name="Normal 8 6 2 4 2 3 2 2 2" xfId="29648"/>
    <cellStyle name="Normal 8 6 2 4 2 3 2 3" xfId="22133"/>
    <cellStyle name="Normal 8 6 2 4 2 3 3" xfId="7080"/>
    <cellStyle name="Normal 8 6 2 4 2 3 3 2" xfId="14616"/>
    <cellStyle name="Normal 8 6 2 4 2 3 3 2 2" xfId="32153"/>
    <cellStyle name="Normal 8 6 2 4 2 3 3 3" xfId="24638"/>
    <cellStyle name="Normal 8 6 2 4 2 3 4" xfId="9606"/>
    <cellStyle name="Normal 8 6 2 4 2 3 4 2" xfId="27143"/>
    <cellStyle name="Normal 8 6 2 4 2 3 5" xfId="19628"/>
    <cellStyle name="Normal 8 6 2 4 2 3 6" xfId="17123"/>
    <cellStyle name="Normal 8 6 2 4 2 4" xfId="3330"/>
    <cellStyle name="Normal 8 6 2 4 2 4 2" xfId="10866"/>
    <cellStyle name="Normal 8 6 2 4 2 4 2 2" xfId="28403"/>
    <cellStyle name="Normal 8 6 2 4 2 4 3" xfId="20888"/>
    <cellStyle name="Normal 8 6 2 4 2 5" xfId="5835"/>
    <cellStyle name="Normal 8 6 2 4 2 5 2" xfId="13371"/>
    <cellStyle name="Normal 8 6 2 4 2 5 2 2" xfId="30908"/>
    <cellStyle name="Normal 8 6 2 4 2 5 3" xfId="23393"/>
    <cellStyle name="Normal 8 6 2 4 2 6" xfId="8359"/>
    <cellStyle name="Normal 8 6 2 4 2 6 2" xfId="25898"/>
    <cellStyle name="Normal 8 6 2 4 2 7" xfId="18383"/>
    <cellStyle name="Normal 8 6 2 4 2 8" xfId="15878"/>
    <cellStyle name="Normal 8 6 2 4 3" xfId="545"/>
    <cellStyle name="Normal 8 6 2 4 3 2" xfId="1821"/>
    <cellStyle name="Normal 8 6 2 4 3 2 2" xfId="4326"/>
    <cellStyle name="Normal 8 6 2 4 3 2 2 2" xfId="11862"/>
    <cellStyle name="Normal 8 6 2 4 3 2 2 2 2" xfId="29399"/>
    <cellStyle name="Normal 8 6 2 4 3 2 2 3" xfId="21884"/>
    <cellStyle name="Normal 8 6 2 4 3 2 3" xfId="6831"/>
    <cellStyle name="Normal 8 6 2 4 3 2 3 2" xfId="14367"/>
    <cellStyle name="Normal 8 6 2 4 3 2 3 2 2" xfId="31904"/>
    <cellStyle name="Normal 8 6 2 4 3 2 3 3" xfId="24389"/>
    <cellStyle name="Normal 8 6 2 4 3 2 4" xfId="9357"/>
    <cellStyle name="Normal 8 6 2 4 3 2 4 2" xfId="26894"/>
    <cellStyle name="Normal 8 6 2 4 3 2 5" xfId="19379"/>
    <cellStyle name="Normal 8 6 2 4 3 2 6" xfId="16874"/>
    <cellStyle name="Normal 8 6 2 4 3 3" xfId="3081"/>
    <cellStyle name="Normal 8 6 2 4 3 3 2" xfId="10617"/>
    <cellStyle name="Normal 8 6 2 4 3 3 2 2" xfId="28154"/>
    <cellStyle name="Normal 8 6 2 4 3 3 3" xfId="20639"/>
    <cellStyle name="Normal 8 6 2 4 3 4" xfId="5586"/>
    <cellStyle name="Normal 8 6 2 4 3 4 2" xfId="13122"/>
    <cellStyle name="Normal 8 6 2 4 3 4 2 2" xfId="30659"/>
    <cellStyle name="Normal 8 6 2 4 3 4 3" xfId="23144"/>
    <cellStyle name="Normal 8 6 2 4 3 5" xfId="8110"/>
    <cellStyle name="Normal 8 6 2 4 3 5 2" xfId="25649"/>
    <cellStyle name="Normal 8 6 2 4 3 6" xfId="18134"/>
    <cellStyle name="Normal 8 6 2 4 3 7" xfId="15629"/>
    <cellStyle name="Normal 8 6 2 4 4" xfId="1074"/>
    <cellStyle name="Normal 8 6 2 4 4 2" xfId="2319"/>
    <cellStyle name="Normal 8 6 2 4 4 2 2" xfId="4824"/>
    <cellStyle name="Normal 8 6 2 4 4 2 2 2" xfId="12360"/>
    <cellStyle name="Normal 8 6 2 4 4 2 2 2 2" xfId="29897"/>
    <cellStyle name="Normal 8 6 2 4 4 2 2 3" xfId="22382"/>
    <cellStyle name="Normal 8 6 2 4 4 2 3" xfId="7329"/>
    <cellStyle name="Normal 8 6 2 4 4 2 3 2" xfId="14865"/>
    <cellStyle name="Normal 8 6 2 4 4 2 3 2 2" xfId="32402"/>
    <cellStyle name="Normal 8 6 2 4 4 2 3 3" xfId="24887"/>
    <cellStyle name="Normal 8 6 2 4 4 2 4" xfId="9855"/>
    <cellStyle name="Normal 8 6 2 4 4 2 4 2" xfId="27392"/>
    <cellStyle name="Normal 8 6 2 4 4 2 5" xfId="19877"/>
    <cellStyle name="Normal 8 6 2 4 4 2 6" xfId="17372"/>
    <cellStyle name="Normal 8 6 2 4 4 3" xfId="3579"/>
    <cellStyle name="Normal 8 6 2 4 4 3 2" xfId="11115"/>
    <cellStyle name="Normal 8 6 2 4 4 3 2 2" xfId="28652"/>
    <cellStyle name="Normal 8 6 2 4 4 3 3" xfId="21137"/>
    <cellStyle name="Normal 8 6 2 4 4 4" xfId="6084"/>
    <cellStyle name="Normal 8 6 2 4 4 4 2" xfId="13620"/>
    <cellStyle name="Normal 8 6 2 4 4 4 2 2" xfId="31157"/>
    <cellStyle name="Normal 8 6 2 4 4 4 3" xfId="23642"/>
    <cellStyle name="Normal 8 6 2 4 4 5" xfId="8610"/>
    <cellStyle name="Normal 8 6 2 4 4 5 2" xfId="26147"/>
    <cellStyle name="Normal 8 6 2 4 4 6" xfId="18632"/>
    <cellStyle name="Normal 8 6 2 4 4 7" xfId="16127"/>
    <cellStyle name="Normal 8 6 2 4 5" xfId="1572"/>
    <cellStyle name="Normal 8 6 2 4 5 2" xfId="4077"/>
    <cellStyle name="Normal 8 6 2 4 5 2 2" xfId="11613"/>
    <cellStyle name="Normal 8 6 2 4 5 2 2 2" xfId="29150"/>
    <cellStyle name="Normal 8 6 2 4 5 2 3" xfId="21635"/>
    <cellStyle name="Normal 8 6 2 4 5 3" xfId="6582"/>
    <cellStyle name="Normal 8 6 2 4 5 3 2" xfId="14118"/>
    <cellStyle name="Normal 8 6 2 4 5 3 2 2" xfId="31655"/>
    <cellStyle name="Normal 8 6 2 4 5 3 3" xfId="24140"/>
    <cellStyle name="Normal 8 6 2 4 5 4" xfId="9108"/>
    <cellStyle name="Normal 8 6 2 4 5 4 2" xfId="26645"/>
    <cellStyle name="Normal 8 6 2 4 5 5" xfId="19130"/>
    <cellStyle name="Normal 8 6 2 4 5 6" xfId="16625"/>
    <cellStyle name="Normal 8 6 2 4 6" xfId="2832"/>
    <cellStyle name="Normal 8 6 2 4 6 2" xfId="10368"/>
    <cellStyle name="Normal 8 6 2 4 6 2 2" xfId="27905"/>
    <cellStyle name="Normal 8 6 2 4 6 3" xfId="20390"/>
    <cellStyle name="Normal 8 6 2 4 7" xfId="5337"/>
    <cellStyle name="Normal 8 6 2 4 7 2" xfId="12873"/>
    <cellStyle name="Normal 8 6 2 4 7 2 2" xfId="30410"/>
    <cellStyle name="Normal 8 6 2 4 7 3" xfId="22895"/>
    <cellStyle name="Normal 8 6 2 4 8" xfId="7859"/>
    <cellStyle name="Normal 8 6 2 4 8 2" xfId="25400"/>
    <cellStyle name="Normal 8 6 2 4 9" xfId="17885"/>
    <cellStyle name="Normal 8 6 2 5" xfId="334"/>
    <cellStyle name="Normal 8 6 2 5 10" xfId="15441"/>
    <cellStyle name="Normal 8 6 2 5 2" xfId="869"/>
    <cellStyle name="Normal 8 6 2 5 2 2" xfId="1384"/>
    <cellStyle name="Normal 8 6 2 5 2 2 2" xfId="2629"/>
    <cellStyle name="Normal 8 6 2 5 2 2 2 2" xfId="5134"/>
    <cellStyle name="Normal 8 6 2 5 2 2 2 2 2" xfId="12670"/>
    <cellStyle name="Normal 8 6 2 5 2 2 2 2 2 2" xfId="30207"/>
    <cellStyle name="Normal 8 6 2 5 2 2 2 2 3" xfId="22692"/>
    <cellStyle name="Normal 8 6 2 5 2 2 2 3" xfId="7639"/>
    <cellStyle name="Normal 8 6 2 5 2 2 2 3 2" xfId="15175"/>
    <cellStyle name="Normal 8 6 2 5 2 2 2 3 2 2" xfId="32712"/>
    <cellStyle name="Normal 8 6 2 5 2 2 2 3 3" xfId="25197"/>
    <cellStyle name="Normal 8 6 2 5 2 2 2 4" xfId="10165"/>
    <cellStyle name="Normal 8 6 2 5 2 2 2 4 2" xfId="27702"/>
    <cellStyle name="Normal 8 6 2 5 2 2 2 5" xfId="20187"/>
    <cellStyle name="Normal 8 6 2 5 2 2 2 6" xfId="17682"/>
    <cellStyle name="Normal 8 6 2 5 2 2 3" xfId="3889"/>
    <cellStyle name="Normal 8 6 2 5 2 2 3 2" xfId="11425"/>
    <cellStyle name="Normal 8 6 2 5 2 2 3 2 2" xfId="28962"/>
    <cellStyle name="Normal 8 6 2 5 2 2 3 3" xfId="21447"/>
    <cellStyle name="Normal 8 6 2 5 2 2 4" xfId="6394"/>
    <cellStyle name="Normal 8 6 2 5 2 2 4 2" xfId="13930"/>
    <cellStyle name="Normal 8 6 2 5 2 2 4 2 2" xfId="31467"/>
    <cellStyle name="Normal 8 6 2 5 2 2 4 3" xfId="23952"/>
    <cellStyle name="Normal 8 6 2 5 2 2 5" xfId="8920"/>
    <cellStyle name="Normal 8 6 2 5 2 2 5 2" xfId="26457"/>
    <cellStyle name="Normal 8 6 2 5 2 2 6" xfId="18942"/>
    <cellStyle name="Normal 8 6 2 5 2 2 7" xfId="16437"/>
    <cellStyle name="Normal 8 6 2 5 2 3" xfId="2131"/>
    <cellStyle name="Normal 8 6 2 5 2 3 2" xfId="4636"/>
    <cellStyle name="Normal 8 6 2 5 2 3 2 2" xfId="12172"/>
    <cellStyle name="Normal 8 6 2 5 2 3 2 2 2" xfId="29709"/>
    <cellStyle name="Normal 8 6 2 5 2 3 2 3" xfId="22194"/>
    <cellStyle name="Normal 8 6 2 5 2 3 3" xfId="7141"/>
    <cellStyle name="Normal 8 6 2 5 2 3 3 2" xfId="14677"/>
    <cellStyle name="Normal 8 6 2 5 2 3 3 2 2" xfId="32214"/>
    <cellStyle name="Normal 8 6 2 5 2 3 3 3" xfId="24699"/>
    <cellStyle name="Normal 8 6 2 5 2 3 4" xfId="9667"/>
    <cellStyle name="Normal 8 6 2 5 2 3 4 2" xfId="27204"/>
    <cellStyle name="Normal 8 6 2 5 2 3 5" xfId="19689"/>
    <cellStyle name="Normal 8 6 2 5 2 3 6" xfId="17184"/>
    <cellStyle name="Normal 8 6 2 5 2 4" xfId="3391"/>
    <cellStyle name="Normal 8 6 2 5 2 4 2" xfId="10927"/>
    <cellStyle name="Normal 8 6 2 5 2 4 2 2" xfId="28464"/>
    <cellStyle name="Normal 8 6 2 5 2 4 3" xfId="20949"/>
    <cellStyle name="Normal 8 6 2 5 2 5" xfId="5896"/>
    <cellStyle name="Normal 8 6 2 5 2 5 2" xfId="13432"/>
    <cellStyle name="Normal 8 6 2 5 2 5 2 2" xfId="30969"/>
    <cellStyle name="Normal 8 6 2 5 2 5 3" xfId="23454"/>
    <cellStyle name="Normal 8 6 2 5 2 6" xfId="8420"/>
    <cellStyle name="Normal 8 6 2 5 2 6 2" xfId="25959"/>
    <cellStyle name="Normal 8 6 2 5 2 7" xfId="18444"/>
    <cellStyle name="Normal 8 6 2 5 2 8" xfId="15939"/>
    <cellStyle name="Normal 8 6 2 5 3" xfId="609"/>
    <cellStyle name="Normal 8 6 2 5 3 2" xfId="1882"/>
    <cellStyle name="Normal 8 6 2 5 3 2 2" xfId="4387"/>
    <cellStyle name="Normal 8 6 2 5 3 2 2 2" xfId="11923"/>
    <cellStyle name="Normal 8 6 2 5 3 2 2 2 2" xfId="29460"/>
    <cellStyle name="Normal 8 6 2 5 3 2 2 3" xfId="21945"/>
    <cellStyle name="Normal 8 6 2 5 3 2 3" xfId="6892"/>
    <cellStyle name="Normal 8 6 2 5 3 2 3 2" xfId="14428"/>
    <cellStyle name="Normal 8 6 2 5 3 2 3 2 2" xfId="31965"/>
    <cellStyle name="Normal 8 6 2 5 3 2 3 3" xfId="24450"/>
    <cellStyle name="Normal 8 6 2 5 3 2 4" xfId="9418"/>
    <cellStyle name="Normal 8 6 2 5 3 2 4 2" xfId="26955"/>
    <cellStyle name="Normal 8 6 2 5 3 2 5" xfId="19440"/>
    <cellStyle name="Normal 8 6 2 5 3 2 6" xfId="16935"/>
    <cellStyle name="Normal 8 6 2 5 3 3" xfId="3142"/>
    <cellStyle name="Normal 8 6 2 5 3 3 2" xfId="10678"/>
    <cellStyle name="Normal 8 6 2 5 3 3 2 2" xfId="28215"/>
    <cellStyle name="Normal 8 6 2 5 3 3 3" xfId="20700"/>
    <cellStyle name="Normal 8 6 2 5 3 4" xfId="5647"/>
    <cellStyle name="Normal 8 6 2 5 3 4 2" xfId="13183"/>
    <cellStyle name="Normal 8 6 2 5 3 4 2 2" xfId="30720"/>
    <cellStyle name="Normal 8 6 2 5 3 4 3" xfId="23205"/>
    <cellStyle name="Normal 8 6 2 5 3 5" xfId="8171"/>
    <cellStyle name="Normal 8 6 2 5 3 5 2" xfId="25710"/>
    <cellStyle name="Normal 8 6 2 5 3 6" xfId="18195"/>
    <cellStyle name="Normal 8 6 2 5 3 7" xfId="15690"/>
    <cellStyle name="Normal 8 6 2 5 4" xfId="1135"/>
    <cellStyle name="Normal 8 6 2 5 4 2" xfId="2380"/>
    <cellStyle name="Normal 8 6 2 5 4 2 2" xfId="4885"/>
    <cellStyle name="Normal 8 6 2 5 4 2 2 2" xfId="12421"/>
    <cellStyle name="Normal 8 6 2 5 4 2 2 2 2" xfId="29958"/>
    <cellStyle name="Normal 8 6 2 5 4 2 2 3" xfId="22443"/>
    <cellStyle name="Normal 8 6 2 5 4 2 3" xfId="7390"/>
    <cellStyle name="Normal 8 6 2 5 4 2 3 2" xfId="14926"/>
    <cellStyle name="Normal 8 6 2 5 4 2 3 2 2" xfId="32463"/>
    <cellStyle name="Normal 8 6 2 5 4 2 3 3" xfId="24948"/>
    <cellStyle name="Normal 8 6 2 5 4 2 4" xfId="9916"/>
    <cellStyle name="Normal 8 6 2 5 4 2 4 2" xfId="27453"/>
    <cellStyle name="Normal 8 6 2 5 4 2 5" xfId="19938"/>
    <cellStyle name="Normal 8 6 2 5 4 2 6" xfId="17433"/>
    <cellStyle name="Normal 8 6 2 5 4 3" xfId="3640"/>
    <cellStyle name="Normal 8 6 2 5 4 3 2" xfId="11176"/>
    <cellStyle name="Normal 8 6 2 5 4 3 2 2" xfId="28713"/>
    <cellStyle name="Normal 8 6 2 5 4 3 3" xfId="21198"/>
    <cellStyle name="Normal 8 6 2 5 4 4" xfId="6145"/>
    <cellStyle name="Normal 8 6 2 5 4 4 2" xfId="13681"/>
    <cellStyle name="Normal 8 6 2 5 4 4 2 2" xfId="31218"/>
    <cellStyle name="Normal 8 6 2 5 4 4 3" xfId="23703"/>
    <cellStyle name="Normal 8 6 2 5 4 5" xfId="8671"/>
    <cellStyle name="Normal 8 6 2 5 4 5 2" xfId="26208"/>
    <cellStyle name="Normal 8 6 2 5 4 6" xfId="18693"/>
    <cellStyle name="Normal 8 6 2 5 4 7" xfId="16188"/>
    <cellStyle name="Normal 8 6 2 5 5" xfId="1633"/>
    <cellStyle name="Normal 8 6 2 5 5 2" xfId="4138"/>
    <cellStyle name="Normal 8 6 2 5 5 2 2" xfId="11674"/>
    <cellStyle name="Normal 8 6 2 5 5 2 2 2" xfId="29211"/>
    <cellStyle name="Normal 8 6 2 5 5 2 3" xfId="21696"/>
    <cellStyle name="Normal 8 6 2 5 5 3" xfId="6643"/>
    <cellStyle name="Normal 8 6 2 5 5 3 2" xfId="14179"/>
    <cellStyle name="Normal 8 6 2 5 5 3 2 2" xfId="31716"/>
    <cellStyle name="Normal 8 6 2 5 5 3 3" xfId="24201"/>
    <cellStyle name="Normal 8 6 2 5 5 4" xfId="9169"/>
    <cellStyle name="Normal 8 6 2 5 5 4 2" xfId="26706"/>
    <cellStyle name="Normal 8 6 2 5 5 5" xfId="19191"/>
    <cellStyle name="Normal 8 6 2 5 5 6" xfId="16686"/>
    <cellStyle name="Normal 8 6 2 5 6" xfId="2893"/>
    <cellStyle name="Normal 8 6 2 5 6 2" xfId="10429"/>
    <cellStyle name="Normal 8 6 2 5 6 2 2" xfId="27966"/>
    <cellStyle name="Normal 8 6 2 5 6 3" xfId="20451"/>
    <cellStyle name="Normal 8 6 2 5 7" xfId="5398"/>
    <cellStyle name="Normal 8 6 2 5 7 2" xfId="12934"/>
    <cellStyle name="Normal 8 6 2 5 7 2 2" xfId="30471"/>
    <cellStyle name="Normal 8 6 2 5 7 3" xfId="22956"/>
    <cellStyle name="Normal 8 6 2 5 8" xfId="7920"/>
    <cellStyle name="Normal 8 6 2 5 8 2" xfId="25461"/>
    <cellStyle name="Normal 8 6 2 5 9" xfId="17946"/>
    <cellStyle name="Normal 8 6 2 6" xfId="680"/>
    <cellStyle name="Normal 8 6 2 6 2" xfId="1201"/>
    <cellStyle name="Normal 8 6 2 6 2 2" xfId="2446"/>
    <cellStyle name="Normal 8 6 2 6 2 2 2" xfId="4951"/>
    <cellStyle name="Normal 8 6 2 6 2 2 2 2" xfId="12487"/>
    <cellStyle name="Normal 8 6 2 6 2 2 2 2 2" xfId="30024"/>
    <cellStyle name="Normal 8 6 2 6 2 2 2 3" xfId="22509"/>
    <cellStyle name="Normal 8 6 2 6 2 2 3" xfId="7456"/>
    <cellStyle name="Normal 8 6 2 6 2 2 3 2" xfId="14992"/>
    <cellStyle name="Normal 8 6 2 6 2 2 3 2 2" xfId="32529"/>
    <cellStyle name="Normal 8 6 2 6 2 2 3 3" xfId="25014"/>
    <cellStyle name="Normal 8 6 2 6 2 2 4" xfId="9982"/>
    <cellStyle name="Normal 8 6 2 6 2 2 4 2" xfId="27519"/>
    <cellStyle name="Normal 8 6 2 6 2 2 5" xfId="20004"/>
    <cellStyle name="Normal 8 6 2 6 2 2 6" xfId="17499"/>
    <cellStyle name="Normal 8 6 2 6 2 3" xfId="3706"/>
    <cellStyle name="Normal 8 6 2 6 2 3 2" xfId="11242"/>
    <cellStyle name="Normal 8 6 2 6 2 3 2 2" xfId="28779"/>
    <cellStyle name="Normal 8 6 2 6 2 3 3" xfId="21264"/>
    <cellStyle name="Normal 8 6 2 6 2 4" xfId="6211"/>
    <cellStyle name="Normal 8 6 2 6 2 4 2" xfId="13747"/>
    <cellStyle name="Normal 8 6 2 6 2 4 2 2" xfId="31284"/>
    <cellStyle name="Normal 8 6 2 6 2 4 3" xfId="23769"/>
    <cellStyle name="Normal 8 6 2 6 2 5" xfId="8737"/>
    <cellStyle name="Normal 8 6 2 6 2 5 2" xfId="26274"/>
    <cellStyle name="Normal 8 6 2 6 2 6" xfId="18759"/>
    <cellStyle name="Normal 8 6 2 6 2 7" xfId="16254"/>
    <cellStyle name="Normal 8 6 2 6 3" xfId="1948"/>
    <cellStyle name="Normal 8 6 2 6 3 2" xfId="4453"/>
    <cellStyle name="Normal 8 6 2 6 3 2 2" xfId="11989"/>
    <cellStyle name="Normal 8 6 2 6 3 2 2 2" xfId="29526"/>
    <cellStyle name="Normal 8 6 2 6 3 2 3" xfId="22011"/>
    <cellStyle name="Normal 8 6 2 6 3 3" xfId="6958"/>
    <cellStyle name="Normal 8 6 2 6 3 3 2" xfId="14494"/>
    <cellStyle name="Normal 8 6 2 6 3 3 2 2" xfId="32031"/>
    <cellStyle name="Normal 8 6 2 6 3 3 3" xfId="24516"/>
    <cellStyle name="Normal 8 6 2 6 3 4" xfId="9484"/>
    <cellStyle name="Normal 8 6 2 6 3 4 2" xfId="27021"/>
    <cellStyle name="Normal 8 6 2 6 3 5" xfId="19506"/>
    <cellStyle name="Normal 8 6 2 6 3 6" xfId="17001"/>
    <cellStyle name="Normal 8 6 2 6 4" xfId="3208"/>
    <cellStyle name="Normal 8 6 2 6 4 2" xfId="10744"/>
    <cellStyle name="Normal 8 6 2 6 4 2 2" xfId="28281"/>
    <cellStyle name="Normal 8 6 2 6 4 3" xfId="20766"/>
    <cellStyle name="Normal 8 6 2 6 5" xfId="5713"/>
    <cellStyle name="Normal 8 6 2 6 5 2" xfId="13249"/>
    <cellStyle name="Normal 8 6 2 6 5 2 2" xfId="30786"/>
    <cellStyle name="Normal 8 6 2 6 5 3" xfId="23271"/>
    <cellStyle name="Normal 8 6 2 6 6" xfId="8237"/>
    <cellStyle name="Normal 8 6 2 6 6 2" xfId="25776"/>
    <cellStyle name="Normal 8 6 2 6 7" xfId="18261"/>
    <cellStyle name="Normal 8 6 2 6 8" xfId="15756"/>
    <cellStyle name="Normal 8 6 2 7" xfId="407"/>
    <cellStyle name="Normal 8 6 2 7 2" xfId="1699"/>
    <cellStyle name="Normal 8 6 2 7 2 2" xfId="4204"/>
    <cellStyle name="Normal 8 6 2 7 2 2 2" xfId="11740"/>
    <cellStyle name="Normal 8 6 2 7 2 2 2 2" xfId="29277"/>
    <cellStyle name="Normal 8 6 2 7 2 2 3" xfId="21762"/>
    <cellStyle name="Normal 8 6 2 7 2 3" xfId="6709"/>
    <cellStyle name="Normal 8 6 2 7 2 3 2" xfId="14245"/>
    <cellStyle name="Normal 8 6 2 7 2 3 2 2" xfId="31782"/>
    <cellStyle name="Normal 8 6 2 7 2 3 3" xfId="24267"/>
    <cellStyle name="Normal 8 6 2 7 2 4" xfId="9235"/>
    <cellStyle name="Normal 8 6 2 7 2 4 2" xfId="26772"/>
    <cellStyle name="Normal 8 6 2 7 2 5" xfId="19257"/>
    <cellStyle name="Normal 8 6 2 7 2 6" xfId="16752"/>
    <cellStyle name="Normal 8 6 2 7 3" xfId="2959"/>
    <cellStyle name="Normal 8 6 2 7 3 2" xfId="10495"/>
    <cellStyle name="Normal 8 6 2 7 3 2 2" xfId="28032"/>
    <cellStyle name="Normal 8 6 2 7 3 3" xfId="20517"/>
    <cellStyle name="Normal 8 6 2 7 4" xfId="5464"/>
    <cellStyle name="Normal 8 6 2 7 4 2" xfId="13000"/>
    <cellStyle name="Normal 8 6 2 7 4 2 2" xfId="30537"/>
    <cellStyle name="Normal 8 6 2 7 4 3" xfId="23022"/>
    <cellStyle name="Normal 8 6 2 7 5" xfId="7986"/>
    <cellStyle name="Normal 8 6 2 7 5 2" xfId="25527"/>
    <cellStyle name="Normal 8 6 2 7 6" xfId="18012"/>
    <cellStyle name="Normal 8 6 2 7 7" xfId="15507"/>
    <cellStyle name="Normal 8 6 2 8" xfId="952"/>
    <cellStyle name="Normal 8 6 2 8 2" xfId="2197"/>
    <cellStyle name="Normal 8 6 2 8 2 2" xfId="4702"/>
    <cellStyle name="Normal 8 6 2 8 2 2 2" xfId="12238"/>
    <cellStyle name="Normal 8 6 2 8 2 2 2 2" xfId="29775"/>
    <cellStyle name="Normal 8 6 2 8 2 2 3" xfId="22260"/>
    <cellStyle name="Normal 8 6 2 8 2 3" xfId="7207"/>
    <cellStyle name="Normal 8 6 2 8 2 3 2" xfId="14743"/>
    <cellStyle name="Normal 8 6 2 8 2 3 2 2" xfId="32280"/>
    <cellStyle name="Normal 8 6 2 8 2 3 3" xfId="24765"/>
    <cellStyle name="Normal 8 6 2 8 2 4" xfId="9733"/>
    <cellStyle name="Normal 8 6 2 8 2 4 2" xfId="27270"/>
    <cellStyle name="Normal 8 6 2 8 2 5" xfId="19755"/>
    <cellStyle name="Normal 8 6 2 8 2 6" xfId="17250"/>
    <cellStyle name="Normal 8 6 2 8 3" xfId="3457"/>
    <cellStyle name="Normal 8 6 2 8 3 2" xfId="10993"/>
    <cellStyle name="Normal 8 6 2 8 3 2 2" xfId="28530"/>
    <cellStyle name="Normal 8 6 2 8 3 3" xfId="21015"/>
    <cellStyle name="Normal 8 6 2 8 4" xfId="5962"/>
    <cellStyle name="Normal 8 6 2 8 4 2" xfId="13498"/>
    <cellStyle name="Normal 8 6 2 8 4 2 2" xfId="31035"/>
    <cellStyle name="Normal 8 6 2 8 4 3" xfId="23520"/>
    <cellStyle name="Normal 8 6 2 8 5" xfId="8488"/>
    <cellStyle name="Normal 8 6 2 8 5 2" xfId="26025"/>
    <cellStyle name="Normal 8 6 2 8 6" xfId="18510"/>
    <cellStyle name="Normal 8 6 2 8 7" xfId="16005"/>
    <cellStyle name="Normal 8 6 2 9" xfId="1450"/>
    <cellStyle name="Normal 8 6 2 9 2" xfId="3955"/>
    <cellStyle name="Normal 8 6 2 9 2 2" xfId="11491"/>
    <cellStyle name="Normal 8 6 2 9 2 2 2" xfId="29028"/>
    <cellStyle name="Normal 8 6 2 9 2 3" xfId="21513"/>
    <cellStyle name="Normal 8 6 2 9 3" xfId="6460"/>
    <cellStyle name="Normal 8 6 2 9 3 2" xfId="13996"/>
    <cellStyle name="Normal 8 6 2 9 3 2 2" xfId="31533"/>
    <cellStyle name="Normal 8 6 2 9 3 3" xfId="24018"/>
    <cellStyle name="Normal 8 6 2 9 4" xfId="8986"/>
    <cellStyle name="Normal 8 6 2 9 4 2" xfId="26523"/>
    <cellStyle name="Normal 8 6 2 9 5" xfId="19008"/>
    <cellStyle name="Normal 8 6 2 9 6" xfId="16503"/>
    <cellStyle name="Normal 8 6 3" xfId="146"/>
    <cellStyle name="Normal 8 6 3 10" xfId="5231"/>
    <cellStyle name="Normal 8 6 3 10 2" xfId="12767"/>
    <cellStyle name="Normal 8 6 3 10 2 2" xfId="30304"/>
    <cellStyle name="Normal 8 6 3 10 3" xfId="22789"/>
    <cellStyle name="Normal 8 6 3 11" xfId="7751"/>
    <cellStyle name="Normal 8 6 3 11 2" xfId="25294"/>
    <cellStyle name="Normal 8 6 3 12" xfId="17779"/>
    <cellStyle name="Normal 8 6 3 13" xfId="15272"/>
    <cellStyle name="Normal 8 6 3 2" xfId="210"/>
    <cellStyle name="Normal 8 6 3 2 10" xfId="15333"/>
    <cellStyle name="Normal 8 6 3 2 2" xfId="759"/>
    <cellStyle name="Normal 8 6 3 2 2 2" xfId="1278"/>
    <cellStyle name="Normal 8 6 3 2 2 2 2" xfId="2523"/>
    <cellStyle name="Normal 8 6 3 2 2 2 2 2" xfId="5028"/>
    <cellStyle name="Normal 8 6 3 2 2 2 2 2 2" xfId="12564"/>
    <cellStyle name="Normal 8 6 3 2 2 2 2 2 2 2" xfId="30101"/>
    <cellStyle name="Normal 8 6 3 2 2 2 2 2 3" xfId="22586"/>
    <cellStyle name="Normal 8 6 3 2 2 2 2 3" xfId="7533"/>
    <cellStyle name="Normal 8 6 3 2 2 2 2 3 2" xfId="15069"/>
    <cellStyle name="Normal 8 6 3 2 2 2 2 3 2 2" xfId="32606"/>
    <cellStyle name="Normal 8 6 3 2 2 2 2 3 3" xfId="25091"/>
    <cellStyle name="Normal 8 6 3 2 2 2 2 4" xfId="10059"/>
    <cellStyle name="Normal 8 6 3 2 2 2 2 4 2" xfId="27596"/>
    <cellStyle name="Normal 8 6 3 2 2 2 2 5" xfId="20081"/>
    <cellStyle name="Normal 8 6 3 2 2 2 2 6" xfId="17576"/>
    <cellStyle name="Normal 8 6 3 2 2 2 3" xfId="3783"/>
    <cellStyle name="Normal 8 6 3 2 2 2 3 2" xfId="11319"/>
    <cellStyle name="Normal 8 6 3 2 2 2 3 2 2" xfId="28856"/>
    <cellStyle name="Normal 8 6 3 2 2 2 3 3" xfId="21341"/>
    <cellStyle name="Normal 8 6 3 2 2 2 4" xfId="6288"/>
    <cellStyle name="Normal 8 6 3 2 2 2 4 2" xfId="13824"/>
    <cellStyle name="Normal 8 6 3 2 2 2 4 2 2" xfId="31361"/>
    <cellStyle name="Normal 8 6 3 2 2 2 4 3" xfId="23846"/>
    <cellStyle name="Normal 8 6 3 2 2 2 5" xfId="8814"/>
    <cellStyle name="Normal 8 6 3 2 2 2 5 2" xfId="26351"/>
    <cellStyle name="Normal 8 6 3 2 2 2 6" xfId="18836"/>
    <cellStyle name="Normal 8 6 3 2 2 2 7" xfId="16331"/>
    <cellStyle name="Normal 8 6 3 2 2 3" xfId="2025"/>
    <cellStyle name="Normal 8 6 3 2 2 3 2" xfId="4530"/>
    <cellStyle name="Normal 8 6 3 2 2 3 2 2" xfId="12066"/>
    <cellStyle name="Normal 8 6 3 2 2 3 2 2 2" xfId="29603"/>
    <cellStyle name="Normal 8 6 3 2 2 3 2 3" xfId="22088"/>
    <cellStyle name="Normal 8 6 3 2 2 3 3" xfId="7035"/>
    <cellStyle name="Normal 8 6 3 2 2 3 3 2" xfId="14571"/>
    <cellStyle name="Normal 8 6 3 2 2 3 3 2 2" xfId="32108"/>
    <cellStyle name="Normal 8 6 3 2 2 3 3 3" xfId="24593"/>
    <cellStyle name="Normal 8 6 3 2 2 3 4" xfId="9561"/>
    <cellStyle name="Normal 8 6 3 2 2 3 4 2" xfId="27098"/>
    <cellStyle name="Normal 8 6 3 2 2 3 5" xfId="19583"/>
    <cellStyle name="Normal 8 6 3 2 2 3 6" xfId="17078"/>
    <cellStyle name="Normal 8 6 3 2 2 4" xfId="3285"/>
    <cellStyle name="Normal 8 6 3 2 2 4 2" xfId="10821"/>
    <cellStyle name="Normal 8 6 3 2 2 4 2 2" xfId="28358"/>
    <cellStyle name="Normal 8 6 3 2 2 4 3" xfId="20843"/>
    <cellStyle name="Normal 8 6 3 2 2 5" xfId="5790"/>
    <cellStyle name="Normal 8 6 3 2 2 5 2" xfId="13326"/>
    <cellStyle name="Normal 8 6 3 2 2 5 2 2" xfId="30863"/>
    <cellStyle name="Normal 8 6 3 2 2 5 3" xfId="23348"/>
    <cellStyle name="Normal 8 6 3 2 2 6" xfId="8314"/>
    <cellStyle name="Normal 8 6 3 2 2 6 2" xfId="25853"/>
    <cellStyle name="Normal 8 6 3 2 2 7" xfId="18338"/>
    <cellStyle name="Normal 8 6 3 2 2 8" xfId="15833"/>
    <cellStyle name="Normal 8 6 3 2 3" xfId="486"/>
    <cellStyle name="Normal 8 6 3 2 3 2" xfId="1776"/>
    <cellStyle name="Normal 8 6 3 2 3 2 2" xfId="4281"/>
    <cellStyle name="Normal 8 6 3 2 3 2 2 2" xfId="11817"/>
    <cellStyle name="Normal 8 6 3 2 3 2 2 2 2" xfId="29354"/>
    <cellStyle name="Normal 8 6 3 2 3 2 2 3" xfId="21839"/>
    <cellStyle name="Normal 8 6 3 2 3 2 3" xfId="6786"/>
    <cellStyle name="Normal 8 6 3 2 3 2 3 2" xfId="14322"/>
    <cellStyle name="Normal 8 6 3 2 3 2 3 2 2" xfId="31859"/>
    <cellStyle name="Normal 8 6 3 2 3 2 3 3" xfId="24344"/>
    <cellStyle name="Normal 8 6 3 2 3 2 4" xfId="9312"/>
    <cellStyle name="Normal 8 6 3 2 3 2 4 2" xfId="26849"/>
    <cellStyle name="Normal 8 6 3 2 3 2 5" xfId="19334"/>
    <cellStyle name="Normal 8 6 3 2 3 2 6" xfId="16829"/>
    <cellStyle name="Normal 8 6 3 2 3 3" xfId="3036"/>
    <cellStyle name="Normal 8 6 3 2 3 3 2" xfId="10572"/>
    <cellStyle name="Normal 8 6 3 2 3 3 2 2" xfId="28109"/>
    <cellStyle name="Normal 8 6 3 2 3 3 3" xfId="20594"/>
    <cellStyle name="Normal 8 6 3 2 3 4" xfId="5541"/>
    <cellStyle name="Normal 8 6 3 2 3 4 2" xfId="13077"/>
    <cellStyle name="Normal 8 6 3 2 3 4 2 2" xfId="30614"/>
    <cellStyle name="Normal 8 6 3 2 3 4 3" xfId="23099"/>
    <cellStyle name="Normal 8 6 3 2 3 5" xfId="8063"/>
    <cellStyle name="Normal 8 6 3 2 3 5 2" xfId="25604"/>
    <cellStyle name="Normal 8 6 3 2 3 6" xfId="18089"/>
    <cellStyle name="Normal 8 6 3 2 3 7" xfId="15584"/>
    <cellStyle name="Normal 8 6 3 2 4" xfId="1029"/>
    <cellStyle name="Normal 8 6 3 2 4 2" xfId="2274"/>
    <cellStyle name="Normal 8 6 3 2 4 2 2" xfId="4779"/>
    <cellStyle name="Normal 8 6 3 2 4 2 2 2" xfId="12315"/>
    <cellStyle name="Normal 8 6 3 2 4 2 2 2 2" xfId="29852"/>
    <cellStyle name="Normal 8 6 3 2 4 2 2 3" xfId="22337"/>
    <cellStyle name="Normal 8 6 3 2 4 2 3" xfId="7284"/>
    <cellStyle name="Normal 8 6 3 2 4 2 3 2" xfId="14820"/>
    <cellStyle name="Normal 8 6 3 2 4 2 3 2 2" xfId="32357"/>
    <cellStyle name="Normal 8 6 3 2 4 2 3 3" xfId="24842"/>
    <cellStyle name="Normal 8 6 3 2 4 2 4" xfId="9810"/>
    <cellStyle name="Normal 8 6 3 2 4 2 4 2" xfId="27347"/>
    <cellStyle name="Normal 8 6 3 2 4 2 5" xfId="19832"/>
    <cellStyle name="Normal 8 6 3 2 4 2 6" xfId="17327"/>
    <cellStyle name="Normal 8 6 3 2 4 3" xfId="3534"/>
    <cellStyle name="Normal 8 6 3 2 4 3 2" xfId="11070"/>
    <cellStyle name="Normal 8 6 3 2 4 3 2 2" xfId="28607"/>
    <cellStyle name="Normal 8 6 3 2 4 3 3" xfId="21092"/>
    <cellStyle name="Normal 8 6 3 2 4 4" xfId="6039"/>
    <cellStyle name="Normal 8 6 3 2 4 4 2" xfId="13575"/>
    <cellStyle name="Normal 8 6 3 2 4 4 2 2" xfId="31112"/>
    <cellStyle name="Normal 8 6 3 2 4 4 3" xfId="23597"/>
    <cellStyle name="Normal 8 6 3 2 4 5" xfId="8565"/>
    <cellStyle name="Normal 8 6 3 2 4 5 2" xfId="26102"/>
    <cellStyle name="Normal 8 6 3 2 4 6" xfId="18587"/>
    <cellStyle name="Normal 8 6 3 2 4 7" xfId="16082"/>
    <cellStyle name="Normal 8 6 3 2 5" xfId="1527"/>
    <cellStyle name="Normal 8 6 3 2 5 2" xfId="4032"/>
    <cellStyle name="Normal 8 6 3 2 5 2 2" xfId="11568"/>
    <cellStyle name="Normal 8 6 3 2 5 2 2 2" xfId="29105"/>
    <cellStyle name="Normal 8 6 3 2 5 2 3" xfId="21590"/>
    <cellStyle name="Normal 8 6 3 2 5 3" xfId="6537"/>
    <cellStyle name="Normal 8 6 3 2 5 3 2" xfId="14073"/>
    <cellStyle name="Normal 8 6 3 2 5 3 2 2" xfId="31610"/>
    <cellStyle name="Normal 8 6 3 2 5 3 3" xfId="24095"/>
    <cellStyle name="Normal 8 6 3 2 5 4" xfId="9063"/>
    <cellStyle name="Normal 8 6 3 2 5 4 2" xfId="26600"/>
    <cellStyle name="Normal 8 6 3 2 5 5" xfId="19085"/>
    <cellStyle name="Normal 8 6 3 2 5 6" xfId="16580"/>
    <cellStyle name="Normal 8 6 3 2 6" xfId="2787"/>
    <cellStyle name="Normal 8 6 3 2 6 2" xfId="10323"/>
    <cellStyle name="Normal 8 6 3 2 6 2 2" xfId="27860"/>
    <cellStyle name="Normal 8 6 3 2 6 3" xfId="20345"/>
    <cellStyle name="Normal 8 6 3 2 7" xfId="5292"/>
    <cellStyle name="Normal 8 6 3 2 7 2" xfId="12828"/>
    <cellStyle name="Normal 8 6 3 2 7 2 2" xfId="30365"/>
    <cellStyle name="Normal 8 6 3 2 7 3" xfId="22850"/>
    <cellStyle name="Normal 8 6 3 2 8" xfId="7812"/>
    <cellStyle name="Normal 8 6 3 2 8 2" xfId="25355"/>
    <cellStyle name="Normal 8 6 3 2 9" xfId="17840"/>
    <cellStyle name="Normal 8 6 3 3" xfId="286"/>
    <cellStyle name="Normal 8 6 3 3 10" xfId="15396"/>
    <cellStyle name="Normal 8 6 3 3 2" xfId="821"/>
    <cellStyle name="Normal 8 6 3 3 2 2" xfId="1339"/>
    <cellStyle name="Normal 8 6 3 3 2 2 2" xfId="2584"/>
    <cellStyle name="Normal 8 6 3 3 2 2 2 2" xfId="5089"/>
    <cellStyle name="Normal 8 6 3 3 2 2 2 2 2" xfId="12625"/>
    <cellStyle name="Normal 8 6 3 3 2 2 2 2 2 2" xfId="30162"/>
    <cellStyle name="Normal 8 6 3 3 2 2 2 2 3" xfId="22647"/>
    <cellStyle name="Normal 8 6 3 3 2 2 2 3" xfId="7594"/>
    <cellStyle name="Normal 8 6 3 3 2 2 2 3 2" xfId="15130"/>
    <cellStyle name="Normal 8 6 3 3 2 2 2 3 2 2" xfId="32667"/>
    <cellStyle name="Normal 8 6 3 3 2 2 2 3 3" xfId="25152"/>
    <cellStyle name="Normal 8 6 3 3 2 2 2 4" xfId="10120"/>
    <cellStyle name="Normal 8 6 3 3 2 2 2 4 2" xfId="27657"/>
    <cellStyle name="Normal 8 6 3 3 2 2 2 5" xfId="20142"/>
    <cellStyle name="Normal 8 6 3 3 2 2 2 6" xfId="17637"/>
    <cellStyle name="Normal 8 6 3 3 2 2 3" xfId="3844"/>
    <cellStyle name="Normal 8 6 3 3 2 2 3 2" xfId="11380"/>
    <cellStyle name="Normal 8 6 3 3 2 2 3 2 2" xfId="28917"/>
    <cellStyle name="Normal 8 6 3 3 2 2 3 3" xfId="21402"/>
    <cellStyle name="Normal 8 6 3 3 2 2 4" xfId="6349"/>
    <cellStyle name="Normal 8 6 3 3 2 2 4 2" xfId="13885"/>
    <cellStyle name="Normal 8 6 3 3 2 2 4 2 2" xfId="31422"/>
    <cellStyle name="Normal 8 6 3 3 2 2 4 3" xfId="23907"/>
    <cellStyle name="Normal 8 6 3 3 2 2 5" xfId="8875"/>
    <cellStyle name="Normal 8 6 3 3 2 2 5 2" xfId="26412"/>
    <cellStyle name="Normal 8 6 3 3 2 2 6" xfId="18897"/>
    <cellStyle name="Normal 8 6 3 3 2 2 7" xfId="16392"/>
    <cellStyle name="Normal 8 6 3 3 2 3" xfId="2086"/>
    <cellStyle name="Normal 8 6 3 3 2 3 2" xfId="4591"/>
    <cellStyle name="Normal 8 6 3 3 2 3 2 2" xfId="12127"/>
    <cellStyle name="Normal 8 6 3 3 2 3 2 2 2" xfId="29664"/>
    <cellStyle name="Normal 8 6 3 3 2 3 2 3" xfId="22149"/>
    <cellStyle name="Normal 8 6 3 3 2 3 3" xfId="7096"/>
    <cellStyle name="Normal 8 6 3 3 2 3 3 2" xfId="14632"/>
    <cellStyle name="Normal 8 6 3 3 2 3 3 2 2" xfId="32169"/>
    <cellStyle name="Normal 8 6 3 3 2 3 3 3" xfId="24654"/>
    <cellStyle name="Normal 8 6 3 3 2 3 4" xfId="9622"/>
    <cellStyle name="Normal 8 6 3 3 2 3 4 2" xfId="27159"/>
    <cellStyle name="Normal 8 6 3 3 2 3 5" xfId="19644"/>
    <cellStyle name="Normal 8 6 3 3 2 3 6" xfId="17139"/>
    <cellStyle name="Normal 8 6 3 3 2 4" xfId="3346"/>
    <cellStyle name="Normal 8 6 3 3 2 4 2" xfId="10882"/>
    <cellStyle name="Normal 8 6 3 3 2 4 2 2" xfId="28419"/>
    <cellStyle name="Normal 8 6 3 3 2 4 3" xfId="20904"/>
    <cellStyle name="Normal 8 6 3 3 2 5" xfId="5851"/>
    <cellStyle name="Normal 8 6 3 3 2 5 2" xfId="13387"/>
    <cellStyle name="Normal 8 6 3 3 2 5 2 2" xfId="30924"/>
    <cellStyle name="Normal 8 6 3 3 2 5 3" xfId="23409"/>
    <cellStyle name="Normal 8 6 3 3 2 6" xfId="8375"/>
    <cellStyle name="Normal 8 6 3 3 2 6 2" xfId="25914"/>
    <cellStyle name="Normal 8 6 3 3 2 7" xfId="18399"/>
    <cellStyle name="Normal 8 6 3 3 2 8" xfId="15894"/>
    <cellStyle name="Normal 8 6 3 3 3" xfId="561"/>
    <cellStyle name="Normal 8 6 3 3 3 2" xfId="1837"/>
    <cellStyle name="Normal 8 6 3 3 3 2 2" xfId="4342"/>
    <cellStyle name="Normal 8 6 3 3 3 2 2 2" xfId="11878"/>
    <cellStyle name="Normal 8 6 3 3 3 2 2 2 2" xfId="29415"/>
    <cellStyle name="Normal 8 6 3 3 3 2 2 3" xfId="21900"/>
    <cellStyle name="Normal 8 6 3 3 3 2 3" xfId="6847"/>
    <cellStyle name="Normal 8 6 3 3 3 2 3 2" xfId="14383"/>
    <cellStyle name="Normal 8 6 3 3 3 2 3 2 2" xfId="31920"/>
    <cellStyle name="Normal 8 6 3 3 3 2 3 3" xfId="24405"/>
    <cellStyle name="Normal 8 6 3 3 3 2 4" xfId="9373"/>
    <cellStyle name="Normal 8 6 3 3 3 2 4 2" xfId="26910"/>
    <cellStyle name="Normal 8 6 3 3 3 2 5" xfId="19395"/>
    <cellStyle name="Normal 8 6 3 3 3 2 6" xfId="16890"/>
    <cellStyle name="Normal 8 6 3 3 3 3" xfId="3097"/>
    <cellStyle name="Normal 8 6 3 3 3 3 2" xfId="10633"/>
    <cellStyle name="Normal 8 6 3 3 3 3 2 2" xfId="28170"/>
    <cellStyle name="Normal 8 6 3 3 3 3 3" xfId="20655"/>
    <cellStyle name="Normal 8 6 3 3 3 4" xfId="5602"/>
    <cellStyle name="Normal 8 6 3 3 3 4 2" xfId="13138"/>
    <cellStyle name="Normal 8 6 3 3 3 4 2 2" xfId="30675"/>
    <cellStyle name="Normal 8 6 3 3 3 4 3" xfId="23160"/>
    <cellStyle name="Normal 8 6 3 3 3 5" xfId="8126"/>
    <cellStyle name="Normal 8 6 3 3 3 5 2" xfId="25665"/>
    <cellStyle name="Normal 8 6 3 3 3 6" xfId="18150"/>
    <cellStyle name="Normal 8 6 3 3 3 7" xfId="15645"/>
    <cellStyle name="Normal 8 6 3 3 4" xfId="1090"/>
    <cellStyle name="Normal 8 6 3 3 4 2" xfId="2335"/>
    <cellStyle name="Normal 8 6 3 3 4 2 2" xfId="4840"/>
    <cellStyle name="Normal 8 6 3 3 4 2 2 2" xfId="12376"/>
    <cellStyle name="Normal 8 6 3 3 4 2 2 2 2" xfId="29913"/>
    <cellStyle name="Normal 8 6 3 3 4 2 2 3" xfId="22398"/>
    <cellStyle name="Normal 8 6 3 3 4 2 3" xfId="7345"/>
    <cellStyle name="Normal 8 6 3 3 4 2 3 2" xfId="14881"/>
    <cellStyle name="Normal 8 6 3 3 4 2 3 2 2" xfId="32418"/>
    <cellStyle name="Normal 8 6 3 3 4 2 3 3" xfId="24903"/>
    <cellStyle name="Normal 8 6 3 3 4 2 4" xfId="9871"/>
    <cellStyle name="Normal 8 6 3 3 4 2 4 2" xfId="27408"/>
    <cellStyle name="Normal 8 6 3 3 4 2 5" xfId="19893"/>
    <cellStyle name="Normal 8 6 3 3 4 2 6" xfId="17388"/>
    <cellStyle name="Normal 8 6 3 3 4 3" xfId="3595"/>
    <cellStyle name="Normal 8 6 3 3 4 3 2" xfId="11131"/>
    <cellStyle name="Normal 8 6 3 3 4 3 2 2" xfId="28668"/>
    <cellStyle name="Normal 8 6 3 3 4 3 3" xfId="21153"/>
    <cellStyle name="Normal 8 6 3 3 4 4" xfId="6100"/>
    <cellStyle name="Normal 8 6 3 3 4 4 2" xfId="13636"/>
    <cellStyle name="Normal 8 6 3 3 4 4 2 2" xfId="31173"/>
    <cellStyle name="Normal 8 6 3 3 4 4 3" xfId="23658"/>
    <cellStyle name="Normal 8 6 3 3 4 5" xfId="8626"/>
    <cellStyle name="Normal 8 6 3 3 4 5 2" xfId="26163"/>
    <cellStyle name="Normal 8 6 3 3 4 6" xfId="18648"/>
    <cellStyle name="Normal 8 6 3 3 4 7" xfId="16143"/>
    <cellStyle name="Normal 8 6 3 3 5" xfId="1588"/>
    <cellStyle name="Normal 8 6 3 3 5 2" xfId="4093"/>
    <cellStyle name="Normal 8 6 3 3 5 2 2" xfId="11629"/>
    <cellStyle name="Normal 8 6 3 3 5 2 2 2" xfId="29166"/>
    <cellStyle name="Normal 8 6 3 3 5 2 3" xfId="21651"/>
    <cellStyle name="Normal 8 6 3 3 5 3" xfId="6598"/>
    <cellStyle name="Normal 8 6 3 3 5 3 2" xfId="14134"/>
    <cellStyle name="Normal 8 6 3 3 5 3 2 2" xfId="31671"/>
    <cellStyle name="Normal 8 6 3 3 5 3 3" xfId="24156"/>
    <cellStyle name="Normal 8 6 3 3 5 4" xfId="9124"/>
    <cellStyle name="Normal 8 6 3 3 5 4 2" xfId="26661"/>
    <cellStyle name="Normal 8 6 3 3 5 5" xfId="19146"/>
    <cellStyle name="Normal 8 6 3 3 5 6" xfId="16641"/>
    <cellStyle name="Normal 8 6 3 3 6" xfId="2848"/>
    <cellStyle name="Normal 8 6 3 3 6 2" xfId="10384"/>
    <cellStyle name="Normal 8 6 3 3 6 2 2" xfId="27921"/>
    <cellStyle name="Normal 8 6 3 3 6 3" xfId="20406"/>
    <cellStyle name="Normal 8 6 3 3 7" xfId="5353"/>
    <cellStyle name="Normal 8 6 3 3 7 2" xfId="12889"/>
    <cellStyle name="Normal 8 6 3 3 7 2 2" xfId="30426"/>
    <cellStyle name="Normal 8 6 3 3 7 3" xfId="22911"/>
    <cellStyle name="Normal 8 6 3 3 8" xfId="7875"/>
    <cellStyle name="Normal 8 6 3 3 8 2" xfId="25416"/>
    <cellStyle name="Normal 8 6 3 3 9" xfId="17901"/>
    <cellStyle name="Normal 8 6 3 4" xfId="350"/>
    <cellStyle name="Normal 8 6 3 4 10" xfId="15457"/>
    <cellStyle name="Normal 8 6 3 4 2" xfId="885"/>
    <cellStyle name="Normal 8 6 3 4 2 2" xfId="1400"/>
    <cellStyle name="Normal 8 6 3 4 2 2 2" xfId="2645"/>
    <cellStyle name="Normal 8 6 3 4 2 2 2 2" xfId="5150"/>
    <cellStyle name="Normal 8 6 3 4 2 2 2 2 2" xfId="12686"/>
    <cellStyle name="Normal 8 6 3 4 2 2 2 2 2 2" xfId="30223"/>
    <cellStyle name="Normal 8 6 3 4 2 2 2 2 3" xfId="22708"/>
    <cellStyle name="Normal 8 6 3 4 2 2 2 3" xfId="7655"/>
    <cellStyle name="Normal 8 6 3 4 2 2 2 3 2" xfId="15191"/>
    <cellStyle name="Normal 8 6 3 4 2 2 2 3 2 2" xfId="32728"/>
    <cellStyle name="Normal 8 6 3 4 2 2 2 3 3" xfId="25213"/>
    <cellStyle name="Normal 8 6 3 4 2 2 2 4" xfId="10181"/>
    <cellStyle name="Normal 8 6 3 4 2 2 2 4 2" xfId="27718"/>
    <cellStyle name="Normal 8 6 3 4 2 2 2 5" xfId="20203"/>
    <cellStyle name="Normal 8 6 3 4 2 2 2 6" xfId="17698"/>
    <cellStyle name="Normal 8 6 3 4 2 2 3" xfId="3905"/>
    <cellStyle name="Normal 8 6 3 4 2 2 3 2" xfId="11441"/>
    <cellStyle name="Normal 8 6 3 4 2 2 3 2 2" xfId="28978"/>
    <cellStyle name="Normal 8 6 3 4 2 2 3 3" xfId="21463"/>
    <cellStyle name="Normal 8 6 3 4 2 2 4" xfId="6410"/>
    <cellStyle name="Normal 8 6 3 4 2 2 4 2" xfId="13946"/>
    <cellStyle name="Normal 8 6 3 4 2 2 4 2 2" xfId="31483"/>
    <cellStyle name="Normal 8 6 3 4 2 2 4 3" xfId="23968"/>
    <cellStyle name="Normal 8 6 3 4 2 2 5" xfId="8936"/>
    <cellStyle name="Normal 8 6 3 4 2 2 5 2" xfId="26473"/>
    <cellStyle name="Normal 8 6 3 4 2 2 6" xfId="18958"/>
    <cellStyle name="Normal 8 6 3 4 2 2 7" xfId="16453"/>
    <cellStyle name="Normal 8 6 3 4 2 3" xfId="2147"/>
    <cellStyle name="Normal 8 6 3 4 2 3 2" xfId="4652"/>
    <cellStyle name="Normal 8 6 3 4 2 3 2 2" xfId="12188"/>
    <cellStyle name="Normal 8 6 3 4 2 3 2 2 2" xfId="29725"/>
    <cellStyle name="Normal 8 6 3 4 2 3 2 3" xfId="22210"/>
    <cellStyle name="Normal 8 6 3 4 2 3 3" xfId="7157"/>
    <cellStyle name="Normal 8 6 3 4 2 3 3 2" xfId="14693"/>
    <cellStyle name="Normal 8 6 3 4 2 3 3 2 2" xfId="32230"/>
    <cellStyle name="Normal 8 6 3 4 2 3 3 3" xfId="24715"/>
    <cellStyle name="Normal 8 6 3 4 2 3 4" xfId="9683"/>
    <cellStyle name="Normal 8 6 3 4 2 3 4 2" xfId="27220"/>
    <cellStyle name="Normal 8 6 3 4 2 3 5" xfId="19705"/>
    <cellStyle name="Normal 8 6 3 4 2 3 6" xfId="17200"/>
    <cellStyle name="Normal 8 6 3 4 2 4" xfId="3407"/>
    <cellStyle name="Normal 8 6 3 4 2 4 2" xfId="10943"/>
    <cellStyle name="Normal 8 6 3 4 2 4 2 2" xfId="28480"/>
    <cellStyle name="Normal 8 6 3 4 2 4 3" xfId="20965"/>
    <cellStyle name="Normal 8 6 3 4 2 5" xfId="5912"/>
    <cellStyle name="Normal 8 6 3 4 2 5 2" xfId="13448"/>
    <cellStyle name="Normal 8 6 3 4 2 5 2 2" xfId="30985"/>
    <cellStyle name="Normal 8 6 3 4 2 5 3" xfId="23470"/>
    <cellStyle name="Normal 8 6 3 4 2 6" xfId="8436"/>
    <cellStyle name="Normal 8 6 3 4 2 6 2" xfId="25975"/>
    <cellStyle name="Normal 8 6 3 4 2 7" xfId="18460"/>
    <cellStyle name="Normal 8 6 3 4 2 8" xfId="15955"/>
    <cellStyle name="Normal 8 6 3 4 3" xfId="625"/>
    <cellStyle name="Normal 8 6 3 4 3 2" xfId="1898"/>
    <cellStyle name="Normal 8 6 3 4 3 2 2" xfId="4403"/>
    <cellStyle name="Normal 8 6 3 4 3 2 2 2" xfId="11939"/>
    <cellStyle name="Normal 8 6 3 4 3 2 2 2 2" xfId="29476"/>
    <cellStyle name="Normal 8 6 3 4 3 2 2 3" xfId="21961"/>
    <cellStyle name="Normal 8 6 3 4 3 2 3" xfId="6908"/>
    <cellStyle name="Normal 8 6 3 4 3 2 3 2" xfId="14444"/>
    <cellStyle name="Normal 8 6 3 4 3 2 3 2 2" xfId="31981"/>
    <cellStyle name="Normal 8 6 3 4 3 2 3 3" xfId="24466"/>
    <cellStyle name="Normal 8 6 3 4 3 2 4" xfId="9434"/>
    <cellStyle name="Normal 8 6 3 4 3 2 4 2" xfId="26971"/>
    <cellStyle name="Normal 8 6 3 4 3 2 5" xfId="19456"/>
    <cellStyle name="Normal 8 6 3 4 3 2 6" xfId="16951"/>
    <cellStyle name="Normal 8 6 3 4 3 3" xfId="3158"/>
    <cellStyle name="Normal 8 6 3 4 3 3 2" xfId="10694"/>
    <cellStyle name="Normal 8 6 3 4 3 3 2 2" xfId="28231"/>
    <cellStyle name="Normal 8 6 3 4 3 3 3" xfId="20716"/>
    <cellStyle name="Normal 8 6 3 4 3 4" xfId="5663"/>
    <cellStyle name="Normal 8 6 3 4 3 4 2" xfId="13199"/>
    <cellStyle name="Normal 8 6 3 4 3 4 2 2" xfId="30736"/>
    <cellStyle name="Normal 8 6 3 4 3 4 3" xfId="23221"/>
    <cellStyle name="Normal 8 6 3 4 3 5" xfId="8187"/>
    <cellStyle name="Normal 8 6 3 4 3 5 2" xfId="25726"/>
    <cellStyle name="Normal 8 6 3 4 3 6" xfId="18211"/>
    <cellStyle name="Normal 8 6 3 4 3 7" xfId="15706"/>
    <cellStyle name="Normal 8 6 3 4 4" xfId="1151"/>
    <cellStyle name="Normal 8 6 3 4 4 2" xfId="2396"/>
    <cellStyle name="Normal 8 6 3 4 4 2 2" xfId="4901"/>
    <cellStyle name="Normal 8 6 3 4 4 2 2 2" xfId="12437"/>
    <cellStyle name="Normal 8 6 3 4 4 2 2 2 2" xfId="29974"/>
    <cellStyle name="Normal 8 6 3 4 4 2 2 3" xfId="22459"/>
    <cellStyle name="Normal 8 6 3 4 4 2 3" xfId="7406"/>
    <cellStyle name="Normal 8 6 3 4 4 2 3 2" xfId="14942"/>
    <cellStyle name="Normal 8 6 3 4 4 2 3 2 2" xfId="32479"/>
    <cellStyle name="Normal 8 6 3 4 4 2 3 3" xfId="24964"/>
    <cellStyle name="Normal 8 6 3 4 4 2 4" xfId="9932"/>
    <cellStyle name="Normal 8 6 3 4 4 2 4 2" xfId="27469"/>
    <cellStyle name="Normal 8 6 3 4 4 2 5" xfId="19954"/>
    <cellStyle name="Normal 8 6 3 4 4 2 6" xfId="17449"/>
    <cellStyle name="Normal 8 6 3 4 4 3" xfId="3656"/>
    <cellStyle name="Normal 8 6 3 4 4 3 2" xfId="11192"/>
    <cellStyle name="Normal 8 6 3 4 4 3 2 2" xfId="28729"/>
    <cellStyle name="Normal 8 6 3 4 4 3 3" xfId="21214"/>
    <cellStyle name="Normal 8 6 3 4 4 4" xfId="6161"/>
    <cellStyle name="Normal 8 6 3 4 4 4 2" xfId="13697"/>
    <cellStyle name="Normal 8 6 3 4 4 4 2 2" xfId="31234"/>
    <cellStyle name="Normal 8 6 3 4 4 4 3" xfId="23719"/>
    <cellStyle name="Normal 8 6 3 4 4 5" xfId="8687"/>
    <cellStyle name="Normal 8 6 3 4 4 5 2" xfId="26224"/>
    <cellStyle name="Normal 8 6 3 4 4 6" xfId="18709"/>
    <cellStyle name="Normal 8 6 3 4 4 7" xfId="16204"/>
    <cellStyle name="Normal 8 6 3 4 5" xfId="1649"/>
    <cellStyle name="Normal 8 6 3 4 5 2" xfId="4154"/>
    <cellStyle name="Normal 8 6 3 4 5 2 2" xfId="11690"/>
    <cellStyle name="Normal 8 6 3 4 5 2 2 2" xfId="29227"/>
    <cellStyle name="Normal 8 6 3 4 5 2 3" xfId="21712"/>
    <cellStyle name="Normal 8 6 3 4 5 3" xfId="6659"/>
    <cellStyle name="Normal 8 6 3 4 5 3 2" xfId="14195"/>
    <cellStyle name="Normal 8 6 3 4 5 3 2 2" xfId="31732"/>
    <cellStyle name="Normal 8 6 3 4 5 3 3" xfId="24217"/>
    <cellStyle name="Normal 8 6 3 4 5 4" xfId="9185"/>
    <cellStyle name="Normal 8 6 3 4 5 4 2" xfId="26722"/>
    <cellStyle name="Normal 8 6 3 4 5 5" xfId="19207"/>
    <cellStyle name="Normal 8 6 3 4 5 6" xfId="16702"/>
    <cellStyle name="Normal 8 6 3 4 6" xfId="2909"/>
    <cellStyle name="Normal 8 6 3 4 6 2" xfId="10445"/>
    <cellStyle name="Normal 8 6 3 4 6 2 2" xfId="27982"/>
    <cellStyle name="Normal 8 6 3 4 6 3" xfId="20467"/>
    <cellStyle name="Normal 8 6 3 4 7" xfId="5414"/>
    <cellStyle name="Normal 8 6 3 4 7 2" xfId="12950"/>
    <cellStyle name="Normal 8 6 3 4 7 2 2" xfId="30487"/>
    <cellStyle name="Normal 8 6 3 4 7 3" xfId="22972"/>
    <cellStyle name="Normal 8 6 3 4 8" xfId="7936"/>
    <cellStyle name="Normal 8 6 3 4 8 2" xfId="25477"/>
    <cellStyle name="Normal 8 6 3 4 9" xfId="17962"/>
    <cellStyle name="Normal 8 6 3 5" xfId="696"/>
    <cellStyle name="Normal 8 6 3 5 2" xfId="1217"/>
    <cellStyle name="Normal 8 6 3 5 2 2" xfId="2462"/>
    <cellStyle name="Normal 8 6 3 5 2 2 2" xfId="4967"/>
    <cellStyle name="Normal 8 6 3 5 2 2 2 2" xfId="12503"/>
    <cellStyle name="Normal 8 6 3 5 2 2 2 2 2" xfId="30040"/>
    <cellStyle name="Normal 8 6 3 5 2 2 2 3" xfId="22525"/>
    <cellStyle name="Normal 8 6 3 5 2 2 3" xfId="7472"/>
    <cellStyle name="Normal 8 6 3 5 2 2 3 2" xfId="15008"/>
    <cellStyle name="Normal 8 6 3 5 2 2 3 2 2" xfId="32545"/>
    <cellStyle name="Normal 8 6 3 5 2 2 3 3" xfId="25030"/>
    <cellStyle name="Normal 8 6 3 5 2 2 4" xfId="9998"/>
    <cellStyle name="Normal 8 6 3 5 2 2 4 2" xfId="27535"/>
    <cellStyle name="Normal 8 6 3 5 2 2 5" xfId="20020"/>
    <cellStyle name="Normal 8 6 3 5 2 2 6" xfId="17515"/>
    <cellStyle name="Normal 8 6 3 5 2 3" xfId="3722"/>
    <cellStyle name="Normal 8 6 3 5 2 3 2" xfId="11258"/>
    <cellStyle name="Normal 8 6 3 5 2 3 2 2" xfId="28795"/>
    <cellStyle name="Normal 8 6 3 5 2 3 3" xfId="21280"/>
    <cellStyle name="Normal 8 6 3 5 2 4" xfId="6227"/>
    <cellStyle name="Normal 8 6 3 5 2 4 2" xfId="13763"/>
    <cellStyle name="Normal 8 6 3 5 2 4 2 2" xfId="31300"/>
    <cellStyle name="Normal 8 6 3 5 2 4 3" xfId="23785"/>
    <cellStyle name="Normal 8 6 3 5 2 5" xfId="8753"/>
    <cellStyle name="Normal 8 6 3 5 2 5 2" xfId="26290"/>
    <cellStyle name="Normal 8 6 3 5 2 6" xfId="18775"/>
    <cellStyle name="Normal 8 6 3 5 2 7" xfId="16270"/>
    <cellStyle name="Normal 8 6 3 5 3" xfId="1964"/>
    <cellStyle name="Normal 8 6 3 5 3 2" xfId="4469"/>
    <cellStyle name="Normal 8 6 3 5 3 2 2" xfId="12005"/>
    <cellStyle name="Normal 8 6 3 5 3 2 2 2" xfId="29542"/>
    <cellStyle name="Normal 8 6 3 5 3 2 3" xfId="22027"/>
    <cellStyle name="Normal 8 6 3 5 3 3" xfId="6974"/>
    <cellStyle name="Normal 8 6 3 5 3 3 2" xfId="14510"/>
    <cellStyle name="Normal 8 6 3 5 3 3 2 2" xfId="32047"/>
    <cellStyle name="Normal 8 6 3 5 3 3 3" xfId="24532"/>
    <cellStyle name="Normal 8 6 3 5 3 4" xfId="9500"/>
    <cellStyle name="Normal 8 6 3 5 3 4 2" xfId="27037"/>
    <cellStyle name="Normal 8 6 3 5 3 5" xfId="19522"/>
    <cellStyle name="Normal 8 6 3 5 3 6" xfId="17017"/>
    <cellStyle name="Normal 8 6 3 5 4" xfId="3224"/>
    <cellStyle name="Normal 8 6 3 5 4 2" xfId="10760"/>
    <cellStyle name="Normal 8 6 3 5 4 2 2" xfId="28297"/>
    <cellStyle name="Normal 8 6 3 5 4 3" xfId="20782"/>
    <cellStyle name="Normal 8 6 3 5 5" xfId="5729"/>
    <cellStyle name="Normal 8 6 3 5 5 2" xfId="13265"/>
    <cellStyle name="Normal 8 6 3 5 5 2 2" xfId="30802"/>
    <cellStyle name="Normal 8 6 3 5 5 3" xfId="23287"/>
    <cellStyle name="Normal 8 6 3 5 6" xfId="8253"/>
    <cellStyle name="Normal 8 6 3 5 6 2" xfId="25792"/>
    <cellStyle name="Normal 8 6 3 5 7" xfId="18277"/>
    <cellStyle name="Normal 8 6 3 5 8" xfId="15772"/>
    <cellStyle name="Normal 8 6 3 6" xfId="423"/>
    <cellStyle name="Normal 8 6 3 6 2" xfId="1715"/>
    <cellStyle name="Normal 8 6 3 6 2 2" xfId="4220"/>
    <cellStyle name="Normal 8 6 3 6 2 2 2" xfId="11756"/>
    <cellStyle name="Normal 8 6 3 6 2 2 2 2" xfId="29293"/>
    <cellStyle name="Normal 8 6 3 6 2 2 3" xfId="21778"/>
    <cellStyle name="Normal 8 6 3 6 2 3" xfId="6725"/>
    <cellStyle name="Normal 8 6 3 6 2 3 2" xfId="14261"/>
    <cellStyle name="Normal 8 6 3 6 2 3 2 2" xfId="31798"/>
    <cellStyle name="Normal 8 6 3 6 2 3 3" xfId="24283"/>
    <cellStyle name="Normal 8 6 3 6 2 4" xfId="9251"/>
    <cellStyle name="Normal 8 6 3 6 2 4 2" xfId="26788"/>
    <cellStyle name="Normal 8 6 3 6 2 5" xfId="19273"/>
    <cellStyle name="Normal 8 6 3 6 2 6" xfId="16768"/>
    <cellStyle name="Normal 8 6 3 6 3" xfId="2975"/>
    <cellStyle name="Normal 8 6 3 6 3 2" xfId="10511"/>
    <cellStyle name="Normal 8 6 3 6 3 2 2" xfId="28048"/>
    <cellStyle name="Normal 8 6 3 6 3 3" xfId="20533"/>
    <cellStyle name="Normal 8 6 3 6 4" xfId="5480"/>
    <cellStyle name="Normal 8 6 3 6 4 2" xfId="13016"/>
    <cellStyle name="Normal 8 6 3 6 4 2 2" xfId="30553"/>
    <cellStyle name="Normal 8 6 3 6 4 3" xfId="23038"/>
    <cellStyle name="Normal 8 6 3 6 5" xfId="8002"/>
    <cellStyle name="Normal 8 6 3 6 5 2" xfId="25543"/>
    <cellStyle name="Normal 8 6 3 6 6" xfId="18028"/>
    <cellStyle name="Normal 8 6 3 6 7" xfId="15523"/>
    <cellStyle name="Normal 8 6 3 7" xfId="968"/>
    <cellStyle name="Normal 8 6 3 7 2" xfId="2213"/>
    <cellStyle name="Normal 8 6 3 7 2 2" xfId="4718"/>
    <cellStyle name="Normal 8 6 3 7 2 2 2" xfId="12254"/>
    <cellStyle name="Normal 8 6 3 7 2 2 2 2" xfId="29791"/>
    <cellStyle name="Normal 8 6 3 7 2 2 3" xfId="22276"/>
    <cellStyle name="Normal 8 6 3 7 2 3" xfId="7223"/>
    <cellStyle name="Normal 8 6 3 7 2 3 2" xfId="14759"/>
    <cellStyle name="Normal 8 6 3 7 2 3 2 2" xfId="32296"/>
    <cellStyle name="Normal 8 6 3 7 2 3 3" xfId="24781"/>
    <cellStyle name="Normal 8 6 3 7 2 4" xfId="9749"/>
    <cellStyle name="Normal 8 6 3 7 2 4 2" xfId="27286"/>
    <cellStyle name="Normal 8 6 3 7 2 5" xfId="19771"/>
    <cellStyle name="Normal 8 6 3 7 2 6" xfId="17266"/>
    <cellStyle name="Normal 8 6 3 7 3" xfId="3473"/>
    <cellStyle name="Normal 8 6 3 7 3 2" xfId="11009"/>
    <cellStyle name="Normal 8 6 3 7 3 2 2" xfId="28546"/>
    <cellStyle name="Normal 8 6 3 7 3 3" xfId="21031"/>
    <cellStyle name="Normal 8 6 3 7 4" xfId="5978"/>
    <cellStyle name="Normal 8 6 3 7 4 2" xfId="13514"/>
    <cellStyle name="Normal 8 6 3 7 4 2 2" xfId="31051"/>
    <cellStyle name="Normal 8 6 3 7 4 3" xfId="23536"/>
    <cellStyle name="Normal 8 6 3 7 5" xfId="8504"/>
    <cellStyle name="Normal 8 6 3 7 5 2" xfId="26041"/>
    <cellStyle name="Normal 8 6 3 7 6" xfId="18526"/>
    <cellStyle name="Normal 8 6 3 7 7" xfId="16021"/>
    <cellStyle name="Normal 8 6 3 8" xfId="1466"/>
    <cellStyle name="Normal 8 6 3 8 2" xfId="3971"/>
    <cellStyle name="Normal 8 6 3 8 2 2" xfId="11507"/>
    <cellStyle name="Normal 8 6 3 8 2 2 2" xfId="29044"/>
    <cellStyle name="Normal 8 6 3 8 2 3" xfId="21529"/>
    <cellStyle name="Normal 8 6 3 8 3" xfId="6476"/>
    <cellStyle name="Normal 8 6 3 8 3 2" xfId="14012"/>
    <cellStyle name="Normal 8 6 3 8 3 2 2" xfId="31549"/>
    <cellStyle name="Normal 8 6 3 8 3 3" xfId="24034"/>
    <cellStyle name="Normal 8 6 3 8 4" xfId="9002"/>
    <cellStyle name="Normal 8 6 3 8 4 2" xfId="26539"/>
    <cellStyle name="Normal 8 6 3 8 5" xfId="19024"/>
    <cellStyle name="Normal 8 6 3 8 6" xfId="16519"/>
    <cellStyle name="Normal 8 6 3 9" xfId="2726"/>
    <cellStyle name="Normal 8 6 3 9 2" xfId="10262"/>
    <cellStyle name="Normal 8 6 3 9 2 2" xfId="27799"/>
    <cellStyle name="Normal 8 6 3 9 3" xfId="20284"/>
    <cellStyle name="Normal 8 6 4" xfId="179"/>
    <cellStyle name="Normal 8 6 4 10" xfId="15302"/>
    <cellStyle name="Normal 8 6 4 2" xfId="728"/>
    <cellStyle name="Normal 8 6 4 2 2" xfId="1247"/>
    <cellStyle name="Normal 8 6 4 2 2 2" xfId="2492"/>
    <cellStyle name="Normal 8 6 4 2 2 2 2" xfId="4997"/>
    <cellStyle name="Normal 8 6 4 2 2 2 2 2" xfId="12533"/>
    <cellStyle name="Normal 8 6 4 2 2 2 2 2 2" xfId="30070"/>
    <cellStyle name="Normal 8 6 4 2 2 2 2 3" xfId="22555"/>
    <cellStyle name="Normal 8 6 4 2 2 2 3" xfId="7502"/>
    <cellStyle name="Normal 8 6 4 2 2 2 3 2" xfId="15038"/>
    <cellStyle name="Normal 8 6 4 2 2 2 3 2 2" xfId="32575"/>
    <cellStyle name="Normal 8 6 4 2 2 2 3 3" xfId="25060"/>
    <cellStyle name="Normal 8 6 4 2 2 2 4" xfId="10028"/>
    <cellStyle name="Normal 8 6 4 2 2 2 4 2" xfId="27565"/>
    <cellStyle name="Normal 8 6 4 2 2 2 5" xfId="20050"/>
    <cellStyle name="Normal 8 6 4 2 2 2 6" xfId="17545"/>
    <cellStyle name="Normal 8 6 4 2 2 3" xfId="3752"/>
    <cellStyle name="Normal 8 6 4 2 2 3 2" xfId="11288"/>
    <cellStyle name="Normal 8 6 4 2 2 3 2 2" xfId="28825"/>
    <cellStyle name="Normal 8 6 4 2 2 3 3" xfId="21310"/>
    <cellStyle name="Normal 8 6 4 2 2 4" xfId="6257"/>
    <cellStyle name="Normal 8 6 4 2 2 4 2" xfId="13793"/>
    <cellStyle name="Normal 8 6 4 2 2 4 2 2" xfId="31330"/>
    <cellStyle name="Normal 8 6 4 2 2 4 3" xfId="23815"/>
    <cellStyle name="Normal 8 6 4 2 2 5" xfId="8783"/>
    <cellStyle name="Normal 8 6 4 2 2 5 2" xfId="26320"/>
    <cellStyle name="Normal 8 6 4 2 2 6" xfId="18805"/>
    <cellStyle name="Normal 8 6 4 2 2 7" xfId="16300"/>
    <cellStyle name="Normal 8 6 4 2 3" xfId="1994"/>
    <cellStyle name="Normal 8 6 4 2 3 2" xfId="4499"/>
    <cellStyle name="Normal 8 6 4 2 3 2 2" xfId="12035"/>
    <cellStyle name="Normal 8 6 4 2 3 2 2 2" xfId="29572"/>
    <cellStyle name="Normal 8 6 4 2 3 2 3" xfId="22057"/>
    <cellStyle name="Normal 8 6 4 2 3 3" xfId="7004"/>
    <cellStyle name="Normal 8 6 4 2 3 3 2" xfId="14540"/>
    <cellStyle name="Normal 8 6 4 2 3 3 2 2" xfId="32077"/>
    <cellStyle name="Normal 8 6 4 2 3 3 3" xfId="24562"/>
    <cellStyle name="Normal 8 6 4 2 3 4" xfId="9530"/>
    <cellStyle name="Normal 8 6 4 2 3 4 2" xfId="27067"/>
    <cellStyle name="Normal 8 6 4 2 3 5" xfId="19552"/>
    <cellStyle name="Normal 8 6 4 2 3 6" xfId="17047"/>
    <cellStyle name="Normal 8 6 4 2 4" xfId="3254"/>
    <cellStyle name="Normal 8 6 4 2 4 2" xfId="10790"/>
    <cellStyle name="Normal 8 6 4 2 4 2 2" xfId="28327"/>
    <cellStyle name="Normal 8 6 4 2 4 3" xfId="20812"/>
    <cellStyle name="Normal 8 6 4 2 5" xfId="5759"/>
    <cellStyle name="Normal 8 6 4 2 5 2" xfId="13295"/>
    <cellStyle name="Normal 8 6 4 2 5 2 2" xfId="30832"/>
    <cellStyle name="Normal 8 6 4 2 5 3" xfId="23317"/>
    <cellStyle name="Normal 8 6 4 2 6" xfId="8283"/>
    <cellStyle name="Normal 8 6 4 2 6 2" xfId="25822"/>
    <cellStyle name="Normal 8 6 4 2 7" xfId="18307"/>
    <cellStyle name="Normal 8 6 4 2 8" xfId="15802"/>
    <cellStyle name="Normal 8 6 4 3" xfId="455"/>
    <cellStyle name="Normal 8 6 4 3 2" xfId="1745"/>
    <cellStyle name="Normal 8 6 4 3 2 2" xfId="4250"/>
    <cellStyle name="Normal 8 6 4 3 2 2 2" xfId="11786"/>
    <cellStyle name="Normal 8 6 4 3 2 2 2 2" xfId="29323"/>
    <cellStyle name="Normal 8 6 4 3 2 2 3" xfId="21808"/>
    <cellStyle name="Normal 8 6 4 3 2 3" xfId="6755"/>
    <cellStyle name="Normal 8 6 4 3 2 3 2" xfId="14291"/>
    <cellStyle name="Normal 8 6 4 3 2 3 2 2" xfId="31828"/>
    <cellStyle name="Normal 8 6 4 3 2 3 3" xfId="24313"/>
    <cellStyle name="Normal 8 6 4 3 2 4" xfId="9281"/>
    <cellStyle name="Normal 8 6 4 3 2 4 2" xfId="26818"/>
    <cellStyle name="Normal 8 6 4 3 2 5" xfId="19303"/>
    <cellStyle name="Normal 8 6 4 3 2 6" xfId="16798"/>
    <cellStyle name="Normal 8 6 4 3 3" xfId="3005"/>
    <cellStyle name="Normal 8 6 4 3 3 2" xfId="10541"/>
    <cellStyle name="Normal 8 6 4 3 3 2 2" xfId="28078"/>
    <cellStyle name="Normal 8 6 4 3 3 3" xfId="20563"/>
    <cellStyle name="Normal 8 6 4 3 4" xfId="5510"/>
    <cellStyle name="Normal 8 6 4 3 4 2" xfId="13046"/>
    <cellStyle name="Normal 8 6 4 3 4 2 2" xfId="30583"/>
    <cellStyle name="Normal 8 6 4 3 4 3" xfId="23068"/>
    <cellStyle name="Normal 8 6 4 3 5" xfId="8032"/>
    <cellStyle name="Normal 8 6 4 3 5 2" xfId="25573"/>
    <cellStyle name="Normal 8 6 4 3 6" xfId="18058"/>
    <cellStyle name="Normal 8 6 4 3 7" xfId="15553"/>
    <cellStyle name="Normal 8 6 4 4" xfId="998"/>
    <cellStyle name="Normal 8 6 4 4 2" xfId="2243"/>
    <cellStyle name="Normal 8 6 4 4 2 2" xfId="4748"/>
    <cellStyle name="Normal 8 6 4 4 2 2 2" xfId="12284"/>
    <cellStyle name="Normal 8 6 4 4 2 2 2 2" xfId="29821"/>
    <cellStyle name="Normal 8 6 4 4 2 2 3" xfId="22306"/>
    <cellStyle name="Normal 8 6 4 4 2 3" xfId="7253"/>
    <cellStyle name="Normal 8 6 4 4 2 3 2" xfId="14789"/>
    <cellStyle name="Normal 8 6 4 4 2 3 2 2" xfId="32326"/>
    <cellStyle name="Normal 8 6 4 4 2 3 3" xfId="24811"/>
    <cellStyle name="Normal 8 6 4 4 2 4" xfId="9779"/>
    <cellStyle name="Normal 8 6 4 4 2 4 2" xfId="27316"/>
    <cellStyle name="Normal 8 6 4 4 2 5" xfId="19801"/>
    <cellStyle name="Normal 8 6 4 4 2 6" xfId="17296"/>
    <cellStyle name="Normal 8 6 4 4 3" xfId="3503"/>
    <cellStyle name="Normal 8 6 4 4 3 2" xfId="11039"/>
    <cellStyle name="Normal 8 6 4 4 3 2 2" xfId="28576"/>
    <cellStyle name="Normal 8 6 4 4 3 3" xfId="21061"/>
    <cellStyle name="Normal 8 6 4 4 4" xfId="6008"/>
    <cellStyle name="Normal 8 6 4 4 4 2" xfId="13544"/>
    <cellStyle name="Normal 8 6 4 4 4 2 2" xfId="31081"/>
    <cellStyle name="Normal 8 6 4 4 4 3" xfId="23566"/>
    <cellStyle name="Normal 8 6 4 4 5" xfId="8534"/>
    <cellStyle name="Normal 8 6 4 4 5 2" xfId="26071"/>
    <cellStyle name="Normal 8 6 4 4 6" xfId="18556"/>
    <cellStyle name="Normal 8 6 4 4 7" xfId="16051"/>
    <cellStyle name="Normal 8 6 4 5" xfId="1496"/>
    <cellStyle name="Normal 8 6 4 5 2" xfId="4001"/>
    <cellStyle name="Normal 8 6 4 5 2 2" xfId="11537"/>
    <cellStyle name="Normal 8 6 4 5 2 2 2" xfId="29074"/>
    <cellStyle name="Normal 8 6 4 5 2 3" xfId="21559"/>
    <cellStyle name="Normal 8 6 4 5 3" xfId="6506"/>
    <cellStyle name="Normal 8 6 4 5 3 2" xfId="14042"/>
    <cellStyle name="Normal 8 6 4 5 3 2 2" xfId="31579"/>
    <cellStyle name="Normal 8 6 4 5 3 3" xfId="24064"/>
    <cellStyle name="Normal 8 6 4 5 4" xfId="9032"/>
    <cellStyle name="Normal 8 6 4 5 4 2" xfId="26569"/>
    <cellStyle name="Normal 8 6 4 5 5" xfId="19054"/>
    <cellStyle name="Normal 8 6 4 5 6" xfId="16549"/>
    <cellStyle name="Normal 8 6 4 6" xfId="2756"/>
    <cellStyle name="Normal 8 6 4 6 2" xfId="10292"/>
    <cellStyle name="Normal 8 6 4 6 2 2" xfId="27829"/>
    <cellStyle name="Normal 8 6 4 6 3" xfId="20314"/>
    <cellStyle name="Normal 8 6 4 7" xfId="5261"/>
    <cellStyle name="Normal 8 6 4 7 2" xfId="12797"/>
    <cellStyle name="Normal 8 6 4 7 2 2" xfId="30334"/>
    <cellStyle name="Normal 8 6 4 7 3" xfId="22819"/>
    <cellStyle name="Normal 8 6 4 8" xfId="7781"/>
    <cellStyle name="Normal 8 6 4 8 2" xfId="25324"/>
    <cellStyle name="Normal 8 6 4 9" xfId="17809"/>
    <cellStyle name="Normal 8 6 5" xfId="255"/>
    <cellStyle name="Normal 8 6 5 10" xfId="15365"/>
    <cellStyle name="Normal 8 6 5 2" xfId="790"/>
    <cellStyle name="Normal 8 6 5 2 2" xfId="1308"/>
    <cellStyle name="Normal 8 6 5 2 2 2" xfId="2553"/>
    <cellStyle name="Normal 8 6 5 2 2 2 2" xfId="5058"/>
    <cellStyle name="Normal 8 6 5 2 2 2 2 2" xfId="12594"/>
    <cellStyle name="Normal 8 6 5 2 2 2 2 2 2" xfId="30131"/>
    <cellStyle name="Normal 8 6 5 2 2 2 2 3" xfId="22616"/>
    <cellStyle name="Normal 8 6 5 2 2 2 3" xfId="7563"/>
    <cellStyle name="Normal 8 6 5 2 2 2 3 2" xfId="15099"/>
    <cellStyle name="Normal 8 6 5 2 2 2 3 2 2" xfId="32636"/>
    <cellStyle name="Normal 8 6 5 2 2 2 3 3" xfId="25121"/>
    <cellStyle name="Normal 8 6 5 2 2 2 4" xfId="10089"/>
    <cellStyle name="Normal 8 6 5 2 2 2 4 2" xfId="27626"/>
    <cellStyle name="Normal 8 6 5 2 2 2 5" xfId="20111"/>
    <cellStyle name="Normal 8 6 5 2 2 2 6" xfId="17606"/>
    <cellStyle name="Normal 8 6 5 2 2 3" xfId="3813"/>
    <cellStyle name="Normal 8 6 5 2 2 3 2" xfId="11349"/>
    <cellStyle name="Normal 8 6 5 2 2 3 2 2" xfId="28886"/>
    <cellStyle name="Normal 8 6 5 2 2 3 3" xfId="21371"/>
    <cellStyle name="Normal 8 6 5 2 2 4" xfId="6318"/>
    <cellStyle name="Normal 8 6 5 2 2 4 2" xfId="13854"/>
    <cellStyle name="Normal 8 6 5 2 2 4 2 2" xfId="31391"/>
    <cellStyle name="Normal 8 6 5 2 2 4 3" xfId="23876"/>
    <cellStyle name="Normal 8 6 5 2 2 5" xfId="8844"/>
    <cellStyle name="Normal 8 6 5 2 2 5 2" xfId="26381"/>
    <cellStyle name="Normal 8 6 5 2 2 6" xfId="18866"/>
    <cellStyle name="Normal 8 6 5 2 2 7" xfId="16361"/>
    <cellStyle name="Normal 8 6 5 2 3" xfId="2055"/>
    <cellStyle name="Normal 8 6 5 2 3 2" xfId="4560"/>
    <cellStyle name="Normal 8 6 5 2 3 2 2" xfId="12096"/>
    <cellStyle name="Normal 8 6 5 2 3 2 2 2" xfId="29633"/>
    <cellStyle name="Normal 8 6 5 2 3 2 3" xfId="22118"/>
    <cellStyle name="Normal 8 6 5 2 3 3" xfId="7065"/>
    <cellStyle name="Normal 8 6 5 2 3 3 2" xfId="14601"/>
    <cellStyle name="Normal 8 6 5 2 3 3 2 2" xfId="32138"/>
    <cellStyle name="Normal 8 6 5 2 3 3 3" xfId="24623"/>
    <cellStyle name="Normal 8 6 5 2 3 4" xfId="9591"/>
    <cellStyle name="Normal 8 6 5 2 3 4 2" xfId="27128"/>
    <cellStyle name="Normal 8 6 5 2 3 5" xfId="19613"/>
    <cellStyle name="Normal 8 6 5 2 3 6" xfId="17108"/>
    <cellStyle name="Normal 8 6 5 2 4" xfId="3315"/>
    <cellStyle name="Normal 8 6 5 2 4 2" xfId="10851"/>
    <cellStyle name="Normal 8 6 5 2 4 2 2" xfId="28388"/>
    <cellStyle name="Normal 8 6 5 2 4 3" xfId="20873"/>
    <cellStyle name="Normal 8 6 5 2 5" xfId="5820"/>
    <cellStyle name="Normal 8 6 5 2 5 2" xfId="13356"/>
    <cellStyle name="Normal 8 6 5 2 5 2 2" xfId="30893"/>
    <cellStyle name="Normal 8 6 5 2 5 3" xfId="23378"/>
    <cellStyle name="Normal 8 6 5 2 6" xfId="8344"/>
    <cellStyle name="Normal 8 6 5 2 6 2" xfId="25883"/>
    <cellStyle name="Normal 8 6 5 2 7" xfId="18368"/>
    <cellStyle name="Normal 8 6 5 2 8" xfId="15863"/>
    <cellStyle name="Normal 8 6 5 3" xfId="530"/>
    <cellStyle name="Normal 8 6 5 3 2" xfId="1806"/>
    <cellStyle name="Normal 8 6 5 3 2 2" xfId="4311"/>
    <cellStyle name="Normal 8 6 5 3 2 2 2" xfId="11847"/>
    <cellStyle name="Normal 8 6 5 3 2 2 2 2" xfId="29384"/>
    <cellStyle name="Normal 8 6 5 3 2 2 3" xfId="21869"/>
    <cellStyle name="Normal 8 6 5 3 2 3" xfId="6816"/>
    <cellStyle name="Normal 8 6 5 3 2 3 2" xfId="14352"/>
    <cellStyle name="Normal 8 6 5 3 2 3 2 2" xfId="31889"/>
    <cellStyle name="Normal 8 6 5 3 2 3 3" xfId="24374"/>
    <cellStyle name="Normal 8 6 5 3 2 4" xfId="9342"/>
    <cellStyle name="Normal 8 6 5 3 2 4 2" xfId="26879"/>
    <cellStyle name="Normal 8 6 5 3 2 5" xfId="19364"/>
    <cellStyle name="Normal 8 6 5 3 2 6" xfId="16859"/>
    <cellStyle name="Normal 8 6 5 3 3" xfId="3066"/>
    <cellStyle name="Normal 8 6 5 3 3 2" xfId="10602"/>
    <cellStyle name="Normal 8 6 5 3 3 2 2" xfId="28139"/>
    <cellStyle name="Normal 8 6 5 3 3 3" xfId="20624"/>
    <cellStyle name="Normal 8 6 5 3 4" xfId="5571"/>
    <cellStyle name="Normal 8 6 5 3 4 2" xfId="13107"/>
    <cellStyle name="Normal 8 6 5 3 4 2 2" xfId="30644"/>
    <cellStyle name="Normal 8 6 5 3 4 3" xfId="23129"/>
    <cellStyle name="Normal 8 6 5 3 5" xfId="8095"/>
    <cellStyle name="Normal 8 6 5 3 5 2" xfId="25634"/>
    <cellStyle name="Normal 8 6 5 3 6" xfId="18119"/>
    <cellStyle name="Normal 8 6 5 3 7" xfId="15614"/>
    <cellStyle name="Normal 8 6 5 4" xfId="1059"/>
    <cellStyle name="Normal 8 6 5 4 2" xfId="2304"/>
    <cellStyle name="Normal 8 6 5 4 2 2" xfId="4809"/>
    <cellStyle name="Normal 8 6 5 4 2 2 2" xfId="12345"/>
    <cellStyle name="Normal 8 6 5 4 2 2 2 2" xfId="29882"/>
    <cellStyle name="Normal 8 6 5 4 2 2 3" xfId="22367"/>
    <cellStyle name="Normal 8 6 5 4 2 3" xfId="7314"/>
    <cellStyle name="Normal 8 6 5 4 2 3 2" xfId="14850"/>
    <cellStyle name="Normal 8 6 5 4 2 3 2 2" xfId="32387"/>
    <cellStyle name="Normal 8 6 5 4 2 3 3" xfId="24872"/>
    <cellStyle name="Normal 8 6 5 4 2 4" xfId="9840"/>
    <cellStyle name="Normal 8 6 5 4 2 4 2" xfId="27377"/>
    <cellStyle name="Normal 8 6 5 4 2 5" xfId="19862"/>
    <cellStyle name="Normal 8 6 5 4 2 6" xfId="17357"/>
    <cellStyle name="Normal 8 6 5 4 3" xfId="3564"/>
    <cellStyle name="Normal 8 6 5 4 3 2" xfId="11100"/>
    <cellStyle name="Normal 8 6 5 4 3 2 2" xfId="28637"/>
    <cellStyle name="Normal 8 6 5 4 3 3" xfId="21122"/>
    <cellStyle name="Normal 8 6 5 4 4" xfId="6069"/>
    <cellStyle name="Normal 8 6 5 4 4 2" xfId="13605"/>
    <cellStyle name="Normal 8 6 5 4 4 2 2" xfId="31142"/>
    <cellStyle name="Normal 8 6 5 4 4 3" xfId="23627"/>
    <cellStyle name="Normal 8 6 5 4 5" xfId="8595"/>
    <cellStyle name="Normal 8 6 5 4 5 2" xfId="26132"/>
    <cellStyle name="Normal 8 6 5 4 6" xfId="18617"/>
    <cellStyle name="Normal 8 6 5 4 7" xfId="16112"/>
    <cellStyle name="Normal 8 6 5 5" xfId="1557"/>
    <cellStyle name="Normal 8 6 5 5 2" xfId="4062"/>
    <cellStyle name="Normal 8 6 5 5 2 2" xfId="11598"/>
    <cellStyle name="Normal 8 6 5 5 2 2 2" xfId="29135"/>
    <cellStyle name="Normal 8 6 5 5 2 3" xfId="21620"/>
    <cellStyle name="Normal 8 6 5 5 3" xfId="6567"/>
    <cellStyle name="Normal 8 6 5 5 3 2" xfId="14103"/>
    <cellStyle name="Normal 8 6 5 5 3 2 2" xfId="31640"/>
    <cellStyle name="Normal 8 6 5 5 3 3" xfId="24125"/>
    <cellStyle name="Normal 8 6 5 5 4" xfId="9093"/>
    <cellStyle name="Normal 8 6 5 5 4 2" xfId="26630"/>
    <cellStyle name="Normal 8 6 5 5 5" xfId="19115"/>
    <cellStyle name="Normal 8 6 5 5 6" xfId="16610"/>
    <cellStyle name="Normal 8 6 5 6" xfId="2817"/>
    <cellStyle name="Normal 8 6 5 6 2" xfId="10353"/>
    <cellStyle name="Normal 8 6 5 6 2 2" xfId="27890"/>
    <cellStyle name="Normal 8 6 5 6 3" xfId="20375"/>
    <cellStyle name="Normal 8 6 5 7" xfId="5322"/>
    <cellStyle name="Normal 8 6 5 7 2" xfId="12858"/>
    <cellStyle name="Normal 8 6 5 7 2 2" xfId="30395"/>
    <cellStyle name="Normal 8 6 5 7 3" xfId="22880"/>
    <cellStyle name="Normal 8 6 5 8" xfId="7844"/>
    <cellStyle name="Normal 8 6 5 8 2" xfId="25385"/>
    <cellStyle name="Normal 8 6 5 9" xfId="17870"/>
    <cellStyle name="Normal 8 6 6" xfId="319"/>
    <cellStyle name="Normal 8 6 6 10" xfId="15426"/>
    <cellStyle name="Normal 8 6 6 2" xfId="854"/>
    <cellStyle name="Normal 8 6 6 2 2" xfId="1369"/>
    <cellStyle name="Normal 8 6 6 2 2 2" xfId="2614"/>
    <cellStyle name="Normal 8 6 6 2 2 2 2" xfId="5119"/>
    <cellStyle name="Normal 8 6 6 2 2 2 2 2" xfId="12655"/>
    <cellStyle name="Normal 8 6 6 2 2 2 2 2 2" xfId="30192"/>
    <cellStyle name="Normal 8 6 6 2 2 2 2 3" xfId="22677"/>
    <cellStyle name="Normal 8 6 6 2 2 2 3" xfId="7624"/>
    <cellStyle name="Normal 8 6 6 2 2 2 3 2" xfId="15160"/>
    <cellStyle name="Normal 8 6 6 2 2 2 3 2 2" xfId="32697"/>
    <cellStyle name="Normal 8 6 6 2 2 2 3 3" xfId="25182"/>
    <cellStyle name="Normal 8 6 6 2 2 2 4" xfId="10150"/>
    <cellStyle name="Normal 8 6 6 2 2 2 4 2" xfId="27687"/>
    <cellStyle name="Normal 8 6 6 2 2 2 5" xfId="20172"/>
    <cellStyle name="Normal 8 6 6 2 2 2 6" xfId="17667"/>
    <cellStyle name="Normal 8 6 6 2 2 3" xfId="3874"/>
    <cellStyle name="Normal 8 6 6 2 2 3 2" xfId="11410"/>
    <cellStyle name="Normal 8 6 6 2 2 3 2 2" xfId="28947"/>
    <cellStyle name="Normal 8 6 6 2 2 3 3" xfId="21432"/>
    <cellStyle name="Normal 8 6 6 2 2 4" xfId="6379"/>
    <cellStyle name="Normal 8 6 6 2 2 4 2" xfId="13915"/>
    <cellStyle name="Normal 8 6 6 2 2 4 2 2" xfId="31452"/>
    <cellStyle name="Normal 8 6 6 2 2 4 3" xfId="23937"/>
    <cellStyle name="Normal 8 6 6 2 2 5" xfId="8905"/>
    <cellStyle name="Normal 8 6 6 2 2 5 2" xfId="26442"/>
    <cellStyle name="Normal 8 6 6 2 2 6" xfId="18927"/>
    <cellStyle name="Normal 8 6 6 2 2 7" xfId="16422"/>
    <cellStyle name="Normal 8 6 6 2 3" xfId="2116"/>
    <cellStyle name="Normal 8 6 6 2 3 2" xfId="4621"/>
    <cellStyle name="Normal 8 6 6 2 3 2 2" xfId="12157"/>
    <cellStyle name="Normal 8 6 6 2 3 2 2 2" xfId="29694"/>
    <cellStyle name="Normal 8 6 6 2 3 2 3" xfId="22179"/>
    <cellStyle name="Normal 8 6 6 2 3 3" xfId="7126"/>
    <cellStyle name="Normal 8 6 6 2 3 3 2" xfId="14662"/>
    <cellStyle name="Normal 8 6 6 2 3 3 2 2" xfId="32199"/>
    <cellStyle name="Normal 8 6 6 2 3 3 3" xfId="24684"/>
    <cellStyle name="Normal 8 6 6 2 3 4" xfId="9652"/>
    <cellStyle name="Normal 8 6 6 2 3 4 2" xfId="27189"/>
    <cellStyle name="Normal 8 6 6 2 3 5" xfId="19674"/>
    <cellStyle name="Normal 8 6 6 2 3 6" xfId="17169"/>
    <cellStyle name="Normal 8 6 6 2 4" xfId="3376"/>
    <cellStyle name="Normal 8 6 6 2 4 2" xfId="10912"/>
    <cellStyle name="Normal 8 6 6 2 4 2 2" xfId="28449"/>
    <cellStyle name="Normal 8 6 6 2 4 3" xfId="20934"/>
    <cellStyle name="Normal 8 6 6 2 5" xfId="5881"/>
    <cellStyle name="Normal 8 6 6 2 5 2" xfId="13417"/>
    <cellStyle name="Normal 8 6 6 2 5 2 2" xfId="30954"/>
    <cellStyle name="Normal 8 6 6 2 5 3" xfId="23439"/>
    <cellStyle name="Normal 8 6 6 2 6" xfId="8405"/>
    <cellStyle name="Normal 8 6 6 2 6 2" xfId="25944"/>
    <cellStyle name="Normal 8 6 6 2 7" xfId="18429"/>
    <cellStyle name="Normal 8 6 6 2 8" xfId="15924"/>
    <cellStyle name="Normal 8 6 6 3" xfId="594"/>
    <cellStyle name="Normal 8 6 6 3 2" xfId="1867"/>
    <cellStyle name="Normal 8 6 6 3 2 2" xfId="4372"/>
    <cellStyle name="Normal 8 6 6 3 2 2 2" xfId="11908"/>
    <cellStyle name="Normal 8 6 6 3 2 2 2 2" xfId="29445"/>
    <cellStyle name="Normal 8 6 6 3 2 2 3" xfId="21930"/>
    <cellStyle name="Normal 8 6 6 3 2 3" xfId="6877"/>
    <cellStyle name="Normal 8 6 6 3 2 3 2" xfId="14413"/>
    <cellStyle name="Normal 8 6 6 3 2 3 2 2" xfId="31950"/>
    <cellStyle name="Normal 8 6 6 3 2 3 3" xfId="24435"/>
    <cellStyle name="Normal 8 6 6 3 2 4" xfId="9403"/>
    <cellStyle name="Normal 8 6 6 3 2 4 2" xfId="26940"/>
    <cellStyle name="Normal 8 6 6 3 2 5" xfId="19425"/>
    <cellStyle name="Normal 8 6 6 3 2 6" xfId="16920"/>
    <cellStyle name="Normal 8 6 6 3 3" xfId="3127"/>
    <cellStyle name="Normal 8 6 6 3 3 2" xfId="10663"/>
    <cellStyle name="Normal 8 6 6 3 3 2 2" xfId="28200"/>
    <cellStyle name="Normal 8 6 6 3 3 3" xfId="20685"/>
    <cellStyle name="Normal 8 6 6 3 4" xfId="5632"/>
    <cellStyle name="Normal 8 6 6 3 4 2" xfId="13168"/>
    <cellStyle name="Normal 8 6 6 3 4 2 2" xfId="30705"/>
    <cellStyle name="Normal 8 6 6 3 4 3" xfId="23190"/>
    <cellStyle name="Normal 8 6 6 3 5" xfId="8156"/>
    <cellStyle name="Normal 8 6 6 3 5 2" xfId="25695"/>
    <cellStyle name="Normal 8 6 6 3 6" xfId="18180"/>
    <cellStyle name="Normal 8 6 6 3 7" xfId="15675"/>
    <cellStyle name="Normal 8 6 6 4" xfId="1120"/>
    <cellStyle name="Normal 8 6 6 4 2" xfId="2365"/>
    <cellStyle name="Normal 8 6 6 4 2 2" xfId="4870"/>
    <cellStyle name="Normal 8 6 6 4 2 2 2" xfId="12406"/>
    <cellStyle name="Normal 8 6 6 4 2 2 2 2" xfId="29943"/>
    <cellStyle name="Normal 8 6 6 4 2 2 3" xfId="22428"/>
    <cellStyle name="Normal 8 6 6 4 2 3" xfId="7375"/>
    <cellStyle name="Normal 8 6 6 4 2 3 2" xfId="14911"/>
    <cellStyle name="Normal 8 6 6 4 2 3 2 2" xfId="32448"/>
    <cellStyle name="Normal 8 6 6 4 2 3 3" xfId="24933"/>
    <cellStyle name="Normal 8 6 6 4 2 4" xfId="9901"/>
    <cellStyle name="Normal 8 6 6 4 2 4 2" xfId="27438"/>
    <cellStyle name="Normal 8 6 6 4 2 5" xfId="19923"/>
    <cellStyle name="Normal 8 6 6 4 2 6" xfId="17418"/>
    <cellStyle name="Normal 8 6 6 4 3" xfId="3625"/>
    <cellStyle name="Normal 8 6 6 4 3 2" xfId="11161"/>
    <cellStyle name="Normal 8 6 6 4 3 2 2" xfId="28698"/>
    <cellStyle name="Normal 8 6 6 4 3 3" xfId="21183"/>
    <cellStyle name="Normal 8 6 6 4 4" xfId="6130"/>
    <cellStyle name="Normal 8 6 6 4 4 2" xfId="13666"/>
    <cellStyle name="Normal 8 6 6 4 4 2 2" xfId="31203"/>
    <cellStyle name="Normal 8 6 6 4 4 3" xfId="23688"/>
    <cellStyle name="Normal 8 6 6 4 5" xfId="8656"/>
    <cellStyle name="Normal 8 6 6 4 5 2" xfId="26193"/>
    <cellStyle name="Normal 8 6 6 4 6" xfId="18678"/>
    <cellStyle name="Normal 8 6 6 4 7" xfId="16173"/>
    <cellStyle name="Normal 8 6 6 5" xfId="1618"/>
    <cellStyle name="Normal 8 6 6 5 2" xfId="4123"/>
    <cellStyle name="Normal 8 6 6 5 2 2" xfId="11659"/>
    <cellStyle name="Normal 8 6 6 5 2 2 2" xfId="29196"/>
    <cellStyle name="Normal 8 6 6 5 2 3" xfId="21681"/>
    <cellStyle name="Normal 8 6 6 5 3" xfId="6628"/>
    <cellStyle name="Normal 8 6 6 5 3 2" xfId="14164"/>
    <cellStyle name="Normal 8 6 6 5 3 2 2" xfId="31701"/>
    <cellStyle name="Normal 8 6 6 5 3 3" xfId="24186"/>
    <cellStyle name="Normal 8 6 6 5 4" xfId="9154"/>
    <cellStyle name="Normal 8 6 6 5 4 2" xfId="26691"/>
    <cellStyle name="Normal 8 6 6 5 5" xfId="19176"/>
    <cellStyle name="Normal 8 6 6 5 6" xfId="16671"/>
    <cellStyle name="Normal 8 6 6 6" xfId="2878"/>
    <cellStyle name="Normal 8 6 6 6 2" xfId="10414"/>
    <cellStyle name="Normal 8 6 6 6 2 2" xfId="27951"/>
    <cellStyle name="Normal 8 6 6 6 3" xfId="20436"/>
    <cellStyle name="Normal 8 6 6 7" xfId="5383"/>
    <cellStyle name="Normal 8 6 6 7 2" xfId="12919"/>
    <cellStyle name="Normal 8 6 6 7 2 2" xfId="30456"/>
    <cellStyle name="Normal 8 6 6 7 3" xfId="22941"/>
    <cellStyle name="Normal 8 6 6 8" xfId="7905"/>
    <cellStyle name="Normal 8 6 6 8 2" xfId="25446"/>
    <cellStyle name="Normal 8 6 6 9" xfId="17931"/>
    <cellStyle name="Normal 8 6 7" xfId="665"/>
    <cellStyle name="Normal 8 6 7 2" xfId="1186"/>
    <cellStyle name="Normal 8 6 7 2 2" xfId="2431"/>
    <cellStyle name="Normal 8 6 7 2 2 2" xfId="4936"/>
    <cellStyle name="Normal 8 6 7 2 2 2 2" xfId="12472"/>
    <cellStyle name="Normal 8 6 7 2 2 2 2 2" xfId="30009"/>
    <cellStyle name="Normal 8 6 7 2 2 2 3" xfId="22494"/>
    <cellStyle name="Normal 8 6 7 2 2 3" xfId="7441"/>
    <cellStyle name="Normal 8 6 7 2 2 3 2" xfId="14977"/>
    <cellStyle name="Normal 8 6 7 2 2 3 2 2" xfId="32514"/>
    <cellStyle name="Normal 8 6 7 2 2 3 3" xfId="24999"/>
    <cellStyle name="Normal 8 6 7 2 2 4" xfId="9967"/>
    <cellStyle name="Normal 8 6 7 2 2 4 2" xfId="27504"/>
    <cellStyle name="Normal 8 6 7 2 2 5" xfId="19989"/>
    <cellStyle name="Normal 8 6 7 2 2 6" xfId="17484"/>
    <cellStyle name="Normal 8 6 7 2 3" xfId="3691"/>
    <cellStyle name="Normal 8 6 7 2 3 2" xfId="11227"/>
    <cellStyle name="Normal 8 6 7 2 3 2 2" xfId="28764"/>
    <cellStyle name="Normal 8 6 7 2 3 3" xfId="21249"/>
    <cellStyle name="Normal 8 6 7 2 4" xfId="6196"/>
    <cellStyle name="Normal 8 6 7 2 4 2" xfId="13732"/>
    <cellStyle name="Normal 8 6 7 2 4 2 2" xfId="31269"/>
    <cellStyle name="Normal 8 6 7 2 4 3" xfId="23754"/>
    <cellStyle name="Normal 8 6 7 2 5" xfId="8722"/>
    <cellStyle name="Normal 8 6 7 2 5 2" xfId="26259"/>
    <cellStyle name="Normal 8 6 7 2 6" xfId="18744"/>
    <cellStyle name="Normal 8 6 7 2 7" xfId="16239"/>
    <cellStyle name="Normal 8 6 7 3" xfId="1933"/>
    <cellStyle name="Normal 8 6 7 3 2" xfId="4438"/>
    <cellStyle name="Normal 8 6 7 3 2 2" xfId="11974"/>
    <cellStyle name="Normal 8 6 7 3 2 2 2" xfId="29511"/>
    <cellStyle name="Normal 8 6 7 3 2 3" xfId="21996"/>
    <cellStyle name="Normal 8 6 7 3 3" xfId="6943"/>
    <cellStyle name="Normal 8 6 7 3 3 2" xfId="14479"/>
    <cellStyle name="Normal 8 6 7 3 3 2 2" xfId="32016"/>
    <cellStyle name="Normal 8 6 7 3 3 3" xfId="24501"/>
    <cellStyle name="Normal 8 6 7 3 4" xfId="9469"/>
    <cellStyle name="Normal 8 6 7 3 4 2" xfId="27006"/>
    <cellStyle name="Normal 8 6 7 3 5" xfId="19491"/>
    <cellStyle name="Normal 8 6 7 3 6" xfId="16986"/>
    <cellStyle name="Normal 8 6 7 4" xfId="3193"/>
    <cellStyle name="Normal 8 6 7 4 2" xfId="10729"/>
    <cellStyle name="Normal 8 6 7 4 2 2" xfId="28266"/>
    <cellStyle name="Normal 8 6 7 4 3" xfId="20751"/>
    <cellStyle name="Normal 8 6 7 5" xfId="5698"/>
    <cellStyle name="Normal 8 6 7 5 2" xfId="13234"/>
    <cellStyle name="Normal 8 6 7 5 2 2" xfId="30771"/>
    <cellStyle name="Normal 8 6 7 5 3" xfId="23256"/>
    <cellStyle name="Normal 8 6 7 6" xfId="8222"/>
    <cellStyle name="Normal 8 6 7 6 2" xfId="25761"/>
    <cellStyle name="Normal 8 6 7 7" xfId="18246"/>
    <cellStyle name="Normal 8 6 7 8" xfId="15741"/>
    <cellStyle name="Normal 8 6 8" xfId="392"/>
    <cellStyle name="Normal 8 6 8 2" xfId="1684"/>
    <cellStyle name="Normal 8 6 8 2 2" xfId="4189"/>
    <cellStyle name="Normal 8 6 8 2 2 2" xfId="11725"/>
    <cellStyle name="Normal 8 6 8 2 2 2 2" xfId="29262"/>
    <cellStyle name="Normal 8 6 8 2 2 3" xfId="21747"/>
    <cellStyle name="Normal 8 6 8 2 3" xfId="6694"/>
    <cellStyle name="Normal 8 6 8 2 3 2" xfId="14230"/>
    <cellStyle name="Normal 8 6 8 2 3 2 2" xfId="31767"/>
    <cellStyle name="Normal 8 6 8 2 3 3" xfId="24252"/>
    <cellStyle name="Normal 8 6 8 2 4" xfId="9220"/>
    <cellStyle name="Normal 8 6 8 2 4 2" xfId="26757"/>
    <cellStyle name="Normal 8 6 8 2 5" xfId="19242"/>
    <cellStyle name="Normal 8 6 8 2 6" xfId="16737"/>
    <cellStyle name="Normal 8 6 8 3" xfId="2944"/>
    <cellStyle name="Normal 8 6 8 3 2" xfId="10480"/>
    <cellStyle name="Normal 8 6 8 3 2 2" xfId="28017"/>
    <cellStyle name="Normal 8 6 8 3 3" xfId="20502"/>
    <cellStyle name="Normal 8 6 8 4" xfId="5449"/>
    <cellStyle name="Normal 8 6 8 4 2" xfId="12985"/>
    <cellStyle name="Normal 8 6 8 4 2 2" xfId="30522"/>
    <cellStyle name="Normal 8 6 8 4 3" xfId="23007"/>
    <cellStyle name="Normal 8 6 8 5" xfId="7971"/>
    <cellStyle name="Normal 8 6 8 5 2" xfId="25512"/>
    <cellStyle name="Normal 8 6 8 6" xfId="17997"/>
    <cellStyle name="Normal 8 6 8 7" xfId="15492"/>
    <cellStyle name="Normal 8 6 9" xfId="937"/>
    <cellStyle name="Normal 8 6 9 2" xfId="2182"/>
    <cellStyle name="Normal 8 6 9 2 2" xfId="4687"/>
    <cellStyle name="Normal 8 6 9 2 2 2" xfId="12223"/>
    <cellStyle name="Normal 8 6 9 2 2 2 2" xfId="29760"/>
    <cellStyle name="Normal 8 6 9 2 2 3" xfId="22245"/>
    <cellStyle name="Normal 8 6 9 2 3" xfId="7192"/>
    <cellStyle name="Normal 8 6 9 2 3 2" xfId="14728"/>
    <cellStyle name="Normal 8 6 9 2 3 2 2" xfId="32265"/>
    <cellStyle name="Normal 8 6 9 2 3 3" xfId="24750"/>
    <cellStyle name="Normal 8 6 9 2 4" xfId="9718"/>
    <cellStyle name="Normal 8 6 9 2 4 2" xfId="27255"/>
    <cellStyle name="Normal 8 6 9 2 5" xfId="19740"/>
    <cellStyle name="Normal 8 6 9 2 6" xfId="17235"/>
    <cellStyle name="Normal 8 6 9 3" xfId="3442"/>
    <cellStyle name="Normal 8 6 9 3 2" xfId="10978"/>
    <cellStyle name="Normal 8 6 9 3 2 2" xfId="28515"/>
    <cellStyle name="Normal 8 6 9 3 3" xfId="21000"/>
    <cellStyle name="Normal 8 6 9 4" xfId="5947"/>
    <cellStyle name="Normal 8 6 9 4 2" xfId="13483"/>
    <cellStyle name="Normal 8 6 9 4 2 2" xfId="31020"/>
    <cellStyle name="Normal 8 6 9 4 3" xfId="23505"/>
    <cellStyle name="Normal 8 6 9 5" xfId="8473"/>
    <cellStyle name="Normal 8 6 9 5 2" xfId="26010"/>
    <cellStyle name="Normal 8 6 9 6" xfId="18495"/>
    <cellStyle name="Normal 8 6 9 7" xfId="15990"/>
    <cellStyle name="Normal 8 7" xfId="114"/>
    <cellStyle name="Normal 8 7 10" xfId="1437"/>
    <cellStyle name="Normal 8 7 10 2" xfId="3942"/>
    <cellStyle name="Normal 8 7 10 2 2" xfId="11478"/>
    <cellStyle name="Normal 8 7 10 2 2 2" xfId="29015"/>
    <cellStyle name="Normal 8 7 10 2 3" xfId="21500"/>
    <cellStyle name="Normal 8 7 10 3" xfId="6447"/>
    <cellStyle name="Normal 8 7 10 3 2" xfId="13983"/>
    <cellStyle name="Normal 8 7 10 3 2 2" xfId="31520"/>
    <cellStyle name="Normal 8 7 10 3 3" xfId="24005"/>
    <cellStyle name="Normal 8 7 10 4" xfId="8973"/>
    <cellStyle name="Normal 8 7 10 4 2" xfId="26510"/>
    <cellStyle name="Normal 8 7 10 5" xfId="18995"/>
    <cellStyle name="Normal 8 7 10 6" xfId="16490"/>
    <cellStyle name="Normal 8 7 11" xfId="2682"/>
    <cellStyle name="Normal 8 7 11 2" xfId="5187"/>
    <cellStyle name="Normal 8 7 11 2 2" xfId="12723"/>
    <cellStyle name="Normal 8 7 11 2 2 2" xfId="30260"/>
    <cellStyle name="Normal 8 7 11 2 3" xfId="22745"/>
    <cellStyle name="Normal 8 7 11 3" xfId="7692"/>
    <cellStyle name="Normal 8 7 11 3 2" xfId="15228"/>
    <cellStyle name="Normal 8 7 11 3 2 2" xfId="32765"/>
    <cellStyle name="Normal 8 7 11 3 3" xfId="25250"/>
    <cellStyle name="Normal 8 7 11 4" xfId="10218"/>
    <cellStyle name="Normal 8 7 11 4 2" xfId="27755"/>
    <cellStyle name="Normal 8 7 11 5" xfId="20240"/>
    <cellStyle name="Normal 8 7 11 6" xfId="17735"/>
    <cellStyle name="Normal 8 7 12" xfId="2697"/>
    <cellStyle name="Normal 8 7 12 2" xfId="10233"/>
    <cellStyle name="Normal 8 7 12 2 2" xfId="27770"/>
    <cellStyle name="Normal 8 7 12 3" xfId="20255"/>
    <cellStyle name="Normal 8 7 13" xfId="5202"/>
    <cellStyle name="Normal 8 7 13 2" xfId="12738"/>
    <cellStyle name="Normal 8 7 13 2 2" xfId="30275"/>
    <cellStyle name="Normal 8 7 13 3" xfId="22760"/>
    <cellStyle name="Normal 8 7 14" xfId="7722"/>
    <cellStyle name="Normal 8 7 14 2" xfId="25265"/>
    <cellStyle name="Normal 8 7 15" xfId="17750"/>
    <cellStyle name="Normal 8 7 16" xfId="15243"/>
    <cellStyle name="Normal 8 7 2" xfId="129"/>
    <cellStyle name="Normal 8 7 2 10" xfId="2712"/>
    <cellStyle name="Normal 8 7 2 10 2" xfId="10248"/>
    <cellStyle name="Normal 8 7 2 10 2 2" xfId="27785"/>
    <cellStyle name="Normal 8 7 2 10 3" xfId="20270"/>
    <cellStyle name="Normal 8 7 2 11" xfId="5217"/>
    <cellStyle name="Normal 8 7 2 11 2" xfId="12753"/>
    <cellStyle name="Normal 8 7 2 11 2 2" xfId="30290"/>
    <cellStyle name="Normal 8 7 2 11 3" xfId="22775"/>
    <cellStyle name="Normal 8 7 2 12" xfId="7737"/>
    <cellStyle name="Normal 8 7 2 12 2" xfId="25280"/>
    <cellStyle name="Normal 8 7 2 13" xfId="17765"/>
    <cellStyle name="Normal 8 7 2 14" xfId="15258"/>
    <cellStyle name="Normal 8 7 2 2" xfId="163"/>
    <cellStyle name="Normal 8 7 2 2 10" xfId="5248"/>
    <cellStyle name="Normal 8 7 2 2 10 2" xfId="12784"/>
    <cellStyle name="Normal 8 7 2 2 10 2 2" xfId="30321"/>
    <cellStyle name="Normal 8 7 2 2 10 3" xfId="22806"/>
    <cellStyle name="Normal 8 7 2 2 11" xfId="7768"/>
    <cellStyle name="Normal 8 7 2 2 11 2" xfId="25311"/>
    <cellStyle name="Normal 8 7 2 2 12" xfId="17796"/>
    <cellStyle name="Normal 8 7 2 2 13" xfId="15289"/>
    <cellStyle name="Normal 8 7 2 2 2" xfId="227"/>
    <cellStyle name="Normal 8 7 2 2 2 10" xfId="15350"/>
    <cellStyle name="Normal 8 7 2 2 2 2" xfId="776"/>
    <cellStyle name="Normal 8 7 2 2 2 2 2" xfId="1295"/>
    <cellStyle name="Normal 8 7 2 2 2 2 2 2" xfId="2540"/>
    <cellStyle name="Normal 8 7 2 2 2 2 2 2 2" xfId="5045"/>
    <cellStyle name="Normal 8 7 2 2 2 2 2 2 2 2" xfId="12581"/>
    <cellStyle name="Normal 8 7 2 2 2 2 2 2 2 2 2" xfId="30118"/>
    <cellStyle name="Normal 8 7 2 2 2 2 2 2 2 3" xfId="22603"/>
    <cellStyle name="Normal 8 7 2 2 2 2 2 2 3" xfId="7550"/>
    <cellStyle name="Normal 8 7 2 2 2 2 2 2 3 2" xfId="15086"/>
    <cellStyle name="Normal 8 7 2 2 2 2 2 2 3 2 2" xfId="32623"/>
    <cellStyle name="Normal 8 7 2 2 2 2 2 2 3 3" xfId="25108"/>
    <cellStyle name="Normal 8 7 2 2 2 2 2 2 4" xfId="10076"/>
    <cellStyle name="Normal 8 7 2 2 2 2 2 2 4 2" xfId="27613"/>
    <cellStyle name="Normal 8 7 2 2 2 2 2 2 5" xfId="20098"/>
    <cellStyle name="Normal 8 7 2 2 2 2 2 2 6" xfId="17593"/>
    <cellStyle name="Normal 8 7 2 2 2 2 2 3" xfId="3800"/>
    <cellStyle name="Normal 8 7 2 2 2 2 2 3 2" xfId="11336"/>
    <cellStyle name="Normal 8 7 2 2 2 2 2 3 2 2" xfId="28873"/>
    <cellStyle name="Normal 8 7 2 2 2 2 2 3 3" xfId="21358"/>
    <cellStyle name="Normal 8 7 2 2 2 2 2 4" xfId="6305"/>
    <cellStyle name="Normal 8 7 2 2 2 2 2 4 2" xfId="13841"/>
    <cellStyle name="Normal 8 7 2 2 2 2 2 4 2 2" xfId="31378"/>
    <cellStyle name="Normal 8 7 2 2 2 2 2 4 3" xfId="23863"/>
    <cellStyle name="Normal 8 7 2 2 2 2 2 5" xfId="8831"/>
    <cellStyle name="Normal 8 7 2 2 2 2 2 5 2" xfId="26368"/>
    <cellStyle name="Normal 8 7 2 2 2 2 2 6" xfId="18853"/>
    <cellStyle name="Normal 8 7 2 2 2 2 2 7" xfId="16348"/>
    <cellStyle name="Normal 8 7 2 2 2 2 3" xfId="2042"/>
    <cellStyle name="Normal 8 7 2 2 2 2 3 2" xfId="4547"/>
    <cellStyle name="Normal 8 7 2 2 2 2 3 2 2" xfId="12083"/>
    <cellStyle name="Normal 8 7 2 2 2 2 3 2 2 2" xfId="29620"/>
    <cellStyle name="Normal 8 7 2 2 2 2 3 2 3" xfId="22105"/>
    <cellStyle name="Normal 8 7 2 2 2 2 3 3" xfId="7052"/>
    <cellStyle name="Normal 8 7 2 2 2 2 3 3 2" xfId="14588"/>
    <cellStyle name="Normal 8 7 2 2 2 2 3 3 2 2" xfId="32125"/>
    <cellStyle name="Normal 8 7 2 2 2 2 3 3 3" xfId="24610"/>
    <cellStyle name="Normal 8 7 2 2 2 2 3 4" xfId="9578"/>
    <cellStyle name="Normal 8 7 2 2 2 2 3 4 2" xfId="27115"/>
    <cellStyle name="Normal 8 7 2 2 2 2 3 5" xfId="19600"/>
    <cellStyle name="Normal 8 7 2 2 2 2 3 6" xfId="17095"/>
    <cellStyle name="Normal 8 7 2 2 2 2 4" xfId="3302"/>
    <cellStyle name="Normal 8 7 2 2 2 2 4 2" xfId="10838"/>
    <cellStyle name="Normal 8 7 2 2 2 2 4 2 2" xfId="28375"/>
    <cellStyle name="Normal 8 7 2 2 2 2 4 3" xfId="20860"/>
    <cellStyle name="Normal 8 7 2 2 2 2 5" xfId="5807"/>
    <cellStyle name="Normal 8 7 2 2 2 2 5 2" xfId="13343"/>
    <cellStyle name="Normal 8 7 2 2 2 2 5 2 2" xfId="30880"/>
    <cellStyle name="Normal 8 7 2 2 2 2 5 3" xfId="23365"/>
    <cellStyle name="Normal 8 7 2 2 2 2 6" xfId="8331"/>
    <cellStyle name="Normal 8 7 2 2 2 2 6 2" xfId="25870"/>
    <cellStyle name="Normal 8 7 2 2 2 2 7" xfId="18355"/>
    <cellStyle name="Normal 8 7 2 2 2 2 8" xfId="15850"/>
    <cellStyle name="Normal 8 7 2 2 2 3" xfId="503"/>
    <cellStyle name="Normal 8 7 2 2 2 3 2" xfId="1793"/>
    <cellStyle name="Normal 8 7 2 2 2 3 2 2" xfId="4298"/>
    <cellStyle name="Normal 8 7 2 2 2 3 2 2 2" xfId="11834"/>
    <cellStyle name="Normal 8 7 2 2 2 3 2 2 2 2" xfId="29371"/>
    <cellStyle name="Normal 8 7 2 2 2 3 2 2 3" xfId="21856"/>
    <cellStyle name="Normal 8 7 2 2 2 3 2 3" xfId="6803"/>
    <cellStyle name="Normal 8 7 2 2 2 3 2 3 2" xfId="14339"/>
    <cellStyle name="Normal 8 7 2 2 2 3 2 3 2 2" xfId="31876"/>
    <cellStyle name="Normal 8 7 2 2 2 3 2 3 3" xfId="24361"/>
    <cellStyle name="Normal 8 7 2 2 2 3 2 4" xfId="9329"/>
    <cellStyle name="Normal 8 7 2 2 2 3 2 4 2" xfId="26866"/>
    <cellStyle name="Normal 8 7 2 2 2 3 2 5" xfId="19351"/>
    <cellStyle name="Normal 8 7 2 2 2 3 2 6" xfId="16846"/>
    <cellStyle name="Normal 8 7 2 2 2 3 3" xfId="3053"/>
    <cellStyle name="Normal 8 7 2 2 2 3 3 2" xfId="10589"/>
    <cellStyle name="Normal 8 7 2 2 2 3 3 2 2" xfId="28126"/>
    <cellStyle name="Normal 8 7 2 2 2 3 3 3" xfId="20611"/>
    <cellStyle name="Normal 8 7 2 2 2 3 4" xfId="5558"/>
    <cellStyle name="Normal 8 7 2 2 2 3 4 2" xfId="13094"/>
    <cellStyle name="Normal 8 7 2 2 2 3 4 2 2" xfId="30631"/>
    <cellStyle name="Normal 8 7 2 2 2 3 4 3" xfId="23116"/>
    <cellStyle name="Normal 8 7 2 2 2 3 5" xfId="8080"/>
    <cellStyle name="Normal 8 7 2 2 2 3 5 2" xfId="25621"/>
    <cellStyle name="Normal 8 7 2 2 2 3 6" xfId="18106"/>
    <cellStyle name="Normal 8 7 2 2 2 3 7" xfId="15601"/>
    <cellStyle name="Normal 8 7 2 2 2 4" xfId="1046"/>
    <cellStyle name="Normal 8 7 2 2 2 4 2" xfId="2291"/>
    <cellStyle name="Normal 8 7 2 2 2 4 2 2" xfId="4796"/>
    <cellStyle name="Normal 8 7 2 2 2 4 2 2 2" xfId="12332"/>
    <cellStyle name="Normal 8 7 2 2 2 4 2 2 2 2" xfId="29869"/>
    <cellStyle name="Normal 8 7 2 2 2 4 2 2 3" xfId="22354"/>
    <cellStyle name="Normal 8 7 2 2 2 4 2 3" xfId="7301"/>
    <cellStyle name="Normal 8 7 2 2 2 4 2 3 2" xfId="14837"/>
    <cellStyle name="Normal 8 7 2 2 2 4 2 3 2 2" xfId="32374"/>
    <cellStyle name="Normal 8 7 2 2 2 4 2 3 3" xfId="24859"/>
    <cellStyle name="Normal 8 7 2 2 2 4 2 4" xfId="9827"/>
    <cellStyle name="Normal 8 7 2 2 2 4 2 4 2" xfId="27364"/>
    <cellStyle name="Normal 8 7 2 2 2 4 2 5" xfId="19849"/>
    <cellStyle name="Normal 8 7 2 2 2 4 2 6" xfId="17344"/>
    <cellStyle name="Normal 8 7 2 2 2 4 3" xfId="3551"/>
    <cellStyle name="Normal 8 7 2 2 2 4 3 2" xfId="11087"/>
    <cellStyle name="Normal 8 7 2 2 2 4 3 2 2" xfId="28624"/>
    <cellStyle name="Normal 8 7 2 2 2 4 3 3" xfId="21109"/>
    <cellStyle name="Normal 8 7 2 2 2 4 4" xfId="6056"/>
    <cellStyle name="Normal 8 7 2 2 2 4 4 2" xfId="13592"/>
    <cellStyle name="Normal 8 7 2 2 2 4 4 2 2" xfId="31129"/>
    <cellStyle name="Normal 8 7 2 2 2 4 4 3" xfId="23614"/>
    <cellStyle name="Normal 8 7 2 2 2 4 5" xfId="8582"/>
    <cellStyle name="Normal 8 7 2 2 2 4 5 2" xfId="26119"/>
    <cellStyle name="Normal 8 7 2 2 2 4 6" xfId="18604"/>
    <cellStyle name="Normal 8 7 2 2 2 4 7" xfId="16099"/>
    <cellStyle name="Normal 8 7 2 2 2 5" xfId="1544"/>
    <cellStyle name="Normal 8 7 2 2 2 5 2" xfId="4049"/>
    <cellStyle name="Normal 8 7 2 2 2 5 2 2" xfId="11585"/>
    <cellStyle name="Normal 8 7 2 2 2 5 2 2 2" xfId="29122"/>
    <cellStyle name="Normal 8 7 2 2 2 5 2 3" xfId="21607"/>
    <cellStyle name="Normal 8 7 2 2 2 5 3" xfId="6554"/>
    <cellStyle name="Normal 8 7 2 2 2 5 3 2" xfId="14090"/>
    <cellStyle name="Normal 8 7 2 2 2 5 3 2 2" xfId="31627"/>
    <cellStyle name="Normal 8 7 2 2 2 5 3 3" xfId="24112"/>
    <cellStyle name="Normal 8 7 2 2 2 5 4" xfId="9080"/>
    <cellStyle name="Normal 8 7 2 2 2 5 4 2" xfId="26617"/>
    <cellStyle name="Normal 8 7 2 2 2 5 5" xfId="19102"/>
    <cellStyle name="Normal 8 7 2 2 2 5 6" xfId="16597"/>
    <cellStyle name="Normal 8 7 2 2 2 6" xfId="2804"/>
    <cellStyle name="Normal 8 7 2 2 2 6 2" xfId="10340"/>
    <cellStyle name="Normal 8 7 2 2 2 6 2 2" xfId="27877"/>
    <cellStyle name="Normal 8 7 2 2 2 6 3" xfId="20362"/>
    <cellStyle name="Normal 8 7 2 2 2 7" xfId="5309"/>
    <cellStyle name="Normal 8 7 2 2 2 7 2" xfId="12845"/>
    <cellStyle name="Normal 8 7 2 2 2 7 2 2" xfId="30382"/>
    <cellStyle name="Normal 8 7 2 2 2 7 3" xfId="22867"/>
    <cellStyle name="Normal 8 7 2 2 2 8" xfId="7829"/>
    <cellStyle name="Normal 8 7 2 2 2 8 2" xfId="25372"/>
    <cellStyle name="Normal 8 7 2 2 2 9" xfId="17857"/>
    <cellStyle name="Normal 8 7 2 2 3" xfId="303"/>
    <cellStyle name="Normal 8 7 2 2 3 10" xfId="15413"/>
    <cellStyle name="Normal 8 7 2 2 3 2" xfId="838"/>
    <cellStyle name="Normal 8 7 2 2 3 2 2" xfId="1356"/>
    <cellStyle name="Normal 8 7 2 2 3 2 2 2" xfId="2601"/>
    <cellStyle name="Normal 8 7 2 2 3 2 2 2 2" xfId="5106"/>
    <cellStyle name="Normal 8 7 2 2 3 2 2 2 2 2" xfId="12642"/>
    <cellStyle name="Normal 8 7 2 2 3 2 2 2 2 2 2" xfId="30179"/>
    <cellStyle name="Normal 8 7 2 2 3 2 2 2 2 3" xfId="22664"/>
    <cellStyle name="Normal 8 7 2 2 3 2 2 2 3" xfId="7611"/>
    <cellStyle name="Normal 8 7 2 2 3 2 2 2 3 2" xfId="15147"/>
    <cellStyle name="Normal 8 7 2 2 3 2 2 2 3 2 2" xfId="32684"/>
    <cellStyle name="Normal 8 7 2 2 3 2 2 2 3 3" xfId="25169"/>
    <cellStyle name="Normal 8 7 2 2 3 2 2 2 4" xfId="10137"/>
    <cellStyle name="Normal 8 7 2 2 3 2 2 2 4 2" xfId="27674"/>
    <cellStyle name="Normal 8 7 2 2 3 2 2 2 5" xfId="20159"/>
    <cellStyle name="Normal 8 7 2 2 3 2 2 2 6" xfId="17654"/>
    <cellStyle name="Normal 8 7 2 2 3 2 2 3" xfId="3861"/>
    <cellStyle name="Normal 8 7 2 2 3 2 2 3 2" xfId="11397"/>
    <cellStyle name="Normal 8 7 2 2 3 2 2 3 2 2" xfId="28934"/>
    <cellStyle name="Normal 8 7 2 2 3 2 2 3 3" xfId="21419"/>
    <cellStyle name="Normal 8 7 2 2 3 2 2 4" xfId="6366"/>
    <cellStyle name="Normal 8 7 2 2 3 2 2 4 2" xfId="13902"/>
    <cellStyle name="Normal 8 7 2 2 3 2 2 4 2 2" xfId="31439"/>
    <cellStyle name="Normal 8 7 2 2 3 2 2 4 3" xfId="23924"/>
    <cellStyle name="Normal 8 7 2 2 3 2 2 5" xfId="8892"/>
    <cellStyle name="Normal 8 7 2 2 3 2 2 5 2" xfId="26429"/>
    <cellStyle name="Normal 8 7 2 2 3 2 2 6" xfId="18914"/>
    <cellStyle name="Normal 8 7 2 2 3 2 2 7" xfId="16409"/>
    <cellStyle name="Normal 8 7 2 2 3 2 3" xfId="2103"/>
    <cellStyle name="Normal 8 7 2 2 3 2 3 2" xfId="4608"/>
    <cellStyle name="Normal 8 7 2 2 3 2 3 2 2" xfId="12144"/>
    <cellStyle name="Normal 8 7 2 2 3 2 3 2 2 2" xfId="29681"/>
    <cellStyle name="Normal 8 7 2 2 3 2 3 2 3" xfId="22166"/>
    <cellStyle name="Normal 8 7 2 2 3 2 3 3" xfId="7113"/>
    <cellStyle name="Normal 8 7 2 2 3 2 3 3 2" xfId="14649"/>
    <cellStyle name="Normal 8 7 2 2 3 2 3 3 2 2" xfId="32186"/>
    <cellStyle name="Normal 8 7 2 2 3 2 3 3 3" xfId="24671"/>
    <cellStyle name="Normal 8 7 2 2 3 2 3 4" xfId="9639"/>
    <cellStyle name="Normal 8 7 2 2 3 2 3 4 2" xfId="27176"/>
    <cellStyle name="Normal 8 7 2 2 3 2 3 5" xfId="19661"/>
    <cellStyle name="Normal 8 7 2 2 3 2 3 6" xfId="17156"/>
    <cellStyle name="Normal 8 7 2 2 3 2 4" xfId="3363"/>
    <cellStyle name="Normal 8 7 2 2 3 2 4 2" xfId="10899"/>
    <cellStyle name="Normal 8 7 2 2 3 2 4 2 2" xfId="28436"/>
    <cellStyle name="Normal 8 7 2 2 3 2 4 3" xfId="20921"/>
    <cellStyle name="Normal 8 7 2 2 3 2 5" xfId="5868"/>
    <cellStyle name="Normal 8 7 2 2 3 2 5 2" xfId="13404"/>
    <cellStyle name="Normal 8 7 2 2 3 2 5 2 2" xfId="30941"/>
    <cellStyle name="Normal 8 7 2 2 3 2 5 3" xfId="23426"/>
    <cellStyle name="Normal 8 7 2 2 3 2 6" xfId="8392"/>
    <cellStyle name="Normal 8 7 2 2 3 2 6 2" xfId="25931"/>
    <cellStyle name="Normal 8 7 2 2 3 2 7" xfId="18416"/>
    <cellStyle name="Normal 8 7 2 2 3 2 8" xfId="15911"/>
    <cellStyle name="Normal 8 7 2 2 3 3" xfId="578"/>
    <cellStyle name="Normal 8 7 2 2 3 3 2" xfId="1854"/>
    <cellStyle name="Normal 8 7 2 2 3 3 2 2" xfId="4359"/>
    <cellStyle name="Normal 8 7 2 2 3 3 2 2 2" xfId="11895"/>
    <cellStyle name="Normal 8 7 2 2 3 3 2 2 2 2" xfId="29432"/>
    <cellStyle name="Normal 8 7 2 2 3 3 2 2 3" xfId="21917"/>
    <cellStyle name="Normal 8 7 2 2 3 3 2 3" xfId="6864"/>
    <cellStyle name="Normal 8 7 2 2 3 3 2 3 2" xfId="14400"/>
    <cellStyle name="Normal 8 7 2 2 3 3 2 3 2 2" xfId="31937"/>
    <cellStyle name="Normal 8 7 2 2 3 3 2 3 3" xfId="24422"/>
    <cellStyle name="Normal 8 7 2 2 3 3 2 4" xfId="9390"/>
    <cellStyle name="Normal 8 7 2 2 3 3 2 4 2" xfId="26927"/>
    <cellStyle name="Normal 8 7 2 2 3 3 2 5" xfId="19412"/>
    <cellStyle name="Normal 8 7 2 2 3 3 2 6" xfId="16907"/>
    <cellStyle name="Normal 8 7 2 2 3 3 3" xfId="3114"/>
    <cellStyle name="Normal 8 7 2 2 3 3 3 2" xfId="10650"/>
    <cellStyle name="Normal 8 7 2 2 3 3 3 2 2" xfId="28187"/>
    <cellStyle name="Normal 8 7 2 2 3 3 3 3" xfId="20672"/>
    <cellStyle name="Normal 8 7 2 2 3 3 4" xfId="5619"/>
    <cellStyle name="Normal 8 7 2 2 3 3 4 2" xfId="13155"/>
    <cellStyle name="Normal 8 7 2 2 3 3 4 2 2" xfId="30692"/>
    <cellStyle name="Normal 8 7 2 2 3 3 4 3" xfId="23177"/>
    <cellStyle name="Normal 8 7 2 2 3 3 5" xfId="8143"/>
    <cellStyle name="Normal 8 7 2 2 3 3 5 2" xfId="25682"/>
    <cellStyle name="Normal 8 7 2 2 3 3 6" xfId="18167"/>
    <cellStyle name="Normal 8 7 2 2 3 3 7" xfId="15662"/>
    <cellStyle name="Normal 8 7 2 2 3 4" xfId="1107"/>
    <cellStyle name="Normal 8 7 2 2 3 4 2" xfId="2352"/>
    <cellStyle name="Normal 8 7 2 2 3 4 2 2" xfId="4857"/>
    <cellStyle name="Normal 8 7 2 2 3 4 2 2 2" xfId="12393"/>
    <cellStyle name="Normal 8 7 2 2 3 4 2 2 2 2" xfId="29930"/>
    <cellStyle name="Normal 8 7 2 2 3 4 2 2 3" xfId="22415"/>
    <cellStyle name="Normal 8 7 2 2 3 4 2 3" xfId="7362"/>
    <cellStyle name="Normal 8 7 2 2 3 4 2 3 2" xfId="14898"/>
    <cellStyle name="Normal 8 7 2 2 3 4 2 3 2 2" xfId="32435"/>
    <cellStyle name="Normal 8 7 2 2 3 4 2 3 3" xfId="24920"/>
    <cellStyle name="Normal 8 7 2 2 3 4 2 4" xfId="9888"/>
    <cellStyle name="Normal 8 7 2 2 3 4 2 4 2" xfId="27425"/>
    <cellStyle name="Normal 8 7 2 2 3 4 2 5" xfId="19910"/>
    <cellStyle name="Normal 8 7 2 2 3 4 2 6" xfId="17405"/>
    <cellStyle name="Normal 8 7 2 2 3 4 3" xfId="3612"/>
    <cellStyle name="Normal 8 7 2 2 3 4 3 2" xfId="11148"/>
    <cellStyle name="Normal 8 7 2 2 3 4 3 2 2" xfId="28685"/>
    <cellStyle name="Normal 8 7 2 2 3 4 3 3" xfId="21170"/>
    <cellStyle name="Normal 8 7 2 2 3 4 4" xfId="6117"/>
    <cellStyle name="Normal 8 7 2 2 3 4 4 2" xfId="13653"/>
    <cellStyle name="Normal 8 7 2 2 3 4 4 2 2" xfId="31190"/>
    <cellStyle name="Normal 8 7 2 2 3 4 4 3" xfId="23675"/>
    <cellStyle name="Normal 8 7 2 2 3 4 5" xfId="8643"/>
    <cellStyle name="Normal 8 7 2 2 3 4 5 2" xfId="26180"/>
    <cellStyle name="Normal 8 7 2 2 3 4 6" xfId="18665"/>
    <cellStyle name="Normal 8 7 2 2 3 4 7" xfId="16160"/>
    <cellStyle name="Normal 8 7 2 2 3 5" xfId="1605"/>
    <cellStyle name="Normal 8 7 2 2 3 5 2" xfId="4110"/>
    <cellStyle name="Normal 8 7 2 2 3 5 2 2" xfId="11646"/>
    <cellStyle name="Normal 8 7 2 2 3 5 2 2 2" xfId="29183"/>
    <cellStyle name="Normal 8 7 2 2 3 5 2 3" xfId="21668"/>
    <cellStyle name="Normal 8 7 2 2 3 5 3" xfId="6615"/>
    <cellStyle name="Normal 8 7 2 2 3 5 3 2" xfId="14151"/>
    <cellStyle name="Normal 8 7 2 2 3 5 3 2 2" xfId="31688"/>
    <cellStyle name="Normal 8 7 2 2 3 5 3 3" xfId="24173"/>
    <cellStyle name="Normal 8 7 2 2 3 5 4" xfId="9141"/>
    <cellStyle name="Normal 8 7 2 2 3 5 4 2" xfId="26678"/>
    <cellStyle name="Normal 8 7 2 2 3 5 5" xfId="19163"/>
    <cellStyle name="Normal 8 7 2 2 3 5 6" xfId="16658"/>
    <cellStyle name="Normal 8 7 2 2 3 6" xfId="2865"/>
    <cellStyle name="Normal 8 7 2 2 3 6 2" xfId="10401"/>
    <cellStyle name="Normal 8 7 2 2 3 6 2 2" xfId="27938"/>
    <cellStyle name="Normal 8 7 2 2 3 6 3" xfId="20423"/>
    <cellStyle name="Normal 8 7 2 2 3 7" xfId="5370"/>
    <cellStyle name="Normal 8 7 2 2 3 7 2" xfId="12906"/>
    <cellStyle name="Normal 8 7 2 2 3 7 2 2" xfId="30443"/>
    <cellStyle name="Normal 8 7 2 2 3 7 3" xfId="22928"/>
    <cellStyle name="Normal 8 7 2 2 3 8" xfId="7892"/>
    <cellStyle name="Normal 8 7 2 2 3 8 2" xfId="25433"/>
    <cellStyle name="Normal 8 7 2 2 3 9" xfId="17918"/>
    <cellStyle name="Normal 8 7 2 2 4" xfId="367"/>
    <cellStyle name="Normal 8 7 2 2 4 10" xfId="15474"/>
    <cellStyle name="Normal 8 7 2 2 4 2" xfId="902"/>
    <cellStyle name="Normal 8 7 2 2 4 2 2" xfId="1417"/>
    <cellStyle name="Normal 8 7 2 2 4 2 2 2" xfId="2662"/>
    <cellStyle name="Normal 8 7 2 2 4 2 2 2 2" xfId="5167"/>
    <cellStyle name="Normal 8 7 2 2 4 2 2 2 2 2" xfId="12703"/>
    <cellStyle name="Normal 8 7 2 2 4 2 2 2 2 2 2" xfId="30240"/>
    <cellStyle name="Normal 8 7 2 2 4 2 2 2 2 3" xfId="22725"/>
    <cellStyle name="Normal 8 7 2 2 4 2 2 2 3" xfId="7672"/>
    <cellStyle name="Normal 8 7 2 2 4 2 2 2 3 2" xfId="15208"/>
    <cellStyle name="Normal 8 7 2 2 4 2 2 2 3 2 2" xfId="32745"/>
    <cellStyle name="Normal 8 7 2 2 4 2 2 2 3 3" xfId="25230"/>
    <cellStyle name="Normal 8 7 2 2 4 2 2 2 4" xfId="10198"/>
    <cellStyle name="Normal 8 7 2 2 4 2 2 2 4 2" xfId="27735"/>
    <cellStyle name="Normal 8 7 2 2 4 2 2 2 5" xfId="20220"/>
    <cellStyle name="Normal 8 7 2 2 4 2 2 2 6" xfId="17715"/>
    <cellStyle name="Normal 8 7 2 2 4 2 2 3" xfId="3922"/>
    <cellStyle name="Normal 8 7 2 2 4 2 2 3 2" xfId="11458"/>
    <cellStyle name="Normal 8 7 2 2 4 2 2 3 2 2" xfId="28995"/>
    <cellStyle name="Normal 8 7 2 2 4 2 2 3 3" xfId="21480"/>
    <cellStyle name="Normal 8 7 2 2 4 2 2 4" xfId="6427"/>
    <cellStyle name="Normal 8 7 2 2 4 2 2 4 2" xfId="13963"/>
    <cellStyle name="Normal 8 7 2 2 4 2 2 4 2 2" xfId="31500"/>
    <cellStyle name="Normal 8 7 2 2 4 2 2 4 3" xfId="23985"/>
    <cellStyle name="Normal 8 7 2 2 4 2 2 5" xfId="8953"/>
    <cellStyle name="Normal 8 7 2 2 4 2 2 5 2" xfId="26490"/>
    <cellStyle name="Normal 8 7 2 2 4 2 2 6" xfId="18975"/>
    <cellStyle name="Normal 8 7 2 2 4 2 2 7" xfId="16470"/>
    <cellStyle name="Normal 8 7 2 2 4 2 3" xfId="2164"/>
    <cellStyle name="Normal 8 7 2 2 4 2 3 2" xfId="4669"/>
    <cellStyle name="Normal 8 7 2 2 4 2 3 2 2" xfId="12205"/>
    <cellStyle name="Normal 8 7 2 2 4 2 3 2 2 2" xfId="29742"/>
    <cellStyle name="Normal 8 7 2 2 4 2 3 2 3" xfId="22227"/>
    <cellStyle name="Normal 8 7 2 2 4 2 3 3" xfId="7174"/>
    <cellStyle name="Normal 8 7 2 2 4 2 3 3 2" xfId="14710"/>
    <cellStyle name="Normal 8 7 2 2 4 2 3 3 2 2" xfId="32247"/>
    <cellStyle name="Normal 8 7 2 2 4 2 3 3 3" xfId="24732"/>
    <cellStyle name="Normal 8 7 2 2 4 2 3 4" xfId="9700"/>
    <cellStyle name="Normal 8 7 2 2 4 2 3 4 2" xfId="27237"/>
    <cellStyle name="Normal 8 7 2 2 4 2 3 5" xfId="19722"/>
    <cellStyle name="Normal 8 7 2 2 4 2 3 6" xfId="17217"/>
    <cellStyle name="Normal 8 7 2 2 4 2 4" xfId="3424"/>
    <cellStyle name="Normal 8 7 2 2 4 2 4 2" xfId="10960"/>
    <cellStyle name="Normal 8 7 2 2 4 2 4 2 2" xfId="28497"/>
    <cellStyle name="Normal 8 7 2 2 4 2 4 3" xfId="20982"/>
    <cellStyle name="Normal 8 7 2 2 4 2 5" xfId="5929"/>
    <cellStyle name="Normal 8 7 2 2 4 2 5 2" xfId="13465"/>
    <cellStyle name="Normal 8 7 2 2 4 2 5 2 2" xfId="31002"/>
    <cellStyle name="Normal 8 7 2 2 4 2 5 3" xfId="23487"/>
    <cellStyle name="Normal 8 7 2 2 4 2 6" xfId="8453"/>
    <cellStyle name="Normal 8 7 2 2 4 2 6 2" xfId="25992"/>
    <cellStyle name="Normal 8 7 2 2 4 2 7" xfId="18477"/>
    <cellStyle name="Normal 8 7 2 2 4 2 8" xfId="15972"/>
    <cellStyle name="Normal 8 7 2 2 4 3" xfId="642"/>
    <cellStyle name="Normal 8 7 2 2 4 3 2" xfId="1915"/>
    <cellStyle name="Normal 8 7 2 2 4 3 2 2" xfId="4420"/>
    <cellStyle name="Normal 8 7 2 2 4 3 2 2 2" xfId="11956"/>
    <cellStyle name="Normal 8 7 2 2 4 3 2 2 2 2" xfId="29493"/>
    <cellStyle name="Normal 8 7 2 2 4 3 2 2 3" xfId="21978"/>
    <cellStyle name="Normal 8 7 2 2 4 3 2 3" xfId="6925"/>
    <cellStyle name="Normal 8 7 2 2 4 3 2 3 2" xfId="14461"/>
    <cellStyle name="Normal 8 7 2 2 4 3 2 3 2 2" xfId="31998"/>
    <cellStyle name="Normal 8 7 2 2 4 3 2 3 3" xfId="24483"/>
    <cellStyle name="Normal 8 7 2 2 4 3 2 4" xfId="9451"/>
    <cellStyle name="Normal 8 7 2 2 4 3 2 4 2" xfId="26988"/>
    <cellStyle name="Normal 8 7 2 2 4 3 2 5" xfId="19473"/>
    <cellStyle name="Normal 8 7 2 2 4 3 2 6" xfId="16968"/>
    <cellStyle name="Normal 8 7 2 2 4 3 3" xfId="3175"/>
    <cellStyle name="Normal 8 7 2 2 4 3 3 2" xfId="10711"/>
    <cellStyle name="Normal 8 7 2 2 4 3 3 2 2" xfId="28248"/>
    <cellStyle name="Normal 8 7 2 2 4 3 3 3" xfId="20733"/>
    <cellStyle name="Normal 8 7 2 2 4 3 4" xfId="5680"/>
    <cellStyle name="Normal 8 7 2 2 4 3 4 2" xfId="13216"/>
    <cellStyle name="Normal 8 7 2 2 4 3 4 2 2" xfId="30753"/>
    <cellStyle name="Normal 8 7 2 2 4 3 4 3" xfId="23238"/>
    <cellStyle name="Normal 8 7 2 2 4 3 5" xfId="8204"/>
    <cellStyle name="Normal 8 7 2 2 4 3 5 2" xfId="25743"/>
    <cellStyle name="Normal 8 7 2 2 4 3 6" xfId="18228"/>
    <cellStyle name="Normal 8 7 2 2 4 3 7" xfId="15723"/>
    <cellStyle name="Normal 8 7 2 2 4 4" xfId="1168"/>
    <cellStyle name="Normal 8 7 2 2 4 4 2" xfId="2413"/>
    <cellStyle name="Normal 8 7 2 2 4 4 2 2" xfId="4918"/>
    <cellStyle name="Normal 8 7 2 2 4 4 2 2 2" xfId="12454"/>
    <cellStyle name="Normal 8 7 2 2 4 4 2 2 2 2" xfId="29991"/>
    <cellStyle name="Normal 8 7 2 2 4 4 2 2 3" xfId="22476"/>
    <cellStyle name="Normal 8 7 2 2 4 4 2 3" xfId="7423"/>
    <cellStyle name="Normal 8 7 2 2 4 4 2 3 2" xfId="14959"/>
    <cellStyle name="Normal 8 7 2 2 4 4 2 3 2 2" xfId="32496"/>
    <cellStyle name="Normal 8 7 2 2 4 4 2 3 3" xfId="24981"/>
    <cellStyle name="Normal 8 7 2 2 4 4 2 4" xfId="9949"/>
    <cellStyle name="Normal 8 7 2 2 4 4 2 4 2" xfId="27486"/>
    <cellStyle name="Normal 8 7 2 2 4 4 2 5" xfId="19971"/>
    <cellStyle name="Normal 8 7 2 2 4 4 2 6" xfId="17466"/>
    <cellStyle name="Normal 8 7 2 2 4 4 3" xfId="3673"/>
    <cellStyle name="Normal 8 7 2 2 4 4 3 2" xfId="11209"/>
    <cellStyle name="Normal 8 7 2 2 4 4 3 2 2" xfId="28746"/>
    <cellStyle name="Normal 8 7 2 2 4 4 3 3" xfId="21231"/>
    <cellStyle name="Normal 8 7 2 2 4 4 4" xfId="6178"/>
    <cellStyle name="Normal 8 7 2 2 4 4 4 2" xfId="13714"/>
    <cellStyle name="Normal 8 7 2 2 4 4 4 2 2" xfId="31251"/>
    <cellStyle name="Normal 8 7 2 2 4 4 4 3" xfId="23736"/>
    <cellStyle name="Normal 8 7 2 2 4 4 5" xfId="8704"/>
    <cellStyle name="Normal 8 7 2 2 4 4 5 2" xfId="26241"/>
    <cellStyle name="Normal 8 7 2 2 4 4 6" xfId="18726"/>
    <cellStyle name="Normal 8 7 2 2 4 4 7" xfId="16221"/>
    <cellStyle name="Normal 8 7 2 2 4 5" xfId="1666"/>
    <cellStyle name="Normal 8 7 2 2 4 5 2" xfId="4171"/>
    <cellStyle name="Normal 8 7 2 2 4 5 2 2" xfId="11707"/>
    <cellStyle name="Normal 8 7 2 2 4 5 2 2 2" xfId="29244"/>
    <cellStyle name="Normal 8 7 2 2 4 5 2 3" xfId="21729"/>
    <cellStyle name="Normal 8 7 2 2 4 5 3" xfId="6676"/>
    <cellStyle name="Normal 8 7 2 2 4 5 3 2" xfId="14212"/>
    <cellStyle name="Normal 8 7 2 2 4 5 3 2 2" xfId="31749"/>
    <cellStyle name="Normal 8 7 2 2 4 5 3 3" xfId="24234"/>
    <cellStyle name="Normal 8 7 2 2 4 5 4" xfId="9202"/>
    <cellStyle name="Normal 8 7 2 2 4 5 4 2" xfId="26739"/>
    <cellStyle name="Normal 8 7 2 2 4 5 5" xfId="19224"/>
    <cellStyle name="Normal 8 7 2 2 4 5 6" xfId="16719"/>
    <cellStyle name="Normal 8 7 2 2 4 6" xfId="2926"/>
    <cellStyle name="Normal 8 7 2 2 4 6 2" xfId="10462"/>
    <cellStyle name="Normal 8 7 2 2 4 6 2 2" xfId="27999"/>
    <cellStyle name="Normal 8 7 2 2 4 6 3" xfId="20484"/>
    <cellStyle name="Normal 8 7 2 2 4 7" xfId="5431"/>
    <cellStyle name="Normal 8 7 2 2 4 7 2" xfId="12967"/>
    <cellStyle name="Normal 8 7 2 2 4 7 2 2" xfId="30504"/>
    <cellStyle name="Normal 8 7 2 2 4 7 3" xfId="22989"/>
    <cellStyle name="Normal 8 7 2 2 4 8" xfId="7953"/>
    <cellStyle name="Normal 8 7 2 2 4 8 2" xfId="25494"/>
    <cellStyle name="Normal 8 7 2 2 4 9" xfId="17979"/>
    <cellStyle name="Normal 8 7 2 2 5" xfId="713"/>
    <cellStyle name="Normal 8 7 2 2 5 2" xfId="1234"/>
    <cellStyle name="Normal 8 7 2 2 5 2 2" xfId="2479"/>
    <cellStyle name="Normal 8 7 2 2 5 2 2 2" xfId="4984"/>
    <cellStyle name="Normal 8 7 2 2 5 2 2 2 2" xfId="12520"/>
    <cellStyle name="Normal 8 7 2 2 5 2 2 2 2 2" xfId="30057"/>
    <cellStyle name="Normal 8 7 2 2 5 2 2 2 3" xfId="22542"/>
    <cellStyle name="Normal 8 7 2 2 5 2 2 3" xfId="7489"/>
    <cellStyle name="Normal 8 7 2 2 5 2 2 3 2" xfId="15025"/>
    <cellStyle name="Normal 8 7 2 2 5 2 2 3 2 2" xfId="32562"/>
    <cellStyle name="Normal 8 7 2 2 5 2 2 3 3" xfId="25047"/>
    <cellStyle name="Normal 8 7 2 2 5 2 2 4" xfId="10015"/>
    <cellStyle name="Normal 8 7 2 2 5 2 2 4 2" xfId="27552"/>
    <cellStyle name="Normal 8 7 2 2 5 2 2 5" xfId="20037"/>
    <cellStyle name="Normal 8 7 2 2 5 2 2 6" xfId="17532"/>
    <cellStyle name="Normal 8 7 2 2 5 2 3" xfId="3739"/>
    <cellStyle name="Normal 8 7 2 2 5 2 3 2" xfId="11275"/>
    <cellStyle name="Normal 8 7 2 2 5 2 3 2 2" xfId="28812"/>
    <cellStyle name="Normal 8 7 2 2 5 2 3 3" xfId="21297"/>
    <cellStyle name="Normal 8 7 2 2 5 2 4" xfId="6244"/>
    <cellStyle name="Normal 8 7 2 2 5 2 4 2" xfId="13780"/>
    <cellStyle name="Normal 8 7 2 2 5 2 4 2 2" xfId="31317"/>
    <cellStyle name="Normal 8 7 2 2 5 2 4 3" xfId="23802"/>
    <cellStyle name="Normal 8 7 2 2 5 2 5" xfId="8770"/>
    <cellStyle name="Normal 8 7 2 2 5 2 5 2" xfId="26307"/>
    <cellStyle name="Normal 8 7 2 2 5 2 6" xfId="18792"/>
    <cellStyle name="Normal 8 7 2 2 5 2 7" xfId="16287"/>
    <cellStyle name="Normal 8 7 2 2 5 3" xfId="1981"/>
    <cellStyle name="Normal 8 7 2 2 5 3 2" xfId="4486"/>
    <cellStyle name="Normal 8 7 2 2 5 3 2 2" xfId="12022"/>
    <cellStyle name="Normal 8 7 2 2 5 3 2 2 2" xfId="29559"/>
    <cellStyle name="Normal 8 7 2 2 5 3 2 3" xfId="22044"/>
    <cellStyle name="Normal 8 7 2 2 5 3 3" xfId="6991"/>
    <cellStyle name="Normal 8 7 2 2 5 3 3 2" xfId="14527"/>
    <cellStyle name="Normal 8 7 2 2 5 3 3 2 2" xfId="32064"/>
    <cellStyle name="Normal 8 7 2 2 5 3 3 3" xfId="24549"/>
    <cellStyle name="Normal 8 7 2 2 5 3 4" xfId="9517"/>
    <cellStyle name="Normal 8 7 2 2 5 3 4 2" xfId="27054"/>
    <cellStyle name="Normal 8 7 2 2 5 3 5" xfId="19539"/>
    <cellStyle name="Normal 8 7 2 2 5 3 6" xfId="17034"/>
    <cellStyle name="Normal 8 7 2 2 5 4" xfId="3241"/>
    <cellStyle name="Normal 8 7 2 2 5 4 2" xfId="10777"/>
    <cellStyle name="Normal 8 7 2 2 5 4 2 2" xfId="28314"/>
    <cellStyle name="Normal 8 7 2 2 5 4 3" xfId="20799"/>
    <cellStyle name="Normal 8 7 2 2 5 5" xfId="5746"/>
    <cellStyle name="Normal 8 7 2 2 5 5 2" xfId="13282"/>
    <cellStyle name="Normal 8 7 2 2 5 5 2 2" xfId="30819"/>
    <cellStyle name="Normal 8 7 2 2 5 5 3" xfId="23304"/>
    <cellStyle name="Normal 8 7 2 2 5 6" xfId="8270"/>
    <cellStyle name="Normal 8 7 2 2 5 6 2" xfId="25809"/>
    <cellStyle name="Normal 8 7 2 2 5 7" xfId="18294"/>
    <cellStyle name="Normal 8 7 2 2 5 8" xfId="15789"/>
    <cellStyle name="Normal 8 7 2 2 6" xfId="440"/>
    <cellStyle name="Normal 8 7 2 2 6 2" xfId="1732"/>
    <cellStyle name="Normal 8 7 2 2 6 2 2" xfId="4237"/>
    <cellStyle name="Normal 8 7 2 2 6 2 2 2" xfId="11773"/>
    <cellStyle name="Normal 8 7 2 2 6 2 2 2 2" xfId="29310"/>
    <cellStyle name="Normal 8 7 2 2 6 2 2 3" xfId="21795"/>
    <cellStyle name="Normal 8 7 2 2 6 2 3" xfId="6742"/>
    <cellStyle name="Normal 8 7 2 2 6 2 3 2" xfId="14278"/>
    <cellStyle name="Normal 8 7 2 2 6 2 3 2 2" xfId="31815"/>
    <cellStyle name="Normal 8 7 2 2 6 2 3 3" xfId="24300"/>
    <cellStyle name="Normal 8 7 2 2 6 2 4" xfId="9268"/>
    <cellStyle name="Normal 8 7 2 2 6 2 4 2" xfId="26805"/>
    <cellStyle name="Normal 8 7 2 2 6 2 5" xfId="19290"/>
    <cellStyle name="Normal 8 7 2 2 6 2 6" xfId="16785"/>
    <cellStyle name="Normal 8 7 2 2 6 3" xfId="2992"/>
    <cellStyle name="Normal 8 7 2 2 6 3 2" xfId="10528"/>
    <cellStyle name="Normal 8 7 2 2 6 3 2 2" xfId="28065"/>
    <cellStyle name="Normal 8 7 2 2 6 3 3" xfId="20550"/>
    <cellStyle name="Normal 8 7 2 2 6 4" xfId="5497"/>
    <cellStyle name="Normal 8 7 2 2 6 4 2" xfId="13033"/>
    <cellStyle name="Normal 8 7 2 2 6 4 2 2" xfId="30570"/>
    <cellStyle name="Normal 8 7 2 2 6 4 3" xfId="23055"/>
    <cellStyle name="Normal 8 7 2 2 6 5" xfId="8019"/>
    <cellStyle name="Normal 8 7 2 2 6 5 2" xfId="25560"/>
    <cellStyle name="Normal 8 7 2 2 6 6" xfId="18045"/>
    <cellStyle name="Normal 8 7 2 2 6 7" xfId="15540"/>
    <cellStyle name="Normal 8 7 2 2 7" xfId="985"/>
    <cellStyle name="Normal 8 7 2 2 7 2" xfId="2230"/>
    <cellStyle name="Normal 8 7 2 2 7 2 2" xfId="4735"/>
    <cellStyle name="Normal 8 7 2 2 7 2 2 2" xfId="12271"/>
    <cellStyle name="Normal 8 7 2 2 7 2 2 2 2" xfId="29808"/>
    <cellStyle name="Normal 8 7 2 2 7 2 2 3" xfId="22293"/>
    <cellStyle name="Normal 8 7 2 2 7 2 3" xfId="7240"/>
    <cellStyle name="Normal 8 7 2 2 7 2 3 2" xfId="14776"/>
    <cellStyle name="Normal 8 7 2 2 7 2 3 2 2" xfId="32313"/>
    <cellStyle name="Normal 8 7 2 2 7 2 3 3" xfId="24798"/>
    <cellStyle name="Normal 8 7 2 2 7 2 4" xfId="9766"/>
    <cellStyle name="Normal 8 7 2 2 7 2 4 2" xfId="27303"/>
    <cellStyle name="Normal 8 7 2 2 7 2 5" xfId="19788"/>
    <cellStyle name="Normal 8 7 2 2 7 2 6" xfId="17283"/>
    <cellStyle name="Normal 8 7 2 2 7 3" xfId="3490"/>
    <cellStyle name="Normal 8 7 2 2 7 3 2" xfId="11026"/>
    <cellStyle name="Normal 8 7 2 2 7 3 2 2" xfId="28563"/>
    <cellStyle name="Normal 8 7 2 2 7 3 3" xfId="21048"/>
    <cellStyle name="Normal 8 7 2 2 7 4" xfId="5995"/>
    <cellStyle name="Normal 8 7 2 2 7 4 2" xfId="13531"/>
    <cellStyle name="Normal 8 7 2 2 7 4 2 2" xfId="31068"/>
    <cellStyle name="Normal 8 7 2 2 7 4 3" xfId="23553"/>
    <cellStyle name="Normal 8 7 2 2 7 5" xfId="8521"/>
    <cellStyle name="Normal 8 7 2 2 7 5 2" xfId="26058"/>
    <cellStyle name="Normal 8 7 2 2 7 6" xfId="18543"/>
    <cellStyle name="Normal 8 7 2 2 7 7" xfId="16038"/>
    <cellStyle name="Normal 8 7 2 2 8" xfId="1483"/>
    <cellStyle name="Normal 8 7 2 2 8 2" xfId="3988"/>
    <cellStyle name="Normal 8 7 2 2 8 2 2" xfId="11524"/>
    <cellStyle name="Normal 8 7 2 2 8 2 2 2" xfId="29061"/>
    <cellStyle name="Normal 8 7 2 2 8 2 3" xfId="21546"/>
    <cellStyle name="Normal 8 7 2 2 8 3" xfId="6493"/>
    <cellStyle name="Normal 8 7 2 2 8 3 2" xfId="14029"/>
    <cellStyle name="Normal 8 7 2 2 8 3 2 2" xfId="31566"/>
    <cellStyle name="Normal 8 7 2 2 8 3 3" xfId="24051"/>
    <cellStyle name="Normal 8 7 2 2 8 4" xfId="9019"/>
    <cellStyle name="Normal 8 7 2 2 8 4 2" xfId="26556"/>
    <cellStyle name="Normal 8 7 2 2 8 5" xfId="19041"/>
    <cellStyle name="Normal 8 7 2 2 8 6" xfId="16536"/>
    <cellStyle name="Normal 8 7 2 2 9" xfId="2743"/>
    <cellStyle name="Normal 8 7 2 2 9 2" xfId="10279"/>
    <cellStyle name="Normal 8 7 2 2 9 2 2" xfId="27816"/>
    <cellStyle name="Normal 8 7 2 2 9 3" xfId="20301"/>
    <cellStyle name="Normal 8 7 2 3" xfId="196"/>
    <cellStyle name="Normal 8 7 2 3 10" xfId="15319"/>
    <cellStyle name="Normal 8 7 2 3 2" xfId="745"/>
    <cellStyle name="Normal 8 7 2 3 2 2" xfId="1264"/>
    <cellStyle name="Normal 8 7 2 3 2 2 2" xfId="2509"/>
    <cellStyle name="Normal 8 7 2 3 2 2 2 2" xfId="5014"/>
    <cellStyle name="Normal 8 7 2 3 2 2 2 2 2" xfId="12550"/>
    <cellStyle name="Normal 8 7 2 3 2 2 2 2 2 2" xfId="30087"/>
    <cellStyle name="Normal 8 7 2 3 2 2 2 2 3" xfId="22572"/>
    <cellStyle name="Normal 8 7 2 3 2 2 2 3" xfId="7519"/>
    <cellStyle name="Normal 8 7 2 3 2 2 2 3 2" xfId="15055"/>
    <cellStyle name="Normal 8 7 2 3 2 2 2 3 2 2" xfId="32592"/>
    <cellStyle name="Normal 8 7 2 3 2 2 2 3 3" xfId="25077"/>
    <cellStyle name="Normal 8 7 2 3 2 2 2 4" xfId="10045"/>
    <cellStyle name="Normal 8 7 2 3 2 2 2 4 2" xfId="27582"/>
    <cellStyle name="Normal 8 7 2 3 2 2 2 5" xfId="20067"/>
    <cellStyle name="Normal 8 7 2 3 2 2 2 6" xfId="17562"/>
    <cellStyle name="Normal 8 7 2 3 2 2 3" xfId="3769"/>
    <cellStyle name="Normal 8 7 2 3 2 2 3 2" xfId="11305"/>
    <cellStyle name="Normal 8 7 2 3 2 2 3 2 2" xfId="28842"/>
    <cellStyle name="Normal 8 7 2 3 2 2 3 3" xfId="21327"/>
    <cellStyle name="Normal 8 7 2 3 2 2 4" xfId="6274"/>
    <cellStyle name="Normal 8 7 2 3 2 2 4 2" xfId="13810"/>
    <cellStyle name="Normal 8 7 2 3 2 2 4 2 2" xfId="31347"/>
    <cellStyle name="Normal 8 7 2 3 2 2 4 3" xfId="23832"/>
    <cellStyle name="Normal 8 7 2 3 2 2 5" xfId="8800"/>
    <cellStyle name="Normal 8 7 2 3 2 2 5 2" xfId="26337"/>
    <cellStyle name="Normal 8 7 2 3 2 2 6" xfId="18822"/>
    <cellStyle name="Normal 8 7 2 3 2 2 7" xfId="16317"/>
    <cellStyle name="Normal 8 7 2 3 2 3" xfId="2011"/>
    <cellStyle name="Normal 8 7 2 3 2 3 2" xfId="4516"/>
    <cellStyle name="Normal 8 7 2 3 2 3 2 2" xfId="12052"/>
    <cellStyle name="Normal 8 7 2 3 2 3 2 2 2" xfId="29589"/>
    <cellStyle name="Normal 8 7 2 3 2 3 2 3" xfId="22074"/>
    <cellStyle name="Normal 8 7 2 3 2 3 3" xfId="7021"/>
    <cellStyle name="Normal 8 7 2 3 2 3 3 2" xfId="14557"/>
    <cellStyle name="Normal 8 7 2 3 2 3 3 2 2" xfId="32094"/>
    <cellStyle name="Normal 8 7 2 3 2 3 3 3" xfId="24579"/>
    <cellStyle name="Normal 8 7 2 3 2 3 4" xfId="9547"/>
    <cellStyle name="Normal 8 7 2 3 2 3 4 2" xfId="27084"/>
    <cellStyle name="Normal 8 7 2 3 2 3 5" xfId="19569"/>
    <cellStyle name="Normal 8 7 2 3 2 3 6" xfId="17064"/>
    <cellStyle name="Normal 8 7 2 3 2 4" xfId="3271"/>
    <cellStyle name="Normal 8 7 2 3 2 4 2" xfId="10807"/>
    <cellStyle name="Normal 8 7 2 3 2 4 2 2" xfId="28344"/>
    <cellStyle name="Normal 8 7 2 3 2 4 3" xfId="20829"/>
    <cellStyle name="Normal 8 7 2 3 2 5" xfId="5776"/>
    <cellStyle name="Normal 8 7 2 3 2 5 2" xfId="13312"/>
    <cellStyle name="Normal 8 7 2 3 2 5 2 2" xfId="30849"/>
    <cellStyle name="Normal 8 7 2 3 2 5 3" xfId="23334"/>
    <cellStyle name="Normal 8 7 2 3 2 6" xfId="8300"/>
    <cellStyle name="Normal 8 7 2 3 2 6 2" xfId="25839"/>
    <cellStyle name="Normal 8 7 2 3 2 7" xfId="18324"/>
    <cellStyle name="Normal 8 7 2 3 2 8" xfId="15819"/>
    <cellStyle name="Normal 8 7 2 3 3" xfId="472"/>
    <cellStyle name="Normal 8 7 2 3 3 2" xfId="1762"/>
    <cellStyle name="Normal 8 7 2 3 3 2 2" xfId="4267"/>
    <cellStyle name="Normal 8 7 2 3 3 2 2 2" xfId="11803"/>
    <cellStyle name="Normal 8 7 2 3 3 2 2 2 2" xfId="29340"/>
    <cellStyle name="Normal 8 7 2 3 3 2 2 3" xfId="21825"/>
    <cellStyle name="Normal 8 7 2 3 3 2 3" xfId="6772"/>
    <cellStyle name="Normal 8 7 2 3 3 2 3 2" xfId="14308"/>
    <cellStyle name="Normal 8 7 2 3 3 2 3 2 2" xfId="31845"/>
    <cellStyle name="Normal 8 7 2 3 3 2 3 3" xfId="24330"/>
    <cellStyle name="Normal 8 7 2 3 3 2 4" xfId="9298"/>
    <cellStyle name="Normal 8 7 2 3 3 2 4 2" xfId="26835"/>
    <cellStyle name="Normal 8 7 2 3 3 2 5" xfId="19320"/>
    <cellStyle name="Normal 8 7 2 3 3 2 6" xfId="16815"/>
    <cellStyle name="Normal 8 7 2 3 3 3" xfId="3022"/>
    <cellStyle name="Normal 8 7 2 3 3 3 2" xfId="10558"/>
    <cellStyle name="Normal 8 7 2 3 3 3 2 2" xfId="28095"/>
    <cellStyle name="Normal 8 7 2 3 3 3 3" xfId="20580"/>
    <cellStyle name="Normal 8 7 2 3 3 4" xfId="5527"/>
    <cellStyle name="Normal 8 7 2 3 3 4 2" xfId="13063"/>
    <cellStyle name="Normal 8 7 2 3 3 4 2 2" xfId="30600"/>
    <cellStyle name="Normal 8 7 2 3 3 4 3" xfId="23085"/>
    <cellStyle name="Normal 8 7 2 3 3 5" xfId="8049"/>
    <cellStyle name="Normal 8 7 2 3 3 5 2" xfId="25590"/>
    <cellStyle name="Normal 8 7 2 3 3 6" xfId="18075"/>
    <cellStyle name="Normal 8 7 2 3 3 7" xfId="15570"/>
    <cellStyle name="Normal 8 7 2 3 4" xfId="1015"/>
    <cellStyle name="Normal 8 7 2 3 4 2" xfId="2260"/>
    <cellStyle name="Normal 8 7 2 3 4 2 2" xfId="4765"/>
    <cellStyle name="Normal 8 7 2 3 4 2 2 2" xfId="12301"/>
    <cellStyle name="Normal 8 7 2 3 4 2 2 2 2" xfId="29838"/>
    <cellStyle name="Normal 8 7 2 3 4 2 2 3" xfId="22323"/>
    <cellStyle name="Normal 8 7 2 3 4 2 3" xfId="7270"/>
    <cellStyle name="Normal 8 7 2 3 4 2 3 2" xfId="14806"/>
    <cellStyle name="Normal 8 7 2 3 4 2 3 2 2" xfId="32343"/>
    <cellStyle name="Normal 8 7 2 3 4 2 3 3" xfId="24828"/>
    <cellStyle name="Normal 8 7 2 3 4 2 4" xfId="9796"/>
    <cellStyle name="Normal 8 7 2 3 4 2 4 2" xfId="27333"/>
    <cellStyle name="Normal 8 7 2 3 4 2 5" xfId="19818"/>
    <cellStyle name="Normal 8 7 2 3 4 2 6" xfId="17313"/>
    <cellStyle name="Normal 8 7 2 3 4 3" xfId="3520"/>
    <cellStyle name="Normal 8 7 2 3 4 3 2" xfId="11056"/>
    <cellStyle name="Normal 8 7 2 3 4 3 2 2" xfId="28593"/>
    <cellStyle name="Normal 8 7 2 3 4 3 3" xfId="21078"/>
    <cellStyle name="Normal 8 7 2 3 4 4" xfId="6025"/>
    <cellStyle name="Normal 8 7 2 3 4 4 2" xfId="13561"/>
    <cellStyle name="Normal 8 7 2 3 4 4 2 2" xfId="31098"/>
    <cellStyle name="Normal 8 7 2 3 4 4 3" xfId="23583"/>
    <cellStyle name="Normal 8 7 2 3 4 5" xfId="8551"/>
    <cellStyle name="Normal 8 7 2 3 4 5 2" xfId="26088"/>
    <cellStyle name="Normal 8 7 2 3 4 6" xfId="18573"/>
    <cellStyle name="Normal 8 7 2 3 4 7" xfId="16068"/>
    <cellStyle name="Normal 8 7 2 3 5" xfId="1513"/>
    <cellStyle name="Normal 8 7 2 3 5 2" xfId="4018"/>
    <cellStyle name="Normal 8 7 2 3 5 2 2" xfId="11554"/>
    <cellStyle name="Normal 8 7 2 3 5 2 2 2" xfId="29091"/>
    <cellStyle name="Normal 8 7 2 3 5 2 3" xfId="21576"/>
    <cellStyle name="Normal 8 7 2 3 5 3" xfId="6523"/>
    <cellStyle name="Normal 8 7 2 3 5 3 2" xfId="14059"/>
    <cellStyle name="Normal 8 7 2 3 5 3 2 2" xfId="31596"/>
    <cellStyle name="Normal 8 7 2 3 5 3 3" xfId="24081"/>
    <cellStyle name="Normal 8 7 2 3 5 4" xfId="9049"/>
    <cellStyle name="Normal 8 7 2 3 5 4 2" xfId="26586"/>
    <cellStyle name="Normal 8 7 2 3 5 5" xfId="19071"/>
    <cellStyle name="Normal 8 7 2 3 5 6" xfId="16566"/>
    <cellStyle name="Normal 8 7 2 3 6" xfId="2773"/>
    <cellStyle name="Normal 8 7 2 3 6 2" xfId="10309"/>
    <cellStyle name="Normal 8 7 2 3 6 2 2" xfId="27846"/>
    <cellStyle name="Normal 8 7 2 3 6 3" xfId="20331"/>
    <cellStyle name="Normal 8 7 2 3 7" xfId="5278"/>
    <cellStyle name="Normal 8 7 2 3 7 2" xfId="12814"/>
    <cellStyle name="Normal 8 7 2 3 7 2 2" xfId="30351"/>
    <cellStyle name="Normal 8 7 2 3 7 3" xfId="22836"/>
    <cellStyle name="Normal 8 7 2 3 8" xfId="7798"/>
    <cellStyle name="Normal 8 7 2 3 8 2" xfId="25341"/>
    <cellStyle name="Normal 8 7 2 3 9" xfId="17826"/>
    <cellStyle name="Normal 8 7 2 4" xfId="272"/>
    <cellStyle name="Normal 8 7 2 4 10" xfId="15382"/>
    <cellStyle name="Normal 8 7 2 4 2" xfId="807"/>
    <cellStyle name="Normal 8 7 2 4 2 2" xfId="1325"/>
    <cellStyle name="Normal 8 7 2 4 2 2 2" xfId="2570"/>
    <cellStyle name="Normal 8 7 2 4 2 2 2 2" xfId="5075"/>
    <cellStyle name="Normal 8 7 2 4 2 2 2 2 2" xfId="12611"/>
    <cellStyle name="Normal 8 7 2 4 2 2 2 2 2 2" xfId="30148"/>
    <cellStyle name="Normal 8 7 2 4 2 2 2 2 3" xfId="22633"/>
    <cellStyle name="Normal 8 7 2 4 2 2 2 3" xfId="7580"/>
    <cellStyle name="Normal 8 7 2 4 2 2 2 3 2" xfId="15116"/>
    <cellStyle name="Normal 8 7 2 4 2 2 2 3 2 2" xfId="32653"/>
    <cellStyle name="Normal 8 7 2 4 2 2 2 3 3" xfId="25138"/>
    <cellStyle name="Normal 8 7 2 4 2 2 2 4" xfId="10106"/>
    <cellStyle name="Normal 8 7 2 4 2 2 2 4 2" xfId="27643"/>
    <cellStyle name="Normal 8 7 2 4 2 2 2 5" xfId="20128"/>
    <cellStyle name="Normal 8 7 2 4 2 2 2 6" xfId="17623"/>
    <cellStyle name="Normal 8 7 2 4 2 2 3" xfId="3830"/>
    <cellStyle name="Normal 8 7 2 4 2 2 3 2" xfId="11366"/>
    <cellStyle name="Normal 8 7 2 4 2 2 3 2 2" xfId="28903"/>
    <cellStyle name="Normal 8 7 2 4 2 2 3 3" xfId="21388"/>
    <cellStyle name="Normal 8 7 2 4 2 2 4" xfId="6335"/>
    <cellStyle name="Normal 8 7 2 4 2 2 4 2" xfId="13871"/>
    <cellStyle name="Normal 8 7 2 4 2 2 4 2 2" xfId="31408"/>
    <cellStyle name="Normal 8 7 2 4 2 2 4 3" xfId="23893"/>
    <cellStyle name="Normal 8 7 2 4 2 2 5" xfId="8861"/>
    <cellStyle name="Normal 8 7 2 4 2 2 5 2" xfId="26398"/>
    <cellStyle name="Normal 8 7 2 4 2 2 6" xfId="18883"/>
    <cellStyle name="Normal 8 7 2 4 2 2 7" xfId="16378"/>
    <cellStyle name="Normal 8 7 2 4 2 3" xfId="2072"/>
    <cellStyle name="Normal 8 7 2 4 2 3 2" xfId="4577"/>
    <cellStyle name="Normal 8 7 2 4 2 3 2 2" xfId="12113"/>
    <cellStyle name="Normal 8 7 2 4 2 3 2 2 2" xfId="29650"/>
    <cellStyle name="Normal 8 7 2 4 2 3 2 3" xfId="22135"/>
    <cellStyle name="Normal 8 7 2 4 2 3 3" xfId="7082"/>
    <cellStyle name="Normal 8 7 2 4 2 3 3 2" xfId="14618"/>
    <cellStyle name="Normal 8 7 2 4 2 3 3 2 2" xfId="32155"/>
    <cellStyle name="Normal 8 7 2 4 2 3 3 3" xfId="24640"/>
    <cellStyle name="Normal 8 7 2 4 2 3 4" xfId="9608"/>
    <cellStyle name="Normal 8 7 2 4 2 3 4 2" xfId="27145"/>
    <cellStyle name="Normal 8 7 2 4 2 3 5" xfId="19630"/>
    <cellStyle name="Normal 8 7 2 4 2 3 6" xfId="17125"/>
    <cellStyle name="Normal 8 7 2 4 2 4" xfId="3332"/>
    <cellStyle name="Normal 8 7 2 4 2 4 2" xfId="10868"/>
    <cellStyle name="Normal 8 7 2 4 2 4 2 2" xfId="28405"/>
    <cellStyle name="Normal 8 7 2 4 2 4 3" xfId="20890"/>
    <cellStyle name="Normal 8 7 2 4 2 5" xfId="5837"/>
    <cellStyle name="Normal 8 7 2 4 2 5 2" xfId="13373"/>
    <cellStyle name="Normal 8 7 2 4 2 5 2 2" xfId="30910"/>
    <cellStyle name="Normal 8 7 2 4 2 5 3" xfId="23395"/>
    <cellStyle name="Normal 8 7 2 4 2 6" xfId="8361"/>
    <cellStyle name="Normal 8 7 2 4 2 6 2" xfId="25900"/>
    <cellStyle name="Normal 8 7 2 4 2 7" xfId="18385"/>
    <cellStyle name="Normal 8 7 2 4 2 8" xfId="15880"/>
    <cellStyle name="Normal 8 7 2 4 3" xfId="547"/>
    <cellStyle name="Normal 8 7 2 4 3 2" xfId="1823"/>
    <cellStyle name="Normal 8 7 2 4 3 2 2" xfId="4328"/>
    <cellStyle name="Normal 8 7 2 4 3 2 2 2" xfId="11864"/>
    <cellStyle name="Normal 8 7 2 4 3 2 2 2 2" xfId="29401"/>
    <cellStyle name="Normal 8 7 2 4 3 2 2 3" xfId="21886"/>
    <cellStyle name="Normal 8 7 2 4 3 2 3" xfId="6833"/>
    <cellStyle name="Normal 8 7 2 4 3 2 3 2" xfId="14369"/>
    <cellStyle name="Normal 8 7 2 4 3 2 3 2 2" xfId="31906"/>
    <cellStyle name="Normal 8 7 2 4 3 2 3 3" xfId="24391"/>
    <cellStyle name="Normal 8 7 2 4 3 2 4" xfId="9359"/>
    <cellStyle name="Normal 8 7 2 4 3 2 4 2" xfId="26896"/>
    <cellStyle name="Normal 8 7 2 4 3 2 5" xfId="19381"/>
    <cellStyle name="Normal 8 7 2 4 3 2 6" xfId="16876"/>
    <cellStyle name="Normal 8 7 2 4 3 3" xfId="3083"/>
    <cellStyle name="Normal 8 7 2 4 3 3 2" xfId="10619"/>
    <cellStyle name="Normal 8 7 2 4 3 3 2 2" xfId="28156"/>
    <cellStyle name="Normal 8 7 2 4 3 3 3" xfId="20641"/>
    <cellStyle name="Normal 8 7 2 4 3 4" xfId="5588"/>
    <cellStyle name="Normal 8 7 2 4 3 4 2" xfId="13124"/>
    <cellStyle name="Normal 8 7 2 4 3 4 2 2" xfId="30661"/>
    <cellStyle name="Normal 8 7 2 4 3 4 3" xfId="23146"/>
    <cellStyle name="Normal 8 7 2 4 3 5" xfId="8112"/>
    <cellStyle name="Normal 8 7 2 4 3 5 2" xfId="25651"/>
    <cellStyle name="Normal 8 7 2 4 3 6" xfId="18136"/>
    <cellStyle name="Normal 8 7 2 4 3 7" xfId="15631"/>
    <cellStyle name="Normal 8 7 2 4 4" xfId="1076"/>
    <cellStyle name="Normal 8 7 2 4 4 2" xfId="2321"/>
    <cellStyle name="Normal 8 7 2 4 4 2 2" xfId="4826"/>
    <cellStyle name="Normal 8 7 2 4 4 2 2 2" xfId="12362"/>
    <cellStyle name="Normal 8 7 2 4 4 2 2 2 2" xfId="29899"/>
    <cellStyle name="Normal 8 7 2 4 4 2 2 3" xfId="22384"/>
    <cellStyle name="Normal 8 7 2 4 4 2 3" xfId="7331"/>
    <cellStyle name="Normal 8 7 2 4 4 2 3 2" xfId="14867"/>
    <cellStyle name="Normal 8 7 2 4 4 2 3 2 2" xfId="32404"/>
    <cellStyle name="Normal 8 7 2 4 4 2 3 3" xfId="24889"/>
    <cellStyle name="Normal 8 7 2 4 4 2 4" xfId="9857"/>
    <cellStyle name="Normal 8 7 2 4 4 2 4 2" xfId="27394"/>
    <cellStyle name="Normal 8 7 2 4 4 2 5" xfId="19879"/>
    <cellStyle name="Normal 8 7 2 4 4 2 6" xfId="17374"/>
    <cellStyle name="Normal 8 7 2 4 4 3" xfId="3581"/>
    <cellStyle name="Normal 8 7 2 4 4 3 2" xfId="11117"/>
    <cellStyle name="Normal 8 7 2 4 4 3 2 2" xfId="28654"/>
    <cellStyle name="Normal 8 7 2 4 4 3 3" xfId="21139"/>
    <cellStyle name="Normal 8 7 2 4 4 4" xfId="6086"/>
    <cellStyle name="Normal 8 7 2 4 4 4 2" xfId="13622"/>
    <cellStyle name="Normal 8 7 2 4 4 4 2 2" xfId="31159"/>
    <cellStyle name="Normal 8 7 2 4 4 4 3" xfId="23644"/>
    <cellStyle name="Normal 8 7 2 4 4 5" xfId="8612"/>
    <cellStyle name="Normal 8 7 2 4 4 5 2" xfId="26149"/>
    <cellStyle name="Normal 8 7 2 4 4 6" xfId="18634"/>
    <cellStyle name="Normal 8 7 2 4 4 7" xfId="16129"/>
    <cellStyle name="Normal 8 7 2 4 5" xfId="1574"/>
    <cellStyle name="Normal 8 7 2 4 5 2" xfId="4079"/>
    <cellStyle name="Normal 8 7 2 4 5 2 2" xfId="11615"/>
    <cellStyle name="Normal 8 7 2 4 5 2 2 2" xfId="29152"/>
    <cellStyle name="Normal 8 7 2 4 5 2 3" xfId="21637"/>
    <cellStyle name="Normal 8 7 2 4 5 3" xfId="6584"/>
    <cellStyle name="Normal 8 7 2 4 5 3 2" xfId="14120"/>
    <cellStyle name="Normal 8 7 2 4 5 3 2 2" xfId="31657"/>
    <cellStyle name="Normal 8 7 2 4 5 3 3" xfId="24142"/>
    <cellStyle name="Normal 8 7 2 4 5 4" xfId="9110"/>
    <cellStyle name="Normal 8 7 2 4 5 4 2" xfId="26647"/>
    <cellStyle name="Normal 8 7 2 4 5 5" xfId="19132"/>
    <cellStyle name="Normal 8 7 2 4 5 6" xfId="16627"/>
    <cellStyle name="Normal 8 7 2 4 6" xfId="2834"/>
    <cellStyle name="Normal 8 7 2 4 6 2" xfId="10370"/>
    <cellStyle name="Normal 8 7 2 4 6 2 2" xfId="27907"/>
    <cellStyle name="Normal 8 7 2 4 6 3" xfId="20392"/>
    <cellStyle name="Normal 8 7 2 4 7" xfId="5339"/>
    <cellStyle name="Normal 8 7 2 4 7 2" xfId="12875"/>
    <cellStyle name="Normal 8 7 2 4 7 2 2" xfId="30412"/>
    <cellStyle name="Normal 8 7 2 4 7 3" xfId="22897"/>
    <cellStyle name="Normal 8 7 2 4 8" xfId="7861"/>
    <cellStyle name="Normal 8 7 2 4 8 2" xfId="25402"/>
    <cellStyle name="Normal 8 7 2 4 9" xfId="17887"/>
    <cellStyle name="Normal 8 7 2 5" xfId="336"/>
    <cellStyle name="Normal 8 7 2 5 10" xfId="15443"/>
    <cellStyle name="Normal 8 7 2 5 2" xfId="871"/>
    <cellStyle name="Normal 8 7 2 5 2 2" xfId="1386"/>
    <cellStyle name="Normal 8 7 2 5 2 2 2" xfId="2631"/>
    <cellStyle name="Normal 8 7 2 5 2 2 2 2" xfId="5136"/>
    <cellStyle name="Normal 8 7 2 5 2 2 2 2 2" xfId="12672"/>
    <cellStyle name="Normal 8 7 2 5 2 2 2 2 2 2" xfId="30209"/>
    <cellStyle name="Normal 8 7 2 5 2 2 2 2 3" xfId="22694"/>
    <cellStyle name="Normal 8 7 2 5 2 2 2 3" xfId="7641"/>
    <cellStyle name="Normal 8 7 2 5 2 2 2 3 2" xfId="15177"/>
    <cellStyle name="Normal 8 7 2 5 2 2 2 3 2 2" xfId="32714"/>
    <cellStyle name="Normal 8 7 2 5 2 2 2 3 3" xfId="25199"/>
    <cellStyle name="Normal 8 7 2 5 2 2 2 4" xfId="10167"/>
    <cellStyle name="Normal 8 7 2 5 2 2 2 4 2" xfId="27704"/>
    <cellStyle name="Normal 8 7 2 5 2 2 2 5" xfId="20189"/>
    <cellStyle name="Normal 8 7 2 5 2 2 2 6" xfId="17684"/>
    <cellStyle name="Normal 8 7 2 5 2 2 3" xfId="3891"/>
    <cellStyle name="Normal 8 7 2 5 2 2 3 2" xfId="11427"/>
    <cellStyle name="Normal 8 7 2 5 2 2 3 2 2" xfId="28964"/>
    <cellStyle name="Normal 8 7 2 5 2 2 3 3" xfId="21449"/>
    <cellStyle name="Normal 8 7 2 5 2 2 4" xfId="6396"/>
    <cellStyle name="Normal 8 7 2 5 2 2 4 2" xfId="13932"/>
    <cellStyle name="Normal 8 7 2 5 2 2 4 2 2" xfId="31469"/>
    <cellStyle name="Normal 8 7 2 5 2 2 4 3" xfId="23954"/>
    <cellStyle name="Normal 8 7 2 5 2 2 5" xfId="8922"/>
    <cellStyle name="Normal 8 7 2 5 2 2 5 2" xfId="26459"/>
    <cellStyle name="Normal 8 7 2 5 2 2 6" xfId="18944"/>
    <cellStyle name="Normal 8 7 2 5 2 2 7" xfId="16439"/>
    <cellStyle name="Normal 8 7 2 5 2 3" xfId="2133"/>
    <cellStyle name="Normal 8 7 2 5 2 3 2" xfId="4638"/>
    <cellStyle name="Normal 8 7 2 5 2 3 2 2" xfId="12174"/>
    <cellStyle name="Normal 8 7 2 5 2 3 2 2 2" xfId="29711"/>
    <cellStyle name="Normal 8 7 2 5 2 3 2 3" xfId="22196"/>
    <cellStyle name="Normal 8 7 2 5 2 3 3" xfId="7143"/>
    <cellStyle name="Normal 8 7 2 5 2 3 3 2" xfId="14679"/>
    <cellStyle name="Normal 8 7 2 5 2 3 3 2 2" xfId="32216"/>
    <cellStyle name="Normal 8 7 2 5 2 3 3 3" xfId="24701"/>
    <cellStyle name="Normal 8 7 2 5 2 3 4" xfId="9669"/>
    <cellStyle name="Normal 8 7 2 5 2 3 4 2" xfId="27206"/>
    <cellStyle name="Normal 8 7 2 5 2 3 5" xfId="19691"/>
    <cellStyle name="Normal 8 7 2 5 2 3 6" xfId="17186"/>
    <cellStyle name="Normal 8 7 2 5 2 4" xfId="3393"/>
    <cellStyle name="Normal 8 7 2 5 2 4 2" xfId="10929"/>
    <cellStyle name="Normal 8 7 2 5 2 4 2 2" xfId="28466"/>
    <cellStyle name="Normal 8 7 2 5 2 4 3" xfId="20951"/>
    <cellStyle name="Normal 8 7 2 5 2 5" xfId="5898"/>
    <cellStyle name="Normal 8 7 2 5 2 5 2" xfId="13434"/>
    <cellStyle name="Normal 8 7 2 5 2 5 2 2" xfId="30971"/>
    <cellStyle name="Normal 8 7 2 5 2 5 3" xfId="23456"/>
    <cellStyle name="Normal 8 7 2 5 2 6" xfId="8422"/>
    <cellStyle name="Normal 8 7 2 5 2 6 2" xfId="25961"/>
    <cellStyle name="Normal 8 7 2 5 2 7" xfId="18446"/>
    <cellStyle name="Normal 8 7 2 5 2 8" xfId="15941"/>
    <cellStyle name="Normal 8 7 2 5 3" xfId="611"/>
    <cellStyle name="Normal 8 7 2 5 3 2" xfId="1884"/>
    <cellStyle name="Normal 8 7 2 5 3 2 2" xfId="4389"/>
    <cellStyle name="Normal 8 7 2 5 3 2 2 2" xfId="11925"/>
    <cellStyle name="Normal 8 7 2 5 3 2 2 2 2" xfId="29462"/>
    <cellStyle name="Normal 8 7 2 5 3 2 2 3" xfId="21947"/>
    <cellStyle name="Normal 8 7 2 5 3 2 3" xfId="6894"/>
    <cellStyle name="Normal 8 7 2 5 3 2 3 2" xfId="14430"/>
    <cellStyle name="Normal 8 7 2 5 3 2 3 2 2" xfId="31967"/>
    <cellStyle name="Normal 8 7 2 5 3 2 3 3" xfId="24452"/>
    <cellStyle name="Normal 8 7 2 5 3 2 4" xfId="9420"/>
    <cellStyle name="Normal 8 7 2 5 3 2 4 2" xfId="26957"/>
    <cellStyle name="Normal 8 7 2 5 3 2 5" xfId="19442"/>
    <cellStyle name="Normal 8 7 2 5 3 2 6" xfId="16937"/>
    <cellStyle name="Normal 8 7 2 5 3 3" xfId="3144"/>
    <cellStyle name="Normal 8 7 2 5 3 3 2" xfId="10680"/>
    <cellStyle name="Normal 8 7 2 5 3 3 2 2" xfId="28217"/>
    <cellStyle name="Normal 8 7 2 5 3 3 3" xfId="20702"/>
    <cellStyle name="Normal 8 7 2 5 3 4" xfId="5649"/>
    <cellStyle name="Normal 8 7 2 5 3 4 2" xfId="13185"/>
    <cellStyle name="Normal 8 7 2 5 3 4 2 2" xfId="30722"/>
    <cellStyle name="Normal 8 7 2 5 3 4 3" xfId="23207"/>
    <cellStyle name="Normal 8 7 2 5 3 5" xfId="8173"/>
    <cellStyle name="Normal 8 7 2 5 3 5 2" xfId="25712"/>
    <cellStyle name="Normal 8 7 2 5 3 6" xfId="18197"/>
    <cellStyle name="Normal 8 7 2 5 3 7" xfId="15692"/>
    <cellStyle name="Normal 8 7 2 5 4" xfId="1137"/>
    <cellStyle name="Normal 8 7 2 5 4 2" xfId="2382"/>
    <cellStyle name="Normal 8 7 2 5 4 2 2" xfId="4887"/>
    <cellStyle name="Normal 8 7 2 5 4 2 2 2" xfId="12423"/>
    <cellStyle name="Normal 8 7 2 5 4 2 2 2 2" xfId="29960"/>
    <cellStyle name="Normal 8 7 2 5 4 2 2 3" xfId="22445"/>
    <cellStyle name="Normal 8 7 2 5 4 2 3" xfId="7392"/>
    <cellStyle name="Normal 8 7 2 5 4 2 3 2" xfId="14928"/>
    <cellStyle name="Normal 8 7 2 5 4 2 3 2 2" xfId="32465"/>
    <cellStyle name="Normal 8 7 2 5 4 2 3 3" xfId="24950"/>
    <cellStyle name="Normal 8 7 2 5 4 2 4" xfId="9918"/>
    <cellStyle name="Normal 8 7 2 5 4 2 4 2" xfId="27455"/>
    <cellStyle name="Normal 8 7 2 5 4 2 5" xfId="19940"/>
    <cellStyle name="Normal 8 7 2 5 4 2 6" xfId="17435"/>
    <cellStyle name="Normal 8 7 2 5 4 3" xfId="3642"/>
    <cellStyle name="Normal 8 7 2 5 4 3 2" xfId="11178"/>
    <cellStyle name="Normal 8 7 2 5 4 3 2 2" xfId="28715"/>
    <cellStyle name="Normal 8 7 2 5 4 3 3" xfId="21200"/>
    <cellStyle name="Normal 8 7 2 5 4 4" xfId="6147"/>
    <cellStyle name="Normal 8 7 2 5 4 4 2" xfId="13683"/>
    <cellStyle name="Normal 8 7 2 5 4 4 2 2" xfId="31220"/>
    <cellStyle name="Normal 8 7 2 5 4 4 3" xfId="23705"/>
    <cellStyle name="Normal 8 7 2 5 4 5" xfId="8673"/>
    <cellStyle name="Normal 8 7 2 5 4 5 2" xfId="26210"/>
    <cellStyle name="Normal 8 7 2 5 4 6" xfId="18695"/>
    <cellStyle name="Normal 8 7 2 5 4 7" xfId="16190"/>
    <cellStyle name="Normal 8 7 2 5 5" xfId="1635"/>
    <cellStyle name="Normal 8 7 2 5 5 2" xfId="4140"/>
    <cellStyle name="Normal 8 7 2 5 5 2 2" xfId="11676"/>
    <cellStyle name="Normal 8 7 2 5 5 2 2 2" xfId="29213"/>
    <cellStyle name="Normal 8 7 2 5 5 2 3" xfId="21698"/>
    <cellStyle name="Normal 8 7 2 5 5 3" xfId="6645"/>
    <cellStyle name="Normal 8 7 2 5 5 3 2" xfId="14181"/>
    <cellStyle name="Normal 8 7 2 5 5 3 2 2" xfId="31718"/>
    <cellStyle name="Normal 8 7 2 5 5 3 3" xfId="24203"/>
    <cellStyle name="Normal 8 7 2 5 5 4" xfId="9171"/>
    <cellStyle name="Normal 8 7 2 5 5 4 2" xfId="26708"/>
    <cellStyle name="Normal 8 7 2 5 5 5" xfId="19193"/>
    <cellStyle name="Normal 8 7 2 5 5 6" xfId="16688"/>
    <cellStyle name="Normal 8 7 2 5 6" xfId="2895"/>
    <cellStyle name="Normal 8 7 2 5 6 2" xfId="10431"/>
    <cellStyle name="Normal 8 7 2 5 6 2 2" xfId="27968"/>
    <cellStyle name="Normal 8 7 2 5 6 3" xfId="20453"/>
    <cellStyle name="Normal 8 7 2 5 7" xfId="5400"/>
    <cellStyle name="Normal 8 7 2 5 7 2" xfId="12936"/>
    <cellStyle name="Normal 8 7 2 5 7 2 2" xfId="30473"/>
    <cellStyle name="Normal 8 7 2 5 7 3" xfId="22958"/>
    <cellStyle name="Normal 8 7 2 5 8" xfId="7922"/>
    <cellStyle name="Normal 8 7 2 5 8 2" xfId="25463"/>
    <cellStyle name="Normal 8 7 2 5 9" xfId="17948"/>
    <cellStyle name="Normal 8 7 2 6" xfId="682"/>
    <cellStyle name="Normal 8 7 2 6 2" xfId="1203"/>
    <cellStyle name="Normal 8 7 2 6 2 2" xfId="2448"/>
    <cellStyle name="Normal 8 7 2 6 2 2 2" xfId="4953"/>
    <cellStyle name="Normal 8 7 2 6 2 2 2 2" xfId="12489"/>
    <cellStyle name="Normal 8 7 2 6 2 2 2 2 2" xfId="30026"/>
    <cellStyle name="Normal 8 7 2 6 2 2 2 3" xfId="22511"/>
    <cellStyle name="Normal 8 7 2 6 2 2 3" xfId="7458"/>
    <cellStyle name="Normal 8 7 2 6 2 2 3 2" xfId="14994"/>
    <cellStyle name="Normal 8 7 2 6 2 2 3 2 2" xfId="32531"/>
    <cellStyle name="Normal 8 7 2 6 2 2 3 3" xfId="25016"/>
    <cellStyle name="Normal 8 7 2 6 2 2 4" xfId="9984"/>
    <cellStyle name="Normal 8 7 2 6 2 2 4 2" xfId="27521"/>
    <cellStyle name="Normal 8 7 2 6 2 2 5" xfId="20006"/>
    <cellStyle name="Normal 8 7 2 6 2 2 6" xfId="17501"/>
    <cellStyle name="Normal 8 7 2 6 2 3" xfId="3708"/>
    <cellStyle name="Normal 8 7 2 6 2 3 2" xfId="11244"/>
    <cellStyle name="Normal 8 7 2 6 2 3 2 2" xfId="28781"/>
    <cellStyle name="Normal 8 7 2 6 2 3 3" xfId="21266"/>
    <cellStyle name="Normal 8 7 2 6 2 4" xfId="6213"/>
    <cellStyle name="Normal 8 7 2 6 2 4 2" xfId="13749"/>
    <cellStyle name="Normal 8 7 2 6 2 4 2 2" xfId="31286"/>
    <cellStyle name="Normal 8 7 2 6 2 4 3" xfId="23771"/>
    <cellStyle name="Normal 8 7 2 6 2 5" xfId="8739"/>
    <cellStyle name="Normal 8 7 2 6 2 5 2" xfId="26276"/>
    <cellStyle name="Normal 8 7 2 6 2 6" xfId="18761"/>
    <cellStyle name="Normal 8 7 2 6 2 7" xfId="16256"/>
    <cellStyle name="Normal 8 7 2 6 3" xfId="1950"/>
    <cellStyle name="Normal 8 7 2 6 3 2" xfId="4455"/>
    <cellStyle name="Normal 8 7 2 6 3 2 2" xfId="11991"/>
    <cellStyle name="Normal 8 7 2 6 3 2 2 2" xfId="29528"/>
    <cellStyle name="Normal 8 7 2 6 3 2 3" xfId="22013"/>
    <cellStyle name="Normal 8 7 2 6 3 3" xfId="6960"/>
    <cellStyle name="Normal 8 7 2 6 3 3 2" xfId="14496"/>
    <cellStyle name="Normal 8 7 2 6 3 3 2 2" xfId="32033"/>
    <cellStyle name="Normal 8 7 2 6 3 3 3" xfId="24518"/>
    <cellStyle name="Normal 8 7 2 6 3 4" xfId="9486"/>
    <cellStyle name="Normal 8 7 2 6 3 4 2" xfId="27023"/>
    <cellStyle name="Normal 8 7 2 6 3 5" xfId="19508"/>
    <cellStyle name="Normal 8 7 2 6 3 6" xfId="17003"/>
    <cellStyle name="Normal 8 7 2 6 4" xfId="3210"/>
    <cellStyle name="Normal 8 7 2 6 4 2" xfId="10746"/>
    <cellStyle name="Normal 8 7 2 6 4 2 2" xfId="28283"/>
    <cellStyle name="Normal 8 7 2 6 4 3" xfId="20768"/>
    <cellStyle name="Normal 8 7 2 6 5" xfId="5715"/>
    <cellStyle name="Normal 8 7 2 6 5 2" xfId="13251"/>
    <cellStyle name="Normal 8 7 2 6 5 2 2" xfId="30788"/>
    <cellStyle name="Normal 8 7 2 6 5 3" xfId="23273"/>
    <cellStyle name="Normal 8 7 2 6 6" xfId="8239"/>
    <cellStyle name="Normal 8 7 2 6 6 2" xfId="25778"/>
    <cellStyle name="Normal 8 7 2 6 7" xfId="18263"/>
    <cellStyle name="Normal 8 7 2 6 8" xfId="15758"/>
    <cellStyle name="Normal 8 7 2 7" xfId="409"/>
    <cellStyle name="Normal 8 7 2 7 2" xfId="1701"/>
    <cellStyle name="Normal 8 7 2 7 2 2" xfId="4206"/>
    <cellStyle name="Normal 8 7 2 7 2 2 2" xfId="11742"/>
    <cellStyle name="Normal 8 7 2 7 2 2 2 2" xfId="29279"/>
    <cellStyle name="Normal 8 7 2 7 2 2 3" xfId="21764"/>
    <cellStyle name="Normal 8 7 2 7 2 3" xfId="6711"/>
    <cellStyle name="Normal 8 7 2 7 2 3 2" xfId="14247"/>
    <cellStyle name="Normal 8 7 2 7 2 3 2 2" xfId="31784"/>
    <cellStyle name="Normal 8 7 2 7 2 3 3" xfId="24269"/>
    <cellStyle name="Normal 8 7 2 7 2 4" xfId="9237"/>
    <cellStyle name="Normal 8 7 2 7 2 4 2" xfId="26774"/>
    <cellStyle name="Normal 8 7 2 7 2 5" xfId="19259"/>
    <cellStyle name="Normal 8 7 2 7 2 6" xfId="16754"/>
    <cellStyle name="Normal 8 7 2 7 3" xfId="2961"/>
    <cellStyle name="Normal 8 7 2 7 3 2" xfId="10497"/>
    <cellStyle name="Normal 8 7 2 7 3 2 2" xfId="28034"/>
    <cellStyle name="Normal 8 7 2 7 3 3" xfId="20519"/>
    <cellStyle name="Normal 8 7 2 7 4" xfId="5466"/>
    <cellStyle name="Normal 8 7 2 7 4 2" xfId="13002"/>
    <cellStyle name="Normal 8 7 2 7 4 2 2" xfId="30539"/>
    <cellStyle name="Normal 8 7 2 7 4 3" xfId="23024"/>
    <cellStyle name="Normal 8 7 2 7 5" xfId="7988"/>
    <cellStyle name="Normal 8 7 2 7 5 2" xfId="25529"/>
    <cellStyle name="Normal 8 7 2 7 6" xfId="18014"/>
    <cellStyle name="Normal 8 7 2 7 7" xfId="15509"/>
    <cellStyle name="Normal 8 7 2 8" xfId="954"/>
    <cellStyle name="Normal 8 7 2 8 2" xfId="2199"/>
    <cellStyle name="Normal 8 7 2 8 2 2" xfId="4704"/>
    <cellStyle name="Normal 8 7 2 8 2 2 2" xfId="12240"/>
    <cellStyle name="Normal 8 7 2 8 2 2 2 2" xfId="29777"/>
    <cellStyle name="Normal 8 7 2 8 2 2 3" xfId="22262"/>
    <cellStyle name="Normal 8 7 2 8 2 3" xfId="7209"/>
    <cellStyle name="Normal 8 7 2 8 2 3 2" xfId="14745"/>
    <cellStyle name="Normal 8 7 2 8 2 3 2 2" xfId="32282"/>
    <cellStyle name="Normal 8 7 2 8 2 3 3" xfId="24767"/>
    <cellStyle name="Normal 8 7 2 8 2 4" xfId="9735"/>
    <cellStyle name="Normal 8 7 2 8 2 4 2" xfId="27272"/>
    <cellStyle name="Normal 8 7 2 8 2 5" xfId="19757"/>
    <cellStyle name="Normal 8 7 2 8 2 6" xfId="17252"/>
    <cellStyle name="Normal 8 7 2 8 3" xfId="3459"/>
    <cellStyle name="Normal 8 7 2 8 3 2" xfId="10995"/>
    <cellStyle name="Normal 8 7 2 8 3 2 2" xfId="28532"/>
    <cellStyle name="Normal 8 7 2 8 3 3" xfId="21017"/>
    <cellStyle name="Normal 8 7 2 8 4" xfId="5964"/>
    <cellStyle name="Normal 8 7 2 8 4 2" xfId="13500"/>
    <cellStyle name="Normal 8 7 2 8 4 2 2" xfId="31037"/>
    <cellStyle name="Normal 8 7 2 8 4 3" xfId="23522"/>
    <cellStyle name="Normal 8 7 2 8 5" xfId="8490"/>
    <cellStyle name="Normal 8 7 2 8 5 2" xfId="26027"/>
    <cellStyle name="Normal 8 7 2 8 6" xfId="18512"/>
    <cellStyle name="Normal 8 7 2 8 7" xfId="16007"/>
    <cellStyle name="Normal 8 7 2 9" xfId="1452"/>
    <cellStyle name="Normal 8 7 2 9 2" xfId="3957"/>
    <cellStyle name="Normal 8 7 2 9 2 2" xfId="11493"/>
    <cellStyle name="Normal 8 7 2 9 2 2 2" xfId="29030"/>
    <cellStyle name="Normal 8 7 2 9 2 3" xfId="21515"/>
    <cellStyle name="Normal 8 7 2 9 3" xfId="6462"/>
    <cellStyle name="Normal 8 7 2 9 3 2" xfId="13998"/>
    <cellStyle name="Normal 8 7 2 9 3 2 2" xfId="31535"/>
    <cellStyle name="Normal 8 7 2 9 3 3" xfId="24020"/>
    <cellStyle name="Normal 8 7 2 9 4" xfId="8988"/>
    <cellStyle name="Normal 8 7 2 9 4 2" xfId="26525"/>
    <cellStyle name="Normal 8 7 2 9 5" xfId="19010"/>
    <cellStyle name="Normal 8 7 2 9 6" xfId="16505"/>
    <cellStyle name="Normal 8 7 3" xfId="148"/>
    <cellStyle name="Normal 8 7 3 10" xfId="5233"/>
    <cellStyle name="Normal 8 7 3 10 2" xfId="12769"/>
    <cellStyle name="Normal 8 7 3 10 2 2" xfId="30306"/>
    <cellStyle name="Normal 8 7 3 10 3" xfId="22791"/>
    <cellStyle name="Normal 8 7 3 11" xfId="7753"/>
    <cellStyle name="Normal 8 7 3 11 2" xfId="25296"/>
    <cellStyle name="Normal 8 7 3 12" xfId="17781"/>
    <cellStyle name="Normal 8 7 3 13" xfId="15274"/>
    <cellStyle name="Normal 8 7 3 2" xfId="212"/>
    <cellStyle name="Normal 8 7 3 2 10" xfId="15335"/>
    <cellStyle name="Normal 8 7 3 2 2" xfId="761"/>
    <cellStyle name="Normal 8 7 3 2 2 2" xfId="1280"/>
    <cellStyle name="Normal 8 7 3 2 2 2 2" xfId="2525"/>
    <cellStyle name="Normal 8 7 3 2 2 2 2 2" xfId="5030"/>
    <cellStyle name="Normal 8 7 3 2 2 2 2 2 2" xfId="12566"/>
    <cellStyle name="Normal 8 7 3 2 2 2 2 2 2 2" xfId="30103"/>
    <cellStyle name="Normal 8 7 3 2 2 2 2 2 3" xfId="22588"/>
    <cellStyle name="Normal 8 7 3 2 2 2 2 3" xfId="7535"/>
    <cellStyle name="Normal 8 7 3 2 2 2 2 3 2" xfId="15071"/>
    <cellStyle name="Normal 8 7 3 2 2 2 2 3 2 2" xfId="32608"/>
    <cellStyle name="Normal 8 7 3 2 2 2 2 3 3" xfId="25093"/>
    <cellStyle name="Normal 8 7 3 2 2 2 2 4" xfId="10061"/>
    <cellStyle name="Normal 8 7 3 2 2 2 2 4 2" xfId="27598"/>
    <cellStyle name="Normal 8 7 3 2 2 2 2 5" xfId="20083"/>
    <cellStyle name="Normal 8 7 3 2 2 2 2 6" xfId="17578"/>
    <cellStyle name="Normal 8 7 3 2 2 2 3" xfId="3785"/>
    <cellStyle name="Normal 8 7 3 2 2 2 3 2" xfId="11321"/>
    <cellStyle name="Normal 8 7 3 2 2 2 3 2 2" xfId="28858"/>
    <cellStyle name="Normal 8 7 3 2 2 2 3 3" xfId="21343"/>
    <cellStyle name="Normal 8 7 3 2 2 2 4" xfId="6290"/>
    <cellStyle name="Normal 8 7 3 2 2 2 4 2" xfId="13826"/>
    <cellStyle name="Normal 8 7 3 2 2 2 4 2 2" xfId="31363"/>
    <cellStyle name="Normal 8 7 3 2 2 2 4 3" xfId="23848"/>
    <cellStyle name="Normal 8 7 3 2 2 2 5" xfId="8816"/>
    <cellStyle name="Normal 8 7 3 2 2 2 5 2" xfId="26353"/>
    <cellStyle name="Normal 8 7 3 2 2 2 6" xfId="18838"/>
    <cellStyle name="Normal 8 7 3 2 2 2 7" xfId="16333"/>
    <cellStyle name="Normal 8 7 3 2 2 3" xfId="2027"/>
    <cellStyle name="Normal 8 7 3 2 2 3 2" xfId="4532"/>
    <cellStyle name="Normal 8 7 3 2 2 3 2 2" xfId="12068"/>
    <cellStyle name="Normal 8 7 3 2 2 3 2 2 2" xfId="29605"/>
    <cellStyle name="Normal 8 7 3 2 2 3 2 3" xfId="22090"/>
    <cellStyle name="Normal 8 7 3 2 2 3 3" xfId="7037"/>
    <cellStyle name="Normal 8 7 3 2 2 3 3 2" xfId="14573"/>
    <cellStyle name="Normal 8 7 3 2 2 3 3 2 2" xfId="32110"/>
    <cellStyle name="Normal 8 7 3 2 2 3 3 3" xfId="24595"/>
    <cellStyle name="Normal 8 7 3 2 2 3 4" xfId="9563"/>
    <cellStyle name="Normal 8 7 3 2 2 3 4 2" xfId="27100"/>
    <cellStyle name="Normal 8 7 3 2 2 3 5" xfId="19585"/>
    <cellStyle name="Normal 8 7 3 2 2 3 6" xfId="17080"/>
    <cellStyle name="Normal 8 7 3 2 2 4" xfId="3287"/>
    <cellStyle name="Normal 8 7 3 2 2 4 2" xfId="10823"/>
    <cellStyle name="Normal 8 7 3 2 2 4 2 2" xfId="28360"/>
    <cellStyle name="Normal 8 7 3 2 2 4 3" xfId="20845"/>
    <cellStyle name="Normal 8 7 3 2 2 5" xfId="5792"/>
    <cellStyle name="Normal 8 7 3 2 2 5 2" xfId="13328"/>
    <cellStyle name="Normal 8 7 3 2 2 5 2 2" xfId="30865"/>
    <cellStyle name="Normal 8 7 3 2 2 5 3" xfId="23350"/>
    <cellStyle name="Normal 8 7 3 2 2 6" xfId="8316"/>
    <cellStyle name="Normal 8 7 3 2 2 6 2" xfId="25855"/>
    <cellStyle name="Normal 8 7 3 2 2 7" xfId="18340"/>
    <cellStyle name="Normal 8 7 3 2 2 8" xfId="15835"/>
    <cellStyle name="Normal 8 7 3 2 3" xfId="488"/>
    <cellStyle name="Normal 8 7 3 2 3 2" xfId="1778"/>
    <cellStyle name="Normal 8 7 3 2 3 2 2" xfId="4283"/>
    <cellStyle name="Normal 8 7 3 2 3 2 2 2" xfId="11819"/>
    <cellStyle name="Normal 8 7 3 2 3 2 2 2 2" xfId="29356"/>
    <cellStyle name="Normal 8 7 3 2 3 2 2 3" xfId="21841"/>
    <cellStyle name="Normal 8 7 3 2 3 2 3" xfId="6788"/>
    <cellStyle name="Normal 8 7 3 2 3 2 3 2" xfId="14324"/>
    <cellStyle name="Normal 8 7 3 2 3 2 3 2 2" xfId="31861"/>
    <cellStyle name="Normal 8 7 3 2 3 2 3 3" xfId="24346"/>
    <cellStyle name="Normal 8 7 3 2 3 2 4" xfId="9314"/>
    <cellStyle name="Normal 8 7 3 2 3 2 4 2" xfId="26851"/>
    <cellStyle name="Normal 8 7 3 2 3 2 5" xfId="19336"/>
    <cellStyle name="Normal 8 7 3 2 3 2 6" xfId="16831"/>
    <cellStyle name="Normal 8 7 3 2 3 3" xfId="3038"/>
    <cellStyle name="Normal 8 7 3 2 3 3 2" xfId="10574"/>
    <cellStyle name="Normal 8 7 3 2 3 3 2 2" xfId="28111"/>
    <cellStyle name="Normal 8 7 3 2 3 3 3" xfId="20596"/>
    <cellStyle name="Normal 8 7 3 2 3 4" xfId="5543"/>
    <cellStyle name="Normal 8 7 3 2 3 4 2" xfId="13079"/>
    <cellStyle name="Normal 8 7 3 2 3 4 2 2" xfId="30616"/>
    <cellStyle name="Normal 8 7 3 2 3 4 3" xfId="23101"/>
    <cellStyle name="Normal 8 7 3 2 3 5" xfId="8065"/>
    <cellStyle name="Normal 8 7 3 2 3 5 2" xfId="25606"/>
    <cellStyle name="Normal 8 7 3 2 3 6" xfId="18091"/>
    <cellStyle name="Normal 8 7 3 2 3 7" xfId="15586"/>
    <cellStyle name="Normal 8 7 3 2 4" xfId="1031"/>
    <cellStyle name="Normal 8 7 3 2 4 2" xfId="2276"/>
    <cellStyle name="Normal 8 7 3 2 4 2 2" xfId="4781"/>
    <cellStyle name="Normal 8 7 3 2 4 2 2 2" xfId="12317"/>
    <cellStyle name="Normal 8 7 3 2 4 2 2 2 2" xfId="29854"/>
    <cellStyle name="Normal 8 7 3 2 4 2 2 3" xfId="22339"/>
    <cellStyle name="Normal 8 7 3 2 4 2 3" xfId="7286"/>
    <cellStyle name="Normal 8 7 3 2 4 2 3 2" xfId="14822"/>
    <cellStyle name="Normal 8 7 3 2 4 2 3 2 2" xfId="32359"/>
    <cellStyle name="Normal 8 7 3 2 4 2 3 3" xfId="24844"/>
    <cellStyle name="Normal 8 7 3 2 4 2 4" xfId="9812"/>
    <cellStyle name="Normal 8 7 3 2 4 2 4 2" xfId="27349"/>
    <cellStyle name="Normal 8 7 3 2 4 2 5" xfId="19834"/>
    <cellStyle name="Normal 8 7 3 2 4 2 6" xfId="17329"/>
    <cellStyle name="Normal 8 7 3 2 4 3" xfId="3536"/>
    <cellStyle name="Normal 8 7 3 2 4 3 2" xfId="11072"/>
    <cellStyle name="Normal 8 7 3 2 4 3 2 2" xfId="28609"/>
    <cellStyle name="Normal 8 7 3 2 4 3 3" xfId="21094"/>
    <cellStyle name="Normal 8 7 3 2 4 4" xfId="6041"/>
    <cellStyle name="Normal 8 7 3 2 4 4 2" xfId="13577"/>
    <cellStyle name="Normal 8 7 3 2 4 4 2 2" xfId="31114"/>
    <cellStyle name="Normal 8 7 3 2 4 4 3" xfId="23599"/>
    <cellStyle name="Normal 8 7 3 2 4 5" xfId="8567"/>
    <cellStyle name="Normal 8 7 3 2 4 5 2" xfId="26104"/>
    <cellStyle name="Normal 8 7 3 2 4 6" xfId="18589"/>
    <cellStyle name="Normal 8 7 3 2 4 7" xfId="16084"/>
    <cellStyle name="Normal 8 7 3 2 5" xfId="1529"/>
    <cellStyle name="Normal 8 7 3 2 5 2" xfId="4034"/>
    <cellStyle name="Normal 8 7 3 2 5 2 2" xfId="11570"/>
    <cellStyle name="Normal 8 7 3 2 5 2 2 2" xfId="29107"/>
    <cellStyle name="Normal 8 7 3 2 5 2 3" xfId="21592"/>
    <cellStyle name="Normal 8 7 3 2 5 3" xfId="6539"/>
    <cellStyle name="Normal 8 7 3 2 5 3 2" xfId="14075"/>
    <cellStyle name="Normal 8 7 3 2 5 3 2 2" xfId="31612"/>
    <cellStyle name="Normal 8 7 3 2 5 3 3" xfId="24097"/>
    <cellStyle name="Normal 8 7 3 2 5 4" xfId="9065"/>
    <cellStyle name="Normal 8 7 3 2 5 4 2" xfId="26602"/>
    <cellStyle name="Normal 8 7 3 2 5 5" xfId="19087"/>
    <cellStyle name="Normal 8 7 3 2 5 6" xfId="16582"/>
    <cellStyle name="Normal 8 7 3 2 6" xfId="2789"/>
    <cellStyle name="Normal 8 7 3 2 6 2" xfId="10325"/>
    <cellStyle name="Normal 8 7 3 2 6 2 2" xfId="27862"/>
    <cellStyle name="Normal 8 7 3 2 6 3" xfId="20347"/>
    <cellStyle name="Normal 8 7 3 2 7" xfId="5294"/>
    <cellStyle name="Normal 8 7 3 2 7 2" xfId="12830"/>
    <cellStyle name="Normal 8 7 3 2 7 2 2" xfId="30367"/>
    <cellStyle name="Normal 8 7 3 2 7 3" xfId="22852"/>
    <cellStyle name="Normal 8 7 3 2 8" xfId="7814"/>
    <cellStyle name="Normal 8 7 3 2 8 2" xfId="25357"/>
    <cellStyle name="Normal 8 7 3 2 9" xfId="17842"/>
    <cellStyle name="Normal 8 7 3 3" xfId="288"/>
    <cellStyle name="Normal 8 7 3 3 10" xfId="15398"/>
    <cellStyle name="Normal 8 7 3 3 2" xfId="823"/>
    <cellStyle name="Normal 8 7 3 3 2 2" xfId="1341"/>
    <cellStyle name="Normal 8 7 3 3 2 2 2" xfId="2586"/>
    <cellStyle name="Normal 8 7 3 3 2 2 2 2" xfId="5091"/>
    <cellStyle name="Normal 8 7 3 3 2 2 2 2 2" xfId="12627"/>
    <cellStyle name="Normal 8 7 3 3 2 2 2 2 2 2" xfId="30164"/>
    <cellStyle name="Normal 8 7 3 3 2 2 2 2 3" xfId="22649"/>
    <cellStyle name="Normal 8 7 3 3 2 2 2 3" xfId="7596"/>
    <cellStyle name="Normal 8 7 3 3 2 2 2 3 2" xfId="15132"/>
    <cellStyle name="Normal 8 7 3 3 2 2 2 3 2 2" xfId="32669"/>
    <cellStyle name="Normal 8 7 3 3 2 2 2 3 3" xfId="25154"/>
    <cellStyle name="Normal 8 7 3 3 2 2 2 4" xfId="10122"/>
    <cellStyle name="Normal 8 7 3 3 2 2 2 4 2" xfId="27659"/>
    <cellStyle name="Normal 8 7 3 3 2 2 2 5" xfId="20144"/>
    <cellStyle name="Normal 8 7 3 3 2 2 2 6" xfId="17639"/>
    <cellStyle name="Normal 8 7 3 3 2 2 3" xfId="3846"/>
    <cellStyle name="Normal 8 7 3 3 2 2 3 2" xfId="11382"/>
    <cellStyle name="Normal 8 7 3 3 2 2 3 2 2" xfId="28919"/>
    <cellStyle name="Normal 8 7 3 3 2 2 3 3" xfId="21404"/>
    <cellStyle name="Normal 8 7 3 3 2 2 4" xfId="6351"/>
    <cellStyle name="Normal 8 7 3 3 2 2 4 2" xfId="13887"/>
    <cellStyle name="Normal 8 7 3 3 2 2 4 2 2" xfId="31424"/>
    <cellStyle name="Normal 8 7 3 3 2 2 4 3" xfId="23909"/>
    <cellStyle name="Normal 8 7 3 3 2 2 5" xfId="8877"/>
    <cellStyle name="Normal 8 7 3 3 2 2 5 2" xfId="26414"/>
    <cellStyle name="Normal 8 7 3 3 2 2 6" xfId="18899"/>
    <cellStyle name="Normal 8 7 3 3 2 2 7" xfId="16394"/>
    <cellStyle name="Normal 8 7 3 3 2 3" xfId="2088"/>
    <cellStyle name="Normal 8 7 3 3 2 3 2" xfId="4593"/>
    <cellStyle name="Normal 8 7 3 3 2 3 2 2" xfId="12129"/>
    <cellStyle name="Normal 8 7 3 3 2 3 2 2 2" xfId="29666"/>
    <cellStyle name="Normal 8 7 3 3 2 3 2 3" xfId="22151"/>
    <cellStyle name="Normal 8 7 3 3 2 3 3" xfId="7098"/>
    <cellStyle name="Normal 8 7 3 3 2 3 3 2" xfId="14634"/>
    <cellStyle name="Normal 8 7 3 3 2 3 3 2 2" xfId="32171"/>
    <cellStyle name="Normal 8 7 3 3 2 3 3 3" xfId="24656"/>
    <cellStyle name="Normal 8 7 3 3 2 3 4" xfId="9624"/>
    <cellStyle name="Normal 8 7 3 3 2 3 4 2" xfId="27161"/>
    <cellStyle name="Normal 8 7 3 3 2 3 5" xfId="19646"/>
    <cellStyle name="Normal 8 7 3 3 2 3 6" xfId="17141"/>
    <cellStyle name="Normal 8 7 3 3 2 4" xfId="3348"/>
    <cellStyle name="Normal 8 7 3 3 2 4 2" xfId="10884"/>
    <cellStyle name="Normal 8 7 3 3 2 4 2 2" xfId="28421"/>
    <cellStyle name="Normal 8 7 3 3 2 4 3" xfId="20906"/>
    <cellStyle name="Normal 8 7 3 3 2 5" xfId="5853"/>
    <cellStyle name="Normal 8 7 3 3 2 5 2" xfId="13389"/>
    <cellStyle name="Normal 8 7 3 3 2 5 2 2" xfId="30926"/>
    <cellStyle name="Normal 8 7 3 3 2 5 3" xfId="23411"/>
    <cellStyle name="Normal 8 7 3 3 2 6" xfId="8377"/>
    <cellStyle name="Normal 8 7 3 3 2 6 2" xfId="25916"/>
    <cellStyle name="Normal 8 7 3 3 2 7" xfId="18401"/>
    <cellStyle name="Normal 8 7 3 3 2 8" xfId="15896"/>
    <cellStyle name="Normal 8 7 3 3 3" xfId="563"/>
    <cellStyle name="Normal 8 7 3 3 3 2" xfId="1839"/>
    <cellStyle name="Normal 8 7 3 3 3 2 2" xfId="4344"/>
    <cellStyle name="Normal 8 7 3 3 3 2 2 2" xfId="11880"/>
    <cellStyle name="Normal 8 7 3 3 3 2 2 2 2" xfId="29417"/>
    <cellStyle name="Normal 8 7 3 3 3 2 2 3" xfId="21902"/>
    <cellStyle name="Normal 8 7 3 3 3 2 3" xfId="6849"/>
    <cellStyle name="Normal 8 7 3 3 3 2 3 2" xfId="14385"/>
    <cellStyle name="Normal 8 7 3 3 3 2 3 2 2" xfId="31922"/>
    <cellStyle name="Normal 8 7 3 3 3 2 3 3" xfId="24407"/>
    <cellStyle name="Normal 8 7 3 3 3 2 4" xfId="9375"/>
    <cellStyle name="Normal 8 7 3 3 3 2 4 2" xfId="26912"/>
    <cellStyle name="Normal 8 7 3 3 3 2 5" xfId="19397"/>
    <cellStyle name="Normal 8 7 3 3 3 2 6" xfId="16892"/>
    <cellStyle name="Normal 8 7 3 3 3 3" xfId="3099"/>
    <cellStyle name="Normal 8 7 3 3 3 3 2" xfId="10635"/>
    <cellStyle name="Normal 8 7 3 3 3 3 2 2" xfId="28172"/>
    <cellStyle name="Normal 8 7 3 3 3 3 3" xfId="20657"/>
    <cellStyle name="Normal 8 7 3 3 3 4" xfId="5604"/>
    <cellStyle name="Normal 8 7 3 3 3 4 2" xfId="13140"/>
    <cellStyle name="Normal 8 7 3 3 3 4 2 2" xfId="30677"/>
    <cellStyle name="Normal 8 7 3 3 3 4 3" xfId="23162"/>
    <cellStyle name="Normal 8 7 3 3 3 5" xfId="8128"/>
    <cellStyle name="Normal 8 7 3 3 3 5 2" xfId="25667"/>
    <cellStyle name="Normal 8 7 3 3 3 6" xfId="18152"/>
    <cellStyle name="Normal 8 7 3 3 3 7" xfId="15647"/>
    <cellStyle name="Normal 8 7 3 3 4" xfId="1092"/>
    <cellStyle name="Normal 8 7 3 3 4 2" xfId="2337"/>
    <cellStyle name="Normal 8 7 3 3 4 2 2" xfId="4842"/>
    <cellStyle name="Normal 8 7 3 3 4 2 2 2" xfId="12378"/>
    <cellStyle name="Normal 8 7 3 3 4 2 2 2 2" xfId="29915"/>
    <cellStyle name="Normal 8 7 3 3 4 2 2 3" xfId="22400"/>
    <cellStyle name="Normal 8 7 3 3 4 2 3" xfId="7347"/>
    <cellStyle name="Normal 8 7 3 3 4 2 3 2" xfId="14883"/>
    <cellStyle name="Normal 8 7 3 3 4 2 3 2 2" xfId="32420"/>
    <cellStyle name="Normal 8 7 3 3 4 2 3 3" xfId="24905"/>
    <cellStyle name="Normal 8 7 3 3 4 2 4" xfId="9873"/>
    <cellStyle name="Normal 8 7 3 3 4 2 4 2" xfId="27410"/>
    <cellStyle name="Normal 8 7 3 3 4 2 5" xfId="19895"/>
    <cellStyle name="Normal 8 7 3 3 4 2 6" xfId="17390"/>
    <cellStyle name="Normal 8 7 3 3 4 3" xfId="3597"/>
    <cellStyle name="Normal 8 7 3 3 4 3 2" xfId="11133"/>
    <cellStyle name="Normal 8 7 3 3 4 3 2 2" xfId="28670"/>
    <cellStyle name="Normal 8 7 3 3 4 3 3" xfId="21155"/>
    <cellStyle name="Normal 8 7 3 3 4 4" xfId="6102"/>
    <cellStyle name="Normal 8 7 3 3 4 4 2" xfId="13638"/>
    <cellStyle name="Normal 8 7 3 3 4 4 2 2" xfId="31175"/>
    <cellStyle name="Normal 8 7 3 3 4 4 3" xfId="23660"/>
    <cellStyle name="Normal 8 7 3 3 4 5" xfId="8628"/>
    <cellStyle name="Normal 8 7 3 3 4 5 2" xfId="26165"/>
    <cellStyle name="Normal 8 7 3 3 4 6" xfId="18650"/>
    <cellStyle name="Normal 8 7 3 3 4 7" xfId="16145"/>
    <cellStyle name="Normal 8 7 3 3 5" xfId="1590"/>
    <cellStyle name="Normal 8 7 3 3 5 2" xfId="4095"/>
    <cellStyle name="Normal 8 7 3 3 5 2 2" xfId="11631"/>
    <cellStyle name="Normal 8 7 3 3 5 2 2 2" xfId="29168"/>
    <cellStyle name="Normal 8 7 3 3 5 2 3" xfId="21653"/>
    <cellStyle name="Normal 8 7 3 3 5 3" xfId="6600"/>
    <cellStyle name="Normal 8 7 3 3 5 3 2" xfId="14136"/>
    <cellStyle name="Normal 8 7 3 3 5 3 2 2" xfId="31673"/>
    <cellStyle name="Normal 8 7 3 3 5 3 3" xfId="24158"/>
    <cellStyle name="Normal 8 7 3 3 5 4" xfId="9126"/>
    <cellStyle name="Normal 8 7 3 3 5 4 2" xfId="26663"/>
    <cellStyle name="Normal 8 7 3 3 5 5" xfId="19148"/>
    <cellStyle name="Normal 8 7 3 3 5 6" xfId="16643"/>
    <cellStyle name="Normal 8 7 3 3 6" xfId="2850"/>
    <cellStyle name="Normal 8 7 3 3 6 2" xfId="10386"/>
    <cellStyle name="Normal 8 7 3 3 6 2 2" xfId="27923"/>
    <cellStyle name="Normal 8 7 3 3 6 3" xfId="20408"/>
    <cellStyle name="Normal 8 7 3 3 7" xfId="5355"/>
    <cellStyle name="Normal 8 7 3 3 7 2" xfId="12891"/>
    <cellStyle name="Normal 8 7 3 3 7 2 2" xfId="30428"/>
    <cellStyle name="Normal 8 7 3 3 7 3" xfId="22913"/>
    <cellStyle name="Normal 8 7 3 3 8" xfId="7877"/>
    <cellStyle name="Normal 8 7 3 3 8 2" xfId="25418"/>
    <cellStyle name="Normal 8 7 3 3 9" xfId="17903"/>
    <cellStyle name="Normal 8 7 3 4" xfId="352"/>
    <cellStyle name="Normal 8 7 3 4 10" xfId="15459"/>
    <cellStyle name="Normal 8 7 3 4 2" xfId="887"/>
    <cellStyle name="Normal 8 7 3 4 2 2" xfId="1402"/>
    <cellStyle name="Normal 8 7 3 4 2 2 2" xfId="2647"/>
    <cellStyle name="Normal 8 7 3 4 2 2 2 2" xfId="5152"/>
    <cellStyle name="Normal 8 7 3 4 2 2 2 2 2" xfId="12688"/>
    <cellStyle name="Normal 8 7 3 4 2 2 2 2 2 2" xfId="30225"/>
    <cellStyle name="Normal 8 7 3 4 2 2 2 2 3" xfId="22710"/>
    <cellStyle name="Normal 8 7 3 4 2 2 2 3" xfId="7657"/>
    <cellStyle name="Normal 8 7 3 4 2 2 2 3 2" xfId="15193"/>
    <cellStyle name="Normal 8 7 3 4 2 2 2 3 2 2" xfId="32730"/>
    <cellStyle name="Normal 8 7 3 4 2 2 2 3 3" xfId="25215"/>
    <cellStyle name="Normal 8 7 3 4 2 2 2 4" xfId="10183"/>
    <cellStyle name="Normal 8 7 3 4 2 2 2 4 2" xfId="27720"/>
    <cellStyle name="Normal 8 7 3 4 2 2 2 5" xfId="20205"/>
    <cellStyle name="Normal 8 7 3 4 2 2 2 6" xfId="17700"/>
    <cellStyle name="Normal 8 7 3 4 2 2 3" xfId="3907"/>
    <cellStyle name="Normal 8 7 3 4 2 2 3 2" xfId="11443"/>
    <cellStyle name="Normal 8 7 3 4 2 2 3 2 2" xfId="28980"/>
    <cellStyle name="Normal 8 7 3 4 2 2 3 3" xfId="21465"/>
    <cellStyle name="Normal 8 7 3 4 2 2 4" xfId="6412"/>
    <cellStyle name="Normal 8 7 3 4 2 2 4 2" xfId="13948"/>
    <cellStyle name="Normal 8 7 3 4 2 2 4 2 2" xfId="31485"/>
    <cellStyle name="Normal 8 7 3 4 2 2 4 3" xfId="23970"/>
    <cellStyle name="Normal 8 7 3 4 2 2 5" xfId="8938"/>
    <cellStyle name="Normal 8 7 3 4 2 2 5 2" xfId="26475"/>
    <cellStyle name="Normal 8 7 3 4 2 2 6" xfId="18960"/>
    <cellStyle name="Normal 8 7 3 4 2 2 7" xfId="16455"/>
    <cellStyle name="Normal 8 7 3 4 2 3" xfId="2149"/>
    <cellStyle name="Normal 8 7 3 4 2 3 2" xfId="4654"/>
    <cellStyle name="Normal 8 7 3 4 2 3 2 2" xfId="12190"/>
    <cellStyle name="Normal 8 7 3 4 2 3 2 2 2" xfId="29727"/>
    <cellStyle name="Normal 8 7 3 4 2 3 2 3" xfId="22212"/>
    <cellStyle name="Normal 8 7 3 4 2 3 3" xfId="7159"/>
    <cellStyle name="Normal 8 7 3 4 2 3 3 2" xfId="14695"/>
    <cellStyle name="Normal 8 7 3 4 2 3 3 2 2" xfId="32232"/>
    <cellStyle name="Normal 8 7 3 4 2 3 3 3" xfId="24717"/>
    <cellStyle name="Normal 8 7 3 4 2 3 4" xfId="9685"/>
    <cellStyle name="Normal 8 7 3 4 2 3 4 2" xfId="27222"/>
    <cellStyle name="Normal 8 7 3 4 2 3 5" xfId="19707"/>
    <cellStyle name="Normal 8 7 3 4 2 3 6" xfId="17202"/>
    <cellStyle name="Normal 8 7 3 4 2 4" xfId="3409"/>
    <cellStyle name="Normal 8 7 3 4 2 4 2" xfId="10945"/>
    <cellStyle name="Normal 8 7 3 4 2 4 2 2" xfId="28482"/>
    <cellStyle name="Normal 8 7 3 4 2 4 3" xfId="20967"/>
    <cellStyle name="Normal 8 7 3 4 2 5" xfId="5914"/>
    <cellStyle name="Normal 8 7 3 4 2 5 2" xfId="13450"/>
    <cellStyle name="Normal 8 7 3 4 2 5 2 2" xfId="30987"/>
    <cellStyle name="Normal 8 7 3 4 2 5 3" xfId="23472"/>
    <cellStyle name="Normal 8 7 3 4 2 6" xfId="8438"/>
    <cellStyle name="Normal 8 7 3 4 2 6 2" xfId="25977"/>
    <cellStyle name="Normal 8 7 3 4 2 7" xfId="18462"/>
    <cellStyle name="Normal 8 7 3 4 2 8" xfId="15957"/>
    <cellStyle name="Normal 8 7 3 4 3" xfId="627"/>
    <cellStyle name="Normal 8 7 3 4 3 2" xfId="1900"/>
    <cellStyle name="Normal 8 7 3 4 3 2 2" xfId="4405"/>
    <cellStyle name="Normal 8 7 3 4 3 2 2 2" xfId="11941"/>
    <cellStyle name="Normal 8 7 3 4 3 2 2 2 2" xfId="29478"/>
    <cellStyle name="Normal 8 7 3 4 3 2 2 3" xfId="21963"/>
    <cellStyle name="Normal 8 7 3 4 3 2 3" xfId="6910"/>
    <cellStyle name="Normal 8 7 3 4 3 2 3 2" xfId="14446"/>
    <cellStyle name="Normal 8 7 3 4 3 2 3 2 2" xfId="31983"/>
    <cellStyle name="Normal 8 7 3 4 3 2 3 3" xfId="24468"/>
    <cellStyle name="Normal 8 7 3 4 3 2 4" xfId="9436"/>
    <cellStyle name="Normal 8 7 3 4 3 2 4 2" xfId="26973"/>
    <cellStyle name="Normal 8 7 3 4 3 2 5" xfId="19458"/>
    <cellStyle name="Normal 8 7 3 4 3 2 6" xfId="16953"/>
    <cellStyle name="Normal 8 7 3 4 3 3" xfId="3160"/>
    <cellStyle name="Normal 8 7 3 4 3 3 2" xfId="10696"/>
    <cellStyle name="Normal 8 7 3 4 3 3 2 2" xfId="28233"/>
    <cellStyle name="Normal 8 7 3 4 3 3 3" xfId="20718"/>
    <cellStyle name="Normal 8 7 3 4 3 4" xfId="5665"/>
    <cellStyle name="Normal 8 7 3 4 3 4 2" xfId="13201"/>
    <cellStyle name="Normal 8 7 3 4 3 4 2 2" xfId="30738"/>
    <cellStyle name="Normal 8 7 3 4 3 4 3" xfId="23223"/>
    <cellStyle name="Normal 8 7 3 4 3 5" xfId="8189"/>
    <cellStyle name="Normal 8 7 3 4 3 5 2" xfId="25728"/>
    <cellStyle name="Normal 8 7 3 4 3 6" xfId="18213"/>
    <cellStyle name="Normal 8 7 3 4 3 7" xfId="15708"/>
    <cellStyle name="Normal 8 7 3 4 4" xfId="1153"/>
    <cellStyle name="Normal 8 7 3 4 4 2" xfId="2398"/>
    <cellStyle name="Normal 8 7 3 4 4 2 2" xfId="4903"/>
    <cellStyle name="Normal 8 7 3 4 4 2 2 2" xfId="12439"/>
    <cellStyle name="Normal 8 7 3 4 4 2 2 2 2" xfId="29976"/>
    <cellStyle name="Normal 8 7 3 4 4 2 2 3" xfId="22461"/>
    <cellStyle name="Normal 8 7 3 4 4 2 3" xfId="7408"/>
    <cellStyle name="Normal 8 7 3 4 4 2 3 2" xfId="14944"/>
    <cellStyle name="Normal 8 7 3 4 4 2 3 2 2" xfId="32481"/>
    <cellStyle name="Normal 8 7 3 4 4 2 3 3" xfId="24966"/>
    <cellStyle name="Normal 8 7 3 4 4 2 4" xfId="9934"/>
    <cellStyle name="Normal 8 7 3 4 4 2 4 2" xfId="27471"/>
    <cellStyle name="Normal 8 7 3 4 4 2 5" xfId="19956"/>
    <cellStyle name="Normal 8 7 3 4 4 2 6" xfId="17451"/>
    <cellStyle name="Normal 8 7 3 4 4 3" xfId="3658"/>
    <cellStyle name="Normal 8 7 3 4 4 3 2" xfId="11194"/>
    <cellStyle name="Normal 8 7 3 4 4 3 2 2" xfId="28731"/>
    <cellStyle name="Normal 8 7 3 4 4 3 3" xfId="21216"/>
    <cellStyle name="Normal 8 7 3 4 4 4" xfId="6163"/>
    <cellStyle name="Normal 8 7 3 4 4 4 2" xfId="13699"/>
    <cellStyle name="Normal 8 7 3 4 4 4 2 2" xfId="31236"/>
    <cellStyle name="Normal 8 7 3 4 4 4 3" xfId="23721"/>
    <cellStyle name="Normal 8 7 3 4 4 5" xfId="8689"/>
    <cellStyle name="Normal 8 7 3 4 4 5 2" xfId="26226"/>
    <cellStyle name="Normal 8 7 3 4 4 6" xfId="18711"/>
    <cellStyle name="Normal 8 7 3 4 4 7" xfId="16206"/>
    <cellStyle name="Normal 8 7 3 4 5" xfId="1651"/>
    <cellStyle name="Normal 8 7 3 4 5 2" xfId="4156"/>
    <cellStyle name="Normal 8 7 3 4 5 2 2" xfId="11692"/>
    <cellStyle name="Normal 8 7 3 4 5 2 2 2" xfId="29229"/>
    <cellStyle name="Normal 8 7 3 4 5 2 3" xfId="21714"/>
    <cellStyle name="Normal 8 7 3 4 5 3" xfId="6661"/>
    <cellStyle name="Normal 8 7 3 4 5 3 2" xfId="14197"/>
    <cellStyle name="Normal 8 7 3 4 5 3 2 2" xfId="31734"/>
    <cellStyle name="Normal 8 7 3 4 5 3 3" xfId="24219"/>
    <cellStyle name="Normal 8 7 3 4 5 4" xfId="9187"/>
    <cellStyle name="Normal 8 7 3 4 5 4 2" xfId="26724"/>
    <cellStyle name="Normal 8 7 3 4 5 5" xfId="19209"/>
    <cellStyle name="Normal 8 7 3 4 5 6" xfId="16704"/>
    <cellStyle name="Normal 8 7 3 4 6" xfId="2911"/>
    <cellStyle name="Normal 8 7 3 4 6 2" xfId="10447"/>
    <cellStyle name="Normal 8 7 3 4 6 2 2" xfId="27984"/>
    <cellStyle name="Normal 8 7 3 4 6 3" xfId="20469"/>
    <cellStyle name="Normal 8 7 3 4 7" xfId="5416"/>
    <cellStyle name="Normal 8 7 3 4 7 2" xfId="12952"/>
    <cellStyle name="Normal 8 7 3 4 7 2 2" xfId="30489"/>
    <cellStyle name="Normal 8 7 3 4 7 3" xfId="22974"/>
    <cellStyle name="Normal 8 7 3 4 8" xfId="7938"/>
    <cellStyle name="Normal 8 7 3 4 8 2" xfId="25479"/>
    <cellStyle name="Normal 8 7 3 4 9" xfId="17964"/>
    <cellStyle name="Normal 8 7 3 5" xfId="698"/>
    <cellStyle name="Normal 8 7 3 5 2" xfId="1219"/>
    <cellStyle name="Normal 8 7 3 5 2 2" xfId="2464"/>
    <cellStyle name="Normal 8 7 3 5 2 2 2" xfId="4969"/>
    <cellStyle name="Normal 8 7 3 5 2 2 2 2" xfId="12505"/>
    <cellStyle name="Normal 8 7 3 5 2 2 2 2 2" xfId="30042"/>
    <cellStyle name="Normal 8 7 3 5 2 2 2 3" xfId="22527"/>
    <cellStyle name="Normal 8 7 3 5 2 2 3" xfId="7474"/>
    <cellStyle name="Normal 8 7 3 5 2 2 3 2" xfId="15010"/>
    <cellStyle name="Normal 8 7 3 5 2 2 3 2 2" xfId="32547"/>
    <cellStyle name="Normal 8 7 3 5 2 2 3 3" xfId="25032"/>
    <cellStyle name="Normal 8 7 3 5 2 2 4" xfId="10000"/>
    <cellStyle name="Normal 8 7 3 5 2 2 4 2" xfId="27537"/>
    <cellStyle name="Normal 8 7 3 5 2 2 5" xfId="20022"/>
    <cellStyle name="Normal 8 7 3 5 2 2 6" xfId="17517"/>
    <cellStyle name="Normal 8 7 3 5 2 3" xfId="3724"/>
    <cellStyle name="Normal 8 7 3 5 2 3 2" xfId="11260"/>
    <cellStyle name="Normal 8 7 3 5 2 3 2 2" xfId="28797"/>
    <cellStyle name="Normal 8 7 3 5 2 3 3" xfId="21282"/>
    <cellStyle name="Normal 8 7 3 5 2 4" xfId="6229"/>
    <cellStyle name="Normal 8 7 3 5 2 4 2" xfId="13765"/>
    <cellStyle name="Normal 8 7 3 5 2 4 2 2" xfId="31302"/>
    <cellStyle name="Normal 8 7 3 5 2 4 3" xfId="23787"/>
    <cellStyle name="Normal 8 7 3 5 2 5" xfId="8755"/>
    <cellStyle name="Normal 8 7 3 5 2 5 2" xfId="26292"/>
    <cellStyle name="Normal 8 7 3 5 2 6" xfId="18777"/>
    <cellStyle name="Normal 8 7 3 5 2 7" xfId="16272"/>
    <cellStyle name="Normal 8 7 3 5 3" xfId="1966"/>
    <cellStyle name="Normal 8 7 3 5 3 2" xfId="4471"/>
    <cellStyle name="Normal 8 7 3 5 3 2 2" xfId="12007"/>
    <cellStyle name="Normal 8 7 3 5 3 2 2 2" xfId="29544"/>
    <cellStyle name="Normal 8 7 3 5 3 2 3" xfId="22029"/>
    <cellStyle name="Normal 8 7 3 5 3 3" xfId="6976"/>
    <cellStyle name="Normal 8 7 3 5 3 3 2" xfId="14512"/>
    <cellStyle name="Normal 8 7 3 5 3 3 2 2" xfId="32049"/>
    <cellStyle name="Normal 8 7 3 5 3 3 3" xfId="24534"/>
    <cellStyle name="Normal 8 7 3 5 3 4" xfId="9502"/>
    <cellStyle name="Normal 8 7 3 5 3 4 2" xfId="27039"/>
    <cellStyle name="Normal 8 7 3 5 3 5" xfId="19524"/>
    <cellStyle name="Normal 8 7 3 5 3 6" xfId="17019"/>
    <cellStyle name="Normal 8 7 3 5 4" xfId="3226"/>
    <cellStyle name="Normal 8 7 3 5 4 2" xfId="10762"/>
    <cellStyle name="Normal 8 7 3 5 4 2 2" xfId="28299"/>
    <cellStyle name="Normal 8 7 3 5 4 3" xfId="20784"/>
    <cellStyle name="Normal 8 7 3 5 5" xfId="5731"/>
    <cellStyle name="Normal 8 7 3 5 5 2" xfId="13267"/>
    <cellStyle name="Normal 8 7 3 5 5 2 2" xfId="30804"/>
    <cellStyle name="Normal 8 7 3 5 5 3" xfId="23289"/>
    <cellStyle name="Normal 8 7 3 5 6" xfId="8255"/>
    <cellStyle name="Normal 8 7 3 5 6 2" xfId="25794"/>
    <cellStyle name="Normal 8 7 3 5 7" xfId="18279"/>
    <cellStyle name="Normal 8 7 3 5 8" xfId="15774"/>
    <cellStyle name="Normal 8 7 3 6" xfId="425"/>
    <cellStyle name="Normal 8 7 3 6 2" xfId="1717"/>
    <cellStyle name="Normal 8 7 3 6 2 2" xfId="4222"/>
    <cellStyle name="Normal 8 7 3 6 2 2 2" xfId="11758"/>
    <cellStyle name="Normal 8 7 3 6 2 2 2 2" xfId="29295"/>
    <cellStyle name="Normal 8 7 3 6 2 2 3" xfId="21780"/>
    <cellStyle name="Normal 8 7 3 6 2 3" xfId="6727"/>
    <cellStyle name="Normal 8 7 3 6 2 3 2" xfId="14263"/>
    <cellStyle name="Normal 8 7 3 6 2 3 2 2" xfId="31800"/>
    <cellStyle name="Normal 8 7 3 6 2 3 3" xfId="24285"/>
    <cellStyle name="Normal 8 7 3 6 2 4" xfId="9253"/>
    <cellStyle name="Normal 8 7 3 6 2 4 2" xfId="26790"/>
    <cellStyle name="Normal 8 7 3 6 2 5" xfId="19275"/>
    <cellStyle name="Normal 8 7 3 6 2 6" xfId="16770"/>
    <cellStyle name="Normal 8 7 3 6 3" xfId="2977"/>
    <cellStyle name="Normal 8 7 3 6 3 2" xfId="10513"/>
    <cellStyle name="Normal 8 7 3 6 3 2 2" xfId="28050"/>
    <cellStyle name="Normal 8 7 3 6 3 3" xfId="20535"/>
    <cellStyle name="Normal 8 7 3 6 4" xfId="5482"/>
    <cellStyle name="Normal 8 7 3 6 4 2" xfId="13018"/>
    <cellStyle name="Normal 8 7 3 6 4 2 2" xfId="30555"/>
    <cellStyle name="Normal 8 7 3 6 4 3" xfId="23040"/>
    <cellStyle name="Normal 8 7 3 6 5" xfId="8004"/>
    <cellStyle name="Normal 8 7 3 6 5 2" xfId="25545"/>
    <cellStyle name="Normal 8 7 3 6 6" xfId="18030"/>
    <cellStyle name="Normal 8 7 3 6 7" xfId="15525"/>
    <cellStyle name="Normal 8 7 3 7" xfId="970"/>
    <cellStyle name="Normal 8 7 3 7 2" xfId="2215"/>
    <cellStyle name="Normal 8 7 3 7 2 2" xfId="4720"/>
    <cellStyle name="Normal 8 7 3 7 2 2 2" xfId="12256"/>
    <cellStyle name="Normal 8 7 3 7 2 2 2 2" xfId="29793"/>
    <cellStyle name="Normal 8 7 3 7 2 2 3" xfId="22278"/>
    <cellStyle name="Normal 8 7 3 7 2 3" xfId="7225"/>
    <cellStyle name="Normal 8 7 3 7 2 3 2" xfId="14761"/>
    <cellStyle name="Normal 8 7 3 7 2 3 2 2" xfId="32298"/>
    <cellStyle name="Normal 8 7 3 7 2 3 3" xfId="24783"/>
    <cellStyle name="Normal 8 7 3 7 2 4" xfId="9751"/>
    <cellStyle name="Normal 8 7 3 7 2 4 2" xfId="27288"/>
    <cellStyle name="Normal 8 7 3 7 2 5" xfId="19773"/>
    <cellStyle name="Normal 8 7 3 7 2 6" xfId="17268"/>
    <cellStyle name="Normal 8 7 3 7 3" xfId="3475"/>
    <cellStyle name="Normal 8 7 3 7 3 2" xfId="11011"/>
    <cellStyle name="Normal 8 7 3 7 3 2 2" xfId="28548"/>
    <cellStyle name="Normal 8 7 3 7 3 3" xfId="21033"/>
    <cellStyle name="Normal 8 7 3 7 4" xfId="5980"/>
    <cellStyle name="Normal 8 7 3 7 4 2" xfId="13516"/>
    <cellStyle name="Normal 8 7 3 7 4 2 2" xfId="31053"/>
    <cellStyle name="Normal 8 7 3 7 4 3" xfId="23538"/>
    <cellStyle name="Normal 8 7 3 7 5" xfId="8506"/>
    <cellStyle name="Normal 8 7 3 7 5 2" xfId="26043"/>
    <cellStyle name="Normal 8 7 3 7 6" xfId="18528"/>
    <cellStyle name="Normal 8 7 3 7 7" xfId="16023"/>
    <cellStyle name="Normal 8 7 3 8" xfId="1468"/>
    <cellStyle name="Normal 8 7 3 8 2" xfId="3973"/>
    <cellStyle name="Normal 8 7 3 8 2 2" xfId="11509"/>
    <cellStyle name="Normal 8 7 3 8 2 2 2" xfId="29046"/>
    <cellStyle name="Normal 8 7 3 8 2 3" xfId="21531"/>
    <cellStyle name="Normal 8 7 3 8 3" xfId="6478"/>
    <cellStyle name="Normal 8 7 3 8 3 2" xfId="14014"/>
    <cellStyle name="Normal 8 7 3 8 3 2 2" xfId="31551"/>
    <cellStyle name="Normal 8 7 3 8 3 3" xfId="24036"/>
    <cellStyle name="Normal 8 7 3 8 4" xfId="9004"/>
    <cellStyle name="Normal 8 7 3 8 4 2" xfId="26541"/>
    <cellStyle name="Normal 8 7 3 8 5" xfId="19026"/>
    <cellStyle name="Normal 8 7 3 8 6" xfId="16521"/>
    <cellStyle name="Normal 8 7 3 9" xfId="2728"/>
    <cellStyle name="Normal 8 7 3 9 2" xfId="10264"/>
    <cellStyle name="Normal 8 7 3 9 2 2" xfId="27801"/>
    <cellStyle name="Normal 8 7 3 9 3" xfId="20286"/>
    <cellStyle name="Normal 8 7 4" xfId="181"/>
    <cellStyle name="Normal 8 7 4 10" xfId="15304"/>
    <cellStyle name="Normal 8 7 4 2" xfId="730"/>
    <cellStyle name="Normal 8 7 4 2 2" xfId="1249"/>
    <cellStyle name="Normal 8 7 4 2 2 2" xfId="2494"/>
    <cellStyle name="Normal 8 7 4 2 2 2 2" xfId="4999"/>
    <cellStyle name="Normal 8 7 4 2 2 2 2 2" xfId="12535"/>
    <cellStyle name="Normal 8 7 4 2 2 2 2 2 2" xfId="30072"/>
    <cellStyle name="Normal 8 7 4 2 2 2 2 3" xfId="22557"/>
    <cellStyle name="Normal 8 7 4 2 2 2 3" xfId="7504"/>
    <cellStyle name="Normal 8 7 4 2 2 2 3 2" xfId="15040"/>
    <cellStyle name="Normal 8 7 4 2 2 2 3 2 2" xfId="32577"/>
    <cellStyle name="Normal 8 7 4 2 2 2 3 3" xfId="25062"/>
    <cellStyle name="Normal 8 7 4 2 2 2 4" xfId="10030"/>
    <cellStyle name="Normal 8 7 4 2 2 2 4 2" xfId="27567"/>
    <cellStyle name="Normal 8 7 4 2 2 2 5" xfId="20052"/>
    <cellStyle name="Normal 8 7 4 2 2 2 6" xfId="17547"/>
    <cellStyle name="Normal 8 7 4 2 2 3" xfId="3754"/>
    <cellStyle name="Normal 8 7 4 2 2 3 2" xfId="11290"/>
    <cellStyle name="Normal 8 7 4 2 2 3 2 2" xfId="28827"/>
    <cellStyle name="Normal 8 7 4 2 2 3 3" xfId="21312"/>
    <cellStyle name="Normal 8 7 4 2 2 4" xfId="6259"/>
    <cellStyle name="Normal 8 7 4 2 2 4 2" xfId="13795"/>
    <cellStyle name="Normal 8 7 4 2 2 4 2 2" xfId="31332"/>
    <cellStyle name="Normal 8 7 4 2 2 4 3" xfId="23817"/>
    <cellStyle name="Normal 8 7 4 2 2 5" xfId="8785"/>
    <cellStyle name="Normal 8 7 4 2 2 5 2" xfId="26322"/>
    <cellStyle name="Normal 8 7 4 2 2 6" xfId="18807"/>
    <cellStyle name="Normal 8 7 4 2 2 7" xfId="16302"/>
    <cellStyle name="Normal 8 7 4 2 3" xfId="1996"/>
    <cellStyle name="Normal 8 7 4 2 3 2" xfId="4501"/>
    <cellStyle name="Normal 8 7 4 2 3 2 2" xfId="12037"/>
    <cellStyle name="Normal 8 7 4 2 3 2 2 2" xfId="29574"/>
    <cellStyle name="Normal 8 7 4 2 3 2 3" xfId="22059"/>
    <cellStyle name="Normal 8 7 4 2 3 3" xfId="7006"/>
    <cellStyle name="Normal 8 7 4 2 3 3 2" xfId="14542"/>
    <cellStyle name="Normal 8 7 4 2 3 3 2 2" xfId="32079"/>
    <cellStyle name="Normal 8 7 4 2 3 3 3" xfId="24564"/>
    <cellStyle name="Normal 8 7 4 2 3 4" xfId="9532"/>
    <cellStyle name="Normal 8 7 4 2 3 4 2" xfId="27069"/>
    <cellStyle name="Normal 8 7 4 2 3 5" xfId="19554"/>
    <cellStyle name="Normal 8 7 4 2 3 6" xfId="17049"/>
    <cellStyle name="Normal 8 7 4 2 4" xfId="3256"/>
    <cellStyle name="Normal 8 7 4 2 4 2" xfId="10792"/>
    <cellStyle name="Normal 8 7 4 2 4 2 2" xfId="28329"/>
    <cellStyle name="Normal 8 7 4 2 4 3" xfId="20814"/>
    <cellStyle name="Normal 8 7 4 2 5" xfId="5761"/>
    <cellStyle name="Normal 8 7 4 2 5 2" xfId="13297"/>
    <cellStyle name="Normal 8 7 4 2 5 2 2" xfId="30834"/>
    <cellStyle name="Normal 8 7 4 2 5 3" xfId="23319"/>
    <cellStyle name="Normal 8 7 4 2 6" xfId="8285"/>
    <cellStyle name="Normal 8 7 4 2 6 2" xfId="25824"/>
    <cellStyle name="Normal 8 7 4 2 7" xfId="18309"/>
    <cellStyle name="Normal 8 7 4 2 8" xfId="15804"/>
    <cellStyle name="Normal 8 7 4 3" xfId="457"/>
    <cellStyle name="Normal 8 7 4 3 2" xfId="1747"/>
    <cellStyle name="Normal 8 7 4 3 2 2" xfId="4252"/>
    <cellStyle name="Normal 8 7 4 3 2 2 2" xfId="11788"/>
    <cellStyle name="Normal 8 7 4 3 2 2 2 2" xfId="29325"/>
    <cellStyle name="Normal 8 7 4 3 2 2 3" xfId="21810"/>
    <cellStyle name="Normal 8 7 4 3 2 3" xfId="6757"/>
    <cellStyle name="Normal 8 7 4 3 2 3 2" xfId="14293"/>
    <cellStyle name="Normal 8 7 4 3 2 3 2 2" xfId="31830"/>
    <cellStyle name="Normal 8 7 4 3 2 3 3" xfId="24315"/>
    <cellStyle name="Normal 8 7 4 3 2 4" xfId="9283"/>
    <cellStyle name="Normal 8 7 4 3 2 4 2" xfId="26820"/>
    <cellStyle name="Normal 8 7 4 3 2 5" xfId="19305"/>
    <cellStyle name="Normal 8 7 4 3 2 6" xfId="16800"/>
    <cellStyle name="Normal 8 7 4 3 3" xfId="3007"/>
    <cellStyle name="Normal 8 7 4 3 3 2" xfId="10543"/>
    <cellStyle name="Normal 8 7 4 3 3 2 2" xfId="28080"/>
    <cellStyle name="Normal 8 7 4 3 3 3" xfId="20565"/>
    <cellStyle name="Normal 8 7 4 3 4" xfId="5512"/>
    <cellStyle name="Normal 8 7 4 3 4 2" xfId="13048"/>
    <cellStyle name="Normal 8 7 4 3 4 2 2" xfId="30585"/>
    <cellStyle name="Normal 8 7 4 3 4 3" xfId="23070"/>
    <cellStyle name="Normal 8 7 4 3 5" xfId="8034"/>
    <cellStyle name="Normal 8 7 4 3 5 2" xfId="25575"/>
    <cellStyle name="Normal 8 7 4 3 6" xfId="18060"/>
    <cellStyle name="Normal 8 7 4 3 7" xfId="15555"/>
    <cellStyle name="Normal 8 7 4 4" xfId="1000"/>
    <cellStyle name="Normal 8 7 4 4 2" xfId="2245"/>
    <cellStyle name="Normal 8 7 4 4 2 2" xfId="4750"/>
    <cellStyle name="Normal 8 7 4 4 2 2 2" xfId="12286"/>
    <cellStyle name="Normal 8 7 4 4 2 2 2 2" xfId="29823"/>
    <cellStyle name="Normal 8 7 4 4 2 2 3" xfId="22308"/>
    <cellStyle name="Normal 8 7 4 4 2 3" xfId="7255"/>
    <cellStyle name="Normal 8 7 4 4 2 3 2" xfId="14791"/>
    <cellStyle name="Normal 8 7 4 4 2 3 2 2" xfId="32328"/>
    <cellStyle name="Normal 8 7 4 4 2 3 3" xfId="24813"/>
    <cellStyle name="Normal 8 7 4 4 2 4" xfId="9781"/>
    <cellStyle name="Normal 8 7 4 4 2 4 2" xfId="27318"/>
    <cellStyle name="Normal 8 7 4 4 2 5" xfId="19803"/>
    <cellStyle name="Normal 8 7 4 4 2 6" xfId="17298"/>
    <cellStyle name="Normal 8 7 4 4 3" xfId="3505"/>
    <cellStyle name="Normal 8 7 4 4 3 2" xfId="11041"/>
    <cellStyle name="Normal 8 7 4 4 3 2 2" xfId="28578"/>
    <cellStyle name="Normal 8 7 4 4 3 3" xfId="21063"/>
    <cellStyle name="Normal 8 7 4 4 4" xfId="6010"/>
    <cellStyle name="Normal 8 7 4 4 4 2" xfId="13546"/>
    <cellStyle name="Normal 8 7 4 4 4 2 2" xfId="31083"/>
    <cellStyle name="Normal 8 7 4 4 4 3" xfId="23568"/>
    <cellStyle name="Normal 8 7 4 4 5" xfId="8536"/>
    <cellStyle name="Normal 8 7 4 4 5 2" xfId="26073"/>
    <cellStyle name="Normal 8 7 4 4 6" xfId="18558"/>
    <cellStyle name="Normal 8 7 4 4 7" xfId="16053"/>
    <cellStyle name="Normal 8 7 4 5" xfId="1498"/>
    <cellStyle name="Normal 8 7 4 5 2" xfId="4003"/>
    <cellStyle name="Normal 8 7 4 5 2 2" xfId="11539"/>
    <cellStyle name="Normal 8 7 4 5 2 2 2" xfId="29076"/>
    <cellStyle name="Normal 8 7 4 5 2 3" xfId="21561"/>
    <cellStyle name="Normal 8 7 4 5 3" xfId="6508"/>
    <cellStyle name="Normal 8 7 4 5 3 2" xfId="14044"/>
    <cellStyle name="Normal 8 7 4 5 3 2 2" xfId="31581"/>
    <cellStyle name="Normal 8 7 4 5 3 3" xfId="24066"/>
    <cellStyle name="Normal 8 7 4 5 4" xfId="9034"/>
    <cellStyle name="Normal 8 7 4 5 4 2" xfId="26571"/>
    <cellStyle name="Normal 8 7 4 5 5" xfId="19056"/>
    <cellStyle name="Normal 8 7 4 5 6" xfId="16551"/>
    <cellStyle name="Normal 8 7 4 6" xfId="2758"/>
    <cellStyle name="Normal 8 7 4 6 2" xfId="10294"/>
    <cellStyle name="Normal 8 7 4 6 2 2" xfId="27831"/>
    <cellStyle name="Normal 8 7 4 6 3" xfId="20316"/>
    <cellStyle name="Normal 8 7 4 7" xfId="5263"/>
    <cellStyle name="Normal 8 7 4 7 2" xfId="12799"/>
    <cellStyle name="Normal 8 7 4 7 2 2" xfId="30336"/>
    <cellStyle name="Normal 8 7 4 7 3" xfId="22821"/>
    <cellStyle name="Normal 8 7 4 8" xfId="7783"/>
    <cellStyle name="Normal 8 7 4 8 2" xfId="25326"/>
    <cellStyle name="Normal 8 7 4 9" xfId="17811"/>
    <cellStyle name="Normal 8 7 5" xfId="257"/>
    <cellStyle name="Normal 8 7 5 10" xfId="15367"/>
    <cellStyle name="Normal 8 7 5 2" xfId="792"/>
    <cellStyle name="Normal 8 7 5 2 2" xfId="1310"/>
    <cellStyle name="Normal 8 7 5 2 2 2" xfId="2555"/>
    <cellStyle name="Normal 8 7 5 2 2 2 2" xfId="5060"/>
    <cellStyle name="Normal 8 7 5 2 2 2 2 2" xfId="12596"/>
    <cellStyle name="Normal 8 7 5 2 2 2 2 2 2" xfId="30133"/>
    <cellStyle name="Normal 8 7 5 2 2 2 2 3" xfId="22618"/>
    <cellStyle name="Normal 8 7 5 2 2 2 3" xfId="7565"/>
    <cellStyle name="Normal 8 7 5 2 2 2 3 2" xfId="15101"/>
    <cellStyle name="Normal 8 7 5 2 2 2 3 2 2" xfId="32638"/>
    <cellStyle name="Normal 8 7 5 2 2 2 3 3" xfId="25123"/>
    <cellStyle name="Normal 8 7 5 2 2 2 4" xfId="10091"/>
    <cellStyle name="Normal 8 7 5 2 2 2 4 2" xfId="27628"/>
    <cellStyle name="Normal 8 7 5 2 2 2 5" xfId="20113"/>
    <cellStyle name="Normal 8 7 5 2 2 2 6" xfId="17608"/>
    <cellStyle name="Normal 8 7 5 2 2 3" xfId="3815"/>
    <cellStyle name="Normal 8 7 5 2 2 3 2" xfId="11351"/>
    <cellStyle name="Normal 8 7 5 2 2 3 2 2" xfId="28888"/>
    <cellStyle name="Normal 8 7 5 2 2 3 3" xfId="21373"/>
    <cellStyle name="Normal 8 7 5 2 2 4" xfId="6320"/>
    <cellStyle name="Normal 8 7 5 2 2 4 2" xfId="13856"/>
    <cellStyle name="Normal 8 7 5 2 2 4 2 2" xfId="31393"/>
    <cellStyle name="Normal 8 7 5 2 2 4 3" xfId="23878"/>
    <cellStyle name="Normal 8 7 5 2 2 5" xfId="8846"/>
    <cellStyle name="Normal 8 7 5 2 2 5 2" xfId="26383"/>
    <cellStyle name="Normal 8 7 5 2 2 6" xfId="18868"/>
    <cellStyle name="Normal 8 7 5 2 2 7" xfId="16363"/>
    <cellStyle name="Normal 8 7 5 2 3" xfId="2057"/>
    <cellStyle name="Normal 8 7 5 2 3 2" xfId="4562"/>
    <cellStyle name="Normal 8 7 5 2 3 2 2" xfId="12098"/>
    <cellStyle name="Normal 8 7 5 2 3 2 2 2" xfId="29635"/>
    <cellStyle name="Normal 8 7 5 2 3 2 3" xfId="22120"/>
    <cellStyle name="Normal 8 7 5 2 3 3" xfId="7067"/>
    <cellStyle name="Normal 8 7 5 2 3 3 2" xfId="14603"/>
    <cellStyle name="Normal 8 7 5 2 3 3 2 2" xfId="32140"/>
    <cellStyle name="Normal 8 7 5 2 3 3 3" xfId="24625"/>
    <cellStyle name="Normal 8 7 5 2 3 4" xfId="9593"/>
    <cellStyle name="Normal 8 7 5 2 3 4 2" xfId="27130"/>
    <cellStyle name="Normal 8 7 5 2 3 5" xfId="19615"/>
    <cellStyle name="Normal 8 7 5 2 3 6" xfId="17110"/>
    <cellStyle name="Normal 8 7 5 2 4" xfId="3317"/>
    <cellStyle name="Normal 8 7 5 2 4 2" xfId="10853"/>
    <cellStyle name="Normal 8 7 5 2 4 2 2" xfId="28390"/>
    <cellStyle name="Normal 8 7 5 2 4 3" xfId="20875"/>
    <cellStyle name="Normal 8 7 5 2 5" xfId="5822"/>
    <cellStyle name="Normal 8 7 5 2 5 2" xfId="13358"/>
    <cellStyle name="Normal 8 7 5 2 5 2 2" xfId="30895"/>
    <cellStyle name="Normal 8 7 5 2 5 3" xfId="23380"/>
    <cellStyle name="Normal 8 7 5 2 6" xfId="8346"/>
    <cellStyle name="Normal 8 7 5 2 6 2" xfId="25885"/>
    <cellStyle name="Normal 8 7 5 2 7" xfId="18370"/>
    <cellStyle name="Normal 8 7 5 2 8" xfId="15865"/>
    <cellStyle name="Normal 8 7 5 3" xfId="532"/>
    <cellStyle name="Normal 8 7 5 3 2" xfId="1808"/>
    <cellStyle name="Normal 8 7 5 3 2 2" xfId="4313"/>
    <cellStyle name="Normal 8 7 5 3 2 2 2" xfId="11849"/>
    <cellStyle name="Normal 8 7 5 3 2 2 2 2" xfId="29386"/>
    <cellStyle name="Normal 8 7 5 3 2 2 3" xfId="21871"/>
    <cellStyle name="Normal 8 7 5 3 2 3" xfId="6818"/>
    <cellStyle name="Normal 8 7 5 3 2 3 2" xfId="14354"/>
    <cellStyle name="Normal 8 7 5 3 2 3 2 2" xfId="31891"/>
    <cellStyle name="Normal 8 7 5 3 2 3 3" xfId="24376"/>
    <cellStyle name="Normal 8 7 5 3 2 4" xfId="9344"/>
    <cellStyle name="Normal 8 7 5 3 2 4 2" xfId="26881"/>
    <cellStyle name="Normal 8 7 5 3 2 5" xfId="19366"/>
    <cellStyle name="Normal 8 7 5 3 2 6" xfId="16861"/>
    <cellStyle name="Normal 8 7 5 3 3" xfId="3068"/>
    <cellStyle name="Normal 8 7 5 3 3 2" xfId="10604"/>
    <cellStyle name="Normal 8 7 5 3 3 2 2" xfId="28141"/>
    <cellStyle name="Normal 8 7 5 3 3 3" xfId="20626"/>
    <cellStyle name="Normal 8 7 5 3 4" xfId="5573"/>
    <cellStyle name="Normal 8 7 5 3 4 2" xfId="13109"/>
    <cellStyle name="Normal 8 7 5 3 4 2 2" xfId="30646"/>
    <cellStyle name="Normal 8 7 5 3 4 3" xfId="23131"/>
    <cellStyle name="Normal 8 7 5 3 5" xfId="8097"/>
    <cellStyle name="Normal 8 7 5 3 5 2" xfId="25636"/>
    <cellStyle name="Normal 8 7 5 3 6" xfId="18121"/>
    <cellStyle name="Normal 8 7 5 3 7" xfId="15616"/>
    <cellStyle name="Normal 8 7 5 4" xfId="1061"/>
    <cellStyle name="Normal 8 7 5 4 2" xfId="2306"/>
    <cellStyle name="Normal 8 7 5 4 2 2" xfId="4811"/>
    <cellStyle name="Normal 8 7 5 4 2 2 2" xfId="12347"/>
    <cellStyle name="Normal 8 7 5 4 2 2 2 2" xfId="29884"/>
    <cellStyle name="Normal 8 7 5 4 2 2 3" xfId="22369"/>
    <cellStyle name="Normal 8 7 5 4 2 3" xfId="7316"/>
    <cellStyle name="Normal 8 7 5 4 2 3 2" xfId="14852"/>
    <cellStyle name="Normal 8 7 5 4 2 3 2 2" xfId="32389"/>
    <cellStyle name="Normal 8 7 5 4 2 3 3" xfId="24874"/>
    <cellStyle name="Normal 8 7 5 4 2 4" xfId="9842"/>
    <cellStyle name="Normal 8 7 5 4 2 4 2" xfId="27379"/>
    <cellStyle name="Normal 8 7 5 4 2 5" xfId="19864"/>
    <cellStyle name="Normal 8 7 5 4 2 6" xfId="17359"/>
    <cellStyle name="Normal 8 7 5 4 3" xfId="3566"/>
    <cellStyle name="Normal 8 7 5 4 3 2" xfId="11102"/>
    <cellStyle name="Normal 8 7 5 4 3 2 2" xfId="28639"/>
    <cellStyle name="Normal 8 7 5 4 3 3" xfId="21124"/>
    <cellStyle name="Normal 8 7 5 4 4" xfId="6071"/>
    <cellStyle name="Normal 8 7 5 4 4 2" xfId="13607"/>
    <cellStyle name="Normal 8 7 5 4 4 2 2" xfId="31144"/>
    <cellStyle name="Normal 8 7 5 4 4 3" xfId="23629"/>
    <cellStyle name="Normal 8 7 5 4 5" xfId="8597"/>
    <cellStyle name="Normal 8 7 5 4 5 2" xfId="26134"/>
    <cellStyle name="Normal 8 7 5 4 6" xfId="18619"/>
    <cellStyle name="Normal 8 7 5 4 7" xfId="16114"/>
    <cellStyle name="Normal 8 7 5 5" xfId="1559"/>
    <cellStyle name="Normal 8 7 5 5 2" xfId="4064"/>
    <cellStyle name="Normal 8 7 5 5 2 2" xfId="11600"/>
    <cellStyle name="Normal 8 7 5 5 2 2 2" xfId="29137"/>
    <cellStyle name="Normal 8 7 5 5 2 3" xfId="21622"/>
    <cellStyle name="Normal 8 7 5 5 3" xfId="6569"/>
    <cellStyle name="Normal 8 7 5 5 3 2" xfId="14105"/>
    <cellStyle name="Normal 8 7 5 5 3 2 2" xfId="31642"/>
    <cellStyle name="Normal 8 7 5 5 3 3" xfId="24127"/>
    <cellStyle name="Normal 8 7 5 5 4" xfId="9095"/>
    <cellStyle name="Normal 8 7 5 5 4 2" xfId="26632"/>
    <cellStyle name="Normal 8 7 5 5 5" xfId="19117"/>
    <cellStyle name="Normal 8 7 5 5 6" xfId="16612"/>
    <cellStyle name="Normal 8 7 5 6" xfId="2819"/>
    <cellStyle name="Normal 8 7 5 6 2" xfId="10355"/>
    <cellStyle name="Normal 8 7 5 6 2 2" xfId="27892"/>
    <cellStyle name="Normal 8 7 5 6 3" xfId="20377"/>
    <cellStyle name="Normal 8 7 5 7" xfId="5324"/>
    <cellStyle name="Normal 8 7 5 7 2" xfId="12860"/>
    <cellStyle name="Normal 8 7 5 7 2 2" xfId="30397"/>
    <cellStyle name="Normal 8 7 5 7 3" xfId="22882"/>
    <cellStyle name="Normal 8 7 5 8" xfId="7846"/>
    <cellStyle name="Normal 8 7 5 8 2" xfId="25387"/>
    <cellStyle name="Normal 8 7 5 9" xfId="17872"/>
    <cellStyle name="Normal 8 7 6" xfId="321"/>
    <cellStyle name="Normal 8 7 6 10" xfId="15428"/>
    <cellStyle name="Normal 8 7 6 2" xfId="856"/>
    <cellStyle name="Normal 8 7 6 2 2" xfId="1371"/>
    <cellStyle name="Normal 8 7 6 2 2 2" xfId="2616"/>
    <cellStyle name="Normal 8 7 6 2 2 2 2" xfId="5121"/>
    <cellStyle name="Normal 8 7 6 2 2 2 2 2" xfId="12657"/>
    <cellStyle name="Normal 8 7 6 2 2 2 2 2 2" xfId="30194"/>
    <cellStyle name="Normal 8 7 6 2 2 2 2 3" xfId="22679"/>
    <cellStyle name="Normal 8 7 6 2 2 2 3" xfId="7626"/>
    <cellStyle name="Normal 8 7 6 2 2 2 3 2" xfId="15162"/>
    <cellStyle name="Normal 8 7 6 2 2 2 3 2 2" xfId="32699"/>
    <cellStyle name="Normal 8 7 6 2 2 2 3 3" xfId="25184"/>
    <cellStyle name="Normal 8 7 6 2 2 2 4" xfId="10152"/>
    <cellStyle name="Normal 8 7 6 2 2 2 4 2" xfId="27689"/>
    <cellStyle name="Normal 8 7 6 2 2 2 5" xfId="20174"/>
    <cellStyle name="Normal 8 7 6 2 2 2 6" xfId="17669"/>
    <cellStyle name="Normal 8 7 6 2 2 3" xfId="3876"/>
    <cellStyle name="Normal 8 7 6 2 2 3 2" xfId="11412"/>
    <cellStyle name="Normal 8 7 6 2 2 3 2 2" xfId="28949"/>
    <cellStyle name="Normal 8 7 6 2 2 3 3" xfId="21434"/>
    <cellStyle name="Normal 8 7 6 2 2 4" xfId="6381"/>
    <cellStyle name="Normal 8 7 6 2 2 4 2" xfId="13917"/>
    <cellStyle name="Normal 8 7 6 2 2 4 2 2" xfId="31454"/>
    <cellStyle name="Normal 8 7 6 2 2 4 3" xfId="23939"/>
    <cellStyle name="Normal 8 7 6 2 2 5" xfId="8907"/>
    <cellStyle name="Normal 8 7 6 2 2 5 2" xfId="26444"/>
    <cellStyle name="Normal 8 7 6 2 2 6" xfId="18929"/>
    <cellStyle name="Normal 8 7 6 2 2 7" xfId="16424"/>
    <cellStyle name="Normal 8 7 6 2 3" xfId="2118"/>
    <cellStyle name="Normal 8 7 6 2 3 2" xfId="4623"/>
    <cellStyle name="Normal 8 7 6 2 3 2 2" xfId="12159"/>
    <cellStyle name="Normal 8 7 6 2 3 2 2 2" xfId="29696"/>
    <cellStyle name="Normal 8 7 6 2 3 2 3" xfId="22181"/>
    <cellStyle name="Normal 8 7 6 2 3 3" xfId="7128"/>
    <cellStyle name="Normal 8 7 6 2 3 3 2" xfId="14664"/>
    <cellStyle name="Normal 8 7 6 2 3 3 2 2" xfId="32201"/>
    <cellStyle name="Normal 8 7 6 2 3 3 3" xfId="24686"/>
    <cellStyle name="Normal 8 7 6 2 3 4" xfId="9654"/>
    <cellStyle name="Normal 8 7 6 2 3 4 2" xfId="27191"/>
    <cellStyle name="Normal 8 7 6 2 3 5" xfId="19676"/>
    <cellStyle name="Normal 8 7 6 2 3 6" xfId="17171"/>
    <cellStyle name="Normal 8 7 6 2 4" xfId="3378"/>
    <cellStyle name="Normal 8 7 6 2 4 2" xfId="10914"/>
    <cellStyle name="Normal 8 7 6 2 4 2 2" xfId="28451"/>
    <cellStyle name="Normal 8 7 6 2 4 3" xfId="20936"/>
    <cellStyle name="Normal 8 7 6 2 5" xfId="5883"/>
    <cellStyle name="Normal 8 7 6 2 5 2" xfId="13419"/>
    <cellStyle name="Normal 8 7 6 2 5 2 2" xfId="30956"/>
    <cellStyle name="Normal 8 7 6 2 5 3" xfId="23441"/>
    <cellStyle name="Normal 8 7 6 2 6" xfId="8407"/>
    <cellStyle name="Normal 8 7 6 2 6 2" xfId="25946"/>
    <cellStyle name="Normal 8 7 6 2 7" xfId="18431"/>
    <cellStyle name="Normal 8 7 6 2 8" xfId="15926"/>
    <cellStyle name="Normal 8 7 6 3" xfId="596"/>
    <cellStyle name="Normal 8 7 6 3 2" xfId="1869"/>
    <cellStyle name="Normal 8 7 6 3 2 2" xfId="4374"/>
    <cellStyle name="Normal 8 7 6 3 2 2 2" xfId="11910"/>
    <cellStyle name="Normal 8 7 6 3 2 2 2 2" xfId="29447"/>
    <cellStyle name="Normal 8 7 6 3 2 2 3" xfId="21932"/>
    <cellStyle name="Normal 8 7 6 3 2 3" xfId="6879"/>
    <cellStyle name="Normal 8 7 6 3 2 3 2" xfId="14415"/>
    <cellStyle name="Normal 8 7 6 3 2 3 2 2" xfId="31952"/>
    <cellStyle name="Normal 8 7 6 3 2 3 3" xfId="24437"/>
    <cellStyle name="Normal 8 7 6 3 2 4" xfId="9405"/>
    <cellStyle name="Normal 8 7 6 3 2 4 2" xfId="26942"/>
    <cellStyle name="Normal 8 7 6 3 2 5" xfId="19427"/>
    <cellStyle name="Normal 8 7 6 3 2 6" xfId="16922"/>
    <cellStyle name="Normal 8 7 6 3 3" xfId="3129"/>
    <cellStyle name="Normal 8 7 6 3 3 2" xfId="10665"/>
    <cellStyle name="Normal 8 7 6 3 3 2 2" xfId="28202"/>
    <cellStyle name="Normal 8 7 6 3 3 3" xfId="20687"/>
    <cellStyle name="Normal 8 7 6 3 4" xfId="5634"/>
    <cellStyle name="Normal 8 7 6 3 4 2" xfId="13170"/>
    <cellStyle name="Normal 8 7 6 3 4 2 2" xfId="30707"/>
    <cellStyle name="Normal 8 7 6 3 4 3" xfId="23192"/>
    <cellStyle name="Normal 8 7 6 3 5" xfId="8158"/>
    <cellStyle name="Normal 8 7 6 3 5 2" xfId="25697"/>
    <cellStyle name="Normal 8 7 6 3 6" xfId="18182"/>
    <cellStyle name="Normal 8 7 6 3 7" xfId="15677"/>
    <cellStyle name="Normal 8 7 6 4" xfId="1122"/>
    <cellStyle name="Normal 8 7 6 4 2" xfId="2367"/>
    <cellStyle name="Normal 8 7 6 4 2 2" xfId="4872"/>
    <cellStyle name="Normal 8 7 6 4 2 2 2" xfId="12408"/>
    <cellStyle name="Normal 8 7 6 4 2 2 2 2" xfId="29945"/>
    <cellStyle name="Normal 8 7 6 4 2 2 3" xfId="22430"/>
    <cellStyle name="Normal 8 7 6 4 2 3" xfId="7377"/>
    <cellStyle name="Normal 8 7 6 4 2 3 2" xfId="14913"/>
    <cellStyle name="Normal 8 7 6 4 2 3 2 2" xfId="32450"/>
    <cellStyle name="Normal 8 7 6 4 2 3 3" xfId="24935"/>
    <cellStyle name="Normal 8 7 6 4 2 4" xfId="9903"/>
    <cellStyle name="Normal 8 7 6 4 2 4 2" xfId="27440"/>
    <cellStyle name="Normal 8 7 6 4 2 5" xfId="19925"/>
    <cellStyle name="Normal 8 7 6 4 2 6" xfId="17420"/>
    <cellStyle name="Normal 8 7 6 4 3" xfId="3627"/>
    <cellStyle name="Normal 8 7 6 4 3 2" xfId="11163"/>
    <cellStyle name="Normal 8 7 6 4 3 2 2" xfId="28700"/>
    <cellStyle name="Normal 8 7 6 4 3 3" xfId="21185"/>
    <cellStyle name="Normal 8 7 6 4 4" xfId="6132"/>
    <cellStyle name="Normal 8 7 6 4 4 2" xfId="13668"/>
    <cellStyle name="Normal 8 7 6 4 4 2 2" xfId="31205"/>
    <cellStyle name="Normal 8 7 6 4 4 3" xfId="23690"/>
    <cellStyle name="Normal 8 7 6 4 5" xfId="8658"/>
    <cellStyle name="Normal 8 7 6 4 5 2" xfId="26195"/>
    <cellStyle name="Normal 8 7 6 4 6" xfId="18680"/>
    <cellStyle name="Normal 8 7 6 4 7" xfId="16175"/>
    <cellStyle name="Normal 8 7 6 5" xfId="1620"/>
    <cellStyle name="Normal 8 7 6 5 2" xfId="4125"/>
    <cellStyle name="Normal 8 7 6 5 2 2" xfId="11661"/>
    <cellStyle name="Normal 8 7 6 5 2 2 2" xfId="29198"/>
    <cellStyle name="Normal 8 7 6 5 2 3" xfId="21683"/>
    <cellStyle name="Normal 8 7 6 5 3" xfId="6630"/>
    <cellStyle name="Normal 8 7 6 5 3 2" xfId="14166"/>
    <cellStyle name="Normal 8 7 6 5 3 2 2" xfId="31703"/>
    <cellStyle name="Normal 8 7 6 5 3 3" xfId="24188"/>
    <cellStyle name="Normal 8 7 6 5 4" xfId="9156"/>
    <cellStyle name="Normal 8 7 6 5 4 2" xfId="26693"/>
    <cellStyle name="Normal 8 7 6 5 5" xfId="19178"/>
    <cellStyle name="Normal 8 7 6 5 6" xfId="16673"/>
    <cellStyle name="Normal 8 7 6 6" xfId="2880"/>
    <cellStyle name="Normal 8 7 6 6 2" xfId="10416"/>
    <cellStyle name="Normal 8 7 6 6 2 2" xfId="27953"/>
    <cellStyle name="Normal 8 7 6 6 3" xfId="20438"/>
    <cellStyle name="Normal 8 7 6 7" xfId="5385"/>
    <cellStyle name="Normal 8 7 6 7 2" xfId="12921"/>
    <cellStyle name="Normal 8 7 6 7 2 2" xfId="30458"/>
    <cellStyle name="Normal 8 7 6 7 3" xfId="22943"/>
    <cellStyle name="Normal 8 7 6 8" xfId="7907"/>
    <cellStyle name="Normal 8 7 6 8 2" xfId="25448"/>
    <cellStyle name="Normal 8 7 6 9" xfId="17933"/>
    <cellStyle name="Normal 8 7 7" xfId="667"/>
    <cellStyle name="Normal 8 7 7 2" xfId="1188"/>
    <cellStyle name="Normal 8 7 7 2 2" xfId="2433"/>
    <cellStyle name="Normal 8 7 7 2 2 2" xfId="4938"/>
    <cellStyle name="Normal 8 7 7 2 2 2 2" xfId="12474"/>
    <cellStyle name="Normal 8 7 7 2 2 2 2 2" xfId="30011"/>
    <cellStyle name="Normal 8 7 7 2 2 2 3" xfId="22496"/>
    <cellStyle name="Normal 8 7 7 2 2 3" xfId="7443"/>
    <cellStyle name="Normal 8 7 7 2 2 3 2" xfId="14979"/>
    <cellStyle name="Normal 8 7 7 2 2 3 2 2" xfId="32516"/>
    <cellStyle name="Normal 8 7 7 2 2 3 3" xfId="25001"/>
    <cellStyle name="Normal 8 7 7 2 2 4" xfId="9969"/>
    <cellStyle name="Normal 8 7 7 2 2 4 2" xfId="27506"/>
    <cellStyle name="Normal 8 7 7 2 2 5" xfId="19991"/>
    <cellStyle name="Normal 8 7 7 2 2 6" xfId="17486"/>
    <cellStyle name="Normal 8 7 7 2 3" xfId="3693"/>
    <cellStyle name="Normal 8 7 7 2 3 2" xfId="11229"/>
    <cellStyle name="Normal 8 7 7 2 3 2 2" xfId="28766"/>
    <cellStyle name="Normal 8 7 7 2 3 3" xfId="21251"/>
    <cellStyle name="Normal 8 7 7 2 4" xfId="6198"/>
    <cellStyle name="Normal 8 7 7 2 4 2" xfId="13734"/>
    <cellStyle name="Normal 8 7 7 2 4 2 2" xfId="31271"/>
    <cellStyle name="Normal 8 7 7 2 4 3" xfId="23756"/>
    <cellStyle name="Normal 8 7 7 2 5" xfId="8724"/>
    <cellStyle name="Normal 8 7 7 2 5 2" xfId="26261"/>
    <cellStyle name="Normal 8 7 7 2 6" xfId="18746"/>
    <cellStyle name="Normal 8 7 7 2 7" xfId="16241"/>
    <cellStyle name="Normal 8 7 7 3" xfId="1935"/>
    <cellStyle name="Normal 8 7 7 3 2" xfId="4440"/>
    <cellStyle name="Normal 8 7 7 3 2 2" xfId="11976"/>
    <cellStyle name="Normal 8 7 7 3 2 2 2" xfId="29513"/>
    <cellStyle name="Normal 8 7 7 3 2 3" xfId="21998"/>
    <cellStyle name="Normal 8 7 7 3 3" xfId="6945"/>
    <cellStyle name="Normal 8 7 7 3 3 2" xfId="14481"/>
    <cellStyle name="Normal 8 7 7 3 3 2 2" xfId="32018"/>
    <cellStyle name="Normal 8 7 7 3 3 3" xfId="24503"/>
    <cellStyle name="Normal 8 7 7 3 4" xfId="9471"/>
    <cellStyle name="Normal 8 7 7 3 4 2" xfId="27008"/>
    <cellStyle name="Normal 8 7 7 3 5" xfId="19493"/>
    <cellStyle name="Normal 8 7 7 3 6" xfId="16988"/>
    <cellStyle name="Normal 8 7 7 4" xfId="3195"/>
    <cellStyle name="Normal 8 7 7 4 2" xfId="10731"/>
    <cellStyle name="Normal 8 7 7 4 2 2" xfId="28268"/>
    <cellStyle name="Normal 8 7 7 4 3" xfId="20753"/>
    <cellStyle name="Normal 8 7 7 5" xfId="5700"/>
    <cellStyle name="Normal 8 7 7 5 2" xfId="13236"/>
    <cellStyle name="Normal 8 7 7 5 2 2" xfId="30773"/>
    <cellStyle name="Normal 8 7 7 5 3" xfId="23258"/>
    <cellStyle name="Normal 8 7 7 6" xfId="8224"/>
    <cellStyle name="Normal 8 7 7 6 2" xfId="25763"/>
    <cellStyle name="Normal 8 7 7 7" xfId="18248"/>
    <cellStyle name="Normal 8 7 7 8" xfId="15743"/>
    <cellStyle name="Normal 8 7 8" xfId="394"/>
    <cellStyle name="Normal 8 7 8 2" xfId="1686"/>
    <cellStyle name="Normal 8 7 8 2 2" xfId="4191"/>
    <cellStyle name="Normal 8 7 8 2 2 2" xfId="11727"/>
    <cellStyle name="Normal 8 7 8 2 2 2 2" xfId="29264"/>
    <cellStyle name="Normal 8 7 8 2 2 3" xfId="21749"/>
    <cellStyle name="Normal 8 7 8 2 3" xfId="6696"/>
    <cellStyle name="Normal 8 7 8 2 3 2" xfId="14232"/>
    <cellStyle name="Normal 8 7 8 2 3 2 2" xfId="31769"/>
    <cellStyle name="Normal 8 7 8 2 3 3" xfId="24254"/>
    <cellStyle name="Normal 8 7 8 2 4" xfId="9222"/>
    <cellStyle name="Normal 8 7 8 2 4 2" xfId="26759"/>
    <cellStyle name="Normal 8 7 8 2 5" xfId="19244"/>
    <cellStyle name="Normal 8 7 8 2 6" xfId="16739"/>
    <cellStyle name="Normal 8 7 8 3" xfId="2946"/>
    <cellStyle name="Normal 8 7 8 3 2" xfId="10482"/>
    <cellStyle name="Normal 8 7 8 3 2 2" xfId="28019"/>
    <cellStyle name="Normal 8 7 8 3 3" xfId="20504"/>
    <cellStyle name="Normal 8 7 8 4" xfId="5451"/>
    <cellStyle name="Normal 8 7 8 4 2" xfId="12987"/>
    <cellStyle name="Normal 8 7 8 4 2 2" xfId="30524"/>
    <cellStyle name="Normal 8 7 8 4 3" xfId="23009"/>
    <cellStyle name="Normal 8 7 8 5" xfId="7973"/>
    <cellStyle name="Normal 8 7 8 5 2" xfId="25514"/>
    <cellStyle name="Normal 8 7 8 6" xfId="17999"/>
    <cellStyle name="Normal 8 7 8 7" xfId="15494"/>
    <cellStyle name="Normal 8 7 9" xfId="939"/>
    <cellStyle name="Normal 8 7 9 2" xfId="2184"/>
    <cellStyle name="Normal 8 7 9 2 2" xfId="4689"/>
    <cellStyle name="Normal 8 7 9 2 2 2" xfId="12225"/>
    <cellStyle name="Normal 8 7 9 2 2 2 2" xfId="29762"/>
    <cellStyle name="Normal 8 7 9 2 2 3" xfId="22247"/>
    <cellStyle name="Normal 8 7 9 2 3" xfId="7194"/>
    <cellStyle name="Normal 8 7 9 2 3 2" xfId="14730"/>
    <cellStyle name="Normal 8 7 9 2 3 2 2" xfId="32267"/>
    <cellStyle name="Normal 8 7 9 2 3 3" xfId="24752"/>
    <cellStyle name="Normal 8 7 9 2 4" xfId="9720"/>
    <cellStyle name="Normal 8 7 9 2 4 2" xfId="27257"/>
    <cellStyle name="Normal 8 7 9 2 5" xfId="19742"/>
    <cellStyle name="Normal 8 7 9 2 6" xfId="17237"/>
    <cellStyle name="Normal 8 7 9 3" xfId="3444"/>
    <cellStyle name="Normal 8 7 9 3 2" xfId="10980"/>
    <cellStyle name="Normal 8 7 9 3 2 2" xfId="28517"/>
    <cellStyle name="Normal 8 7 9 3 3" xfId="21002"/>
    <cellStyle name="Normal 8 7 9 4" xfId="5949"/>
    <cellStyle name="Normal 8 7 9 4 2" xfId="13485"/>
    <cellStyle name="Normal 8 7 9 4 2 2" xfId="31022"/>
    <cellStyle name="Normal 8 7 9 4 3" xfId="23507"/>
    <cellStyle name="Normal 8 7 9 5" xfId="8475"/>
    <cellStyle name="Normal 8 7 9 5 2" xfId="26012"/>
    <cellStyle name="Normal 8 7 9 6" xfId="18497"/>
    <cellStyle name="Normal 8 7 9 7" xfId="15992"/>
    <cellStyle name="Normal 8 8" xfId="117"/>
    <cellStyle name="Normal 8 8 10" xfId="2700"/>
    <cellStyle name="Normal 8 8 10 2" xfId="10236"/>
    <cellStyle name="Normal 8 8 10 2 2" xfId="27773"/>
    <cellStyle name="Normal 8 8 10 3" xfId="20258"/>
    <cellStyle name="Normal 8 8 11" xfId="5205"/>
    <cellStyle name="Normal 8 8 11 2" xfId="12741"/>
    <cellStyle name="Normal 8 8 11 2 2" xfId="30278"/>
    <cellStyle name="Normal 8 8 11 3" xfId="22763"/>
    <cellStyle name="Normal 8 8 12" xfId="7725"/>
    <cellStyle name="Normal 8 8 12 2" xfId="25268"/>
    <cellStyle name="Normal 8 8 13" xfId="17753"/>
    <cellStyle name="Normal 8 8 14" xfId="15246"/>
    <cellStyle name="Normal 8 8 2" xfId="151"/>
    <cellStyle name="Normal 8 8 2 10" xfId="5236"/>
    <cellStyle name="Normal 8 8 2 10 2" xfId="12772"/>
    <cellStyle name="Normal 8 8 2 10 2 2" xfId="30309"/>
    <cellStyle name="Normal 8 8 2 10 3" xfId="22794"/>
    <cellStyle name="Normal 8 8 2 11" xfId="7756"/>
    <cellStyle name="Normal 8 8 2 11 2" xfId="25299"/>
    <cellStyle name="Normal 8 8 2 12" xfId="17784"/>
    <cellStyle name="Normal 8 8 2 13" xfId="15277"/>
    <cellStyle name="Normal 8 8 2 2" xfId="215"/>
    <cellStyle name="Normal 8 8 2 2 10" xfId="15338"/>
    <cellStyle name="Normal 8 8 2 2 2" xfId="764"/>
    <cellStyle name="Normal 8 8 2 2 2 2" xfId="1283"/>
    <cellStyle name="Normal 8 8 2 2 2 2 2" xfId="2528"/>
    <cellStyle name="Normal 8 8 2 2 2 2 2 2" xfId="5033"/>
    <cellStyle name="Normal 8 8 2 2 2 2 2 2 2" xfId="12569"/>
    <cellStyle name="Normal 8 8 2 2 2 2 2 2 2 2" xfId="30106"/>
    <cellStyle name="Normal 8 8 2 2 2 2 2 2 3" xfId="22591"/>
    <cellStyle name="Normal 8 8 2 2 2 2 2 3" xfId="7538"/>
    <cellStyle name="Normal 8 8 2 2 2 2 2 3 2" xfId="15074"/>
    <cellStyle name="Normal 8 8 2 2 2 2 2 3 2 2" xfId="32611"/>
    <cellStyle name="Normal 8 8 2 2 2 2 2 3 3" xfId="25096"/>
    <cellStyle name="Normal 8 8 2 2 2 2 2 4" xfId="10064"/>
    <cellStyle name="Normal 8 8 2 2 2 2 2 4 2" xfId="27601"/>
    <cellStyle name="Normal 8 8 2 2 2 2 2 5" xfId="20086"/>
    <cellStyle name="Normal 8 8 2 2 2 2 2 6" xfId="17581"/>
    <cellStyle name="Normal 8 8 2 2 2 2 3" xfId="3788"/>
    <cellStyle name="Normal 8 8 2 2 2 2 3 2" xfId="11324"/>
    <cellStyle name="Normal 8 8 2 2 2 2 3 2 2" xfId="28861"/>
    <cellStyle name="Normal 8 8 2 2 2 2 3 3" xfId="21346"/>
    <cellStyle name="Normal 8 8 2 2 2 2 4" xfId="6293"/>
    <cellStyle name="Normal 8 8 2 2 2 2 4 2" xfId="13829"/>
    <cellStyle name="Normal 8 8 2 2 2 2 4 2 2" xfId="31366"/>
    <cellStyle name="Normal 8 8 2 2 2 2 4 3" xfId="23851"/>
    <cellStyle name="Normal 8 8 2 2 2 2 5" xfId="8819"/>
    <cellStyle name="Normal 8 8 2 2 2 2 5 2" xfId="26356"/>
    <cellStyle name="Normal 8 8 2 2 2 2 6" xfId="18841"/>
    <cellStyle name="Normal 8 8 2 2 2 2 7" xfId="16336"/>
    <cellStyle name="Normal 8 8 2 2 2 3" xfId="2030"/>
    <cellStyle name="Normal 8 8 2 2 2 3 2" xfId="4535"/>
    <cellStyle name="Normal 8 8 2 2 2 3 2 2" xfId="12071"/>
    <cellStyle name="Normal 8 8 2 2 2 3 2 2 2" xfId="29608"/>
    <cellStyle name="Normal 8 8 2 2 2 3 2 3" xfId="22093"/>
    <cellStyle name="Normal 8 8 2 2 2 3 3" xfId="7040"/>
    <cellStyle name="Normal 8 8 2 2 2 3 3 2" xfId="14576"/>
    <cellStyle name="Normal 8 8 2 2 2 3 3 2 2" xfId="32113"/>
    <cellStyle name="Normal 8 8 2 2 2 3 3 3" xfId="24598"/>
    <cellStyle name="Normal 8 8 2 2 2 3 4" xfId="9566"/>
    <cellStyle name="Normal 8 8 2 2 2 3 4 2" xfId="27103"/>
    <cellStyle name="Normal 8 8 2 2 2 3 5" xfId="19588"/>
    <cellStyle name="Normal 8 8 2 2 2 3 6" xfId="17083"/>
    <cellStyle name="Normal 8 8 2 2 2 4" xfId="3290"/>
    <cellStyle name="Normal 8 8 2 2 2 4 2" xfId="10826"/>
    <cellStyle name="Normal 8 8 2 2 2 4 2 2" xfId="28363"/>
    <cellStyle name="Normal 8 8 2 2 2 4 3" xfId="20848"/>
    <cellStyle name="Normal 8 8 2 2 2 5" xfId="5795"/>
    <cellStyle name="Normal 8 8 2 2 2 5 2" xfId="13331"/>
    <cellStyle name="Normal 8 8 2 2 2 5 2 2" xfId="30868"/>
    <cellStyle name="Normal 8 8 2 2 2 5 3" xfId="23353"/>
    <cellStyle name="Normal 8 8 2 2 2 6" xfId="8319"/>
    <cellStyle name="Normal 8 8 2 2 2 6 2" xfId="25858"/>
    <cellStyle name="Normal 8 8 2 2 2 7" xfId="18343"/>
    <cellStyle name="Normal 8 8 2 2 2 8" xfId="15838"/>
    <cellStyle name="Normal 8 8 2 2 3" xfId="491"/>
    <cellStyle name="Normal 8 8 2 2 3 2" xfId="1781"/>
    <cellStyle name="Normal 8 8 2 2 3 2 2" xfId="4286"/>
    <cellStyle name="Normal 8 8 2 2 3 2 2 2" xfId="11822"/>
    <cellStyle name="Normal 8 8 2 2 3 2 2 2 2" xfId="29359"/>
    <cellStyle name="Normal 8 8 2 2 3 2 2 3" xfId="21844"/>
    <cellStyle name="Normal 8 8 2 2 3 2 3" xfId="6791"/>
    <cellStyle name="Normal 8 8 2 2 3 2 3 2" xfId="14327"/>
    <cellStyle name="Normal 8 8 2 2 3 2 3 2 2" xfId="31864"/>
    <cellStyle name="Normal 8 8 2 2 3 2 3 3" xfId="24349"/>
    <cellStyle name="Normal 8 8 2 2 3 2 4" xfId="9317"/>
    <cellStyle name="Normal 8 8 2 2 3 2 4 2" xfId="26854"/>
    <cellStyle name="Normal 8 8 2 2 3 2 5" xfId="19339"/>
    <cellStyle name="Normal 8 8 2 2 3 2 6" xfId="16834"/>
    <cellStyle name="Normal 8 8 2 2 3 3" xfId="3041"/>
    <cellStyle name="Normal 8 8 2 2 3 3 2" xfId="10577"/>
    <cellStyle name="Normal 8 8 2 2 3 3 2 2" xfId="28114"/>
    <cellStyle name="Normal 8 8 2 2 3 3 3" xfId="20599"/>
    <cellStyle name="Normal 8 8 2 2 3 4" xfId="5546"/>
    <cellStyle name="Normal 8 8 2 2 3 4 2" xfId="13082"/>
    <cellStyle name="Normal 8 8 2 2 3 4 2 2" xfId="30619"/>
    <cellStyle name="Normal 8 8 2 2 3 4 3" xfId="23104"/>
    <cellStyle name="Normal 8 8 2 2 3 5" xfId="8068"/>
    <cellStyle name="Normal 8 8 2 2 3 5 2" xfId="25609"/>
    <cellStyle name="Normal 8 8 2 2 3 6" xfId="18094"/>
    <cellStyle name="Normal 8 8 2 2 3 7" xfId="15589"/>
    <cellStyle name="Normal 8 8 2 2 4" xfId="1034"/>
    <cellStyle name="Normal 8 8 2 2 4 2" xfId="2279"/>
    <cellStyle name="Normal 8 8 2 2 4 2 2" xfId="4784"/>
    <cellStyle name="Normal 8 8 2 2 4 2 2 2" xfId="12320"/>
    <cellStyle name="Normal 8 8 2 2 4 2 2 2 2" xfId="29857"/>
    <cellStyle name="Normal 8 8 2 2 4 2 2 3" xfId="22342"/>
    <cellStyle name="Normal 8 8 2 2 4 2 3" xfId="7289"/>
    <cellStyle name="Normal 8 8 2 2 4 2 3 2" xfId="14825"/>
    <cellStyle name="Normal 8 8 2 2 4 2 3 2 2" xfId="32362"/>
    <cellStyle name="Normal 8 8 2 2 4 2 3 3" xfId="24847"/>
    <cellStyle name="Normal 8 8 2 2 4 2 4" xfId="9815"/>
    <cellStyle name="Normal 8 8 2 2 4 2 4 2" xfId="27352"/>
    <cellStyle name="Normal 8 8 2 2 4 2 5" xfId="19837"/>
    <cellStyle name="Normal 8 8 2 2 4 2 6" xfId="17332"/>
    <cellStyle name="Normal 8 8 2 2 4 3" xfId="3539"/>
    <cellStyle name="Normal 8 8 2 2 4 3 2" xfId="11075"/>
    <cellStyle name="Normal 8 8 2 2 4 3 2 2" xfId="28612"/>
    <cellStyle name="Normal 8 8 2 2 4 3 3" xfId="21097"/>
    <cellStyle name="Normal 8 8 2 2 4 4" xfId="6044"/>
    <cellStyle name="Normal 8 8 2 2 4 4 2" xfId="13580"/>
    <cellStyle name="Normal 8 8 2 2 4 4 2 2" xfId="31117"/>
    <cellStyle name="Normal 8 8 2 2 4 4 3" xfId="23602"/>
    <cellStyle name="Normal 8 8 2 2 4 5" xfId="8570"/>
    <cellStyle name="Normal 8 8 2 2 4 5 2" xfId="26107"/>
    <cellStyle name="Normal 8 8 2 2 4 6" xfId="18592"/>
    <cellStyle name="Normal 8 8 2 2 4 7" xfId="16087"/>
    <cellStyle name="Normal 8 8 2 2 5" xfId="1532"/>
    <cellStyle name="Normal 8 8 2 2 5 2" xfId="4037"/>
    <cellStyle name="Normal 8 8 2 2 5 2 2" xfId="11573"/>
    <cellStyle name="Normal 8 8 2 2 5 2 2 2" xfId="29110"/>
    <cellStyle name="Normal 8 8 2 2 5 2 3" xfId="21595"/>
    <cellStyle name="Normal 8 8 2 2 5 3" xfId="6542"/>
    <cellStyle name="Normal 8 8 2 2 5 3 2" xfId="14078"/>
    <cellStyle name="Normal 8 8 2 2 5 3 2 2" xfId="31615"/>
    <cellStyle name="Normal 8 8 2 2 5 3 3" xfId="24100"/>
    <cellStyle name="Normal 8 8 2 2 5 4" xfId="9068"/>
    <cellStyle name="Normal 8 8 2 2 5 4 2" xfId="26605"/>
    <cellStyle name="Normal 8 8 2 2 5 5" xfId="19090"/>
    <cellStyle name="Normal 8 8 2 2 5 6" xfId="16585"/>
    <cellStyle name="Normal 8 8 2 2 6" xfId="2792"/>
    <cellStyle name="Normal 8 8 2 2 6 2" xfId="10328"/>
    <cellStyle name="Normal 8 8 2 2 6 2 2" xfId="27865"/>
    <cellStyle name="Normal 8 8 2 2 6 3" xfId="20350"/>
    <cellStyle name="Normal 8 8 2 2 7" xfId="5297"/>
    <cellStyle name="Normal 8 8 2 2 7 2" xfId="12833"/>
    <cellStyle name="Normal 8 8 2 2 7 2 2" xfId="30370"/>
    <cellStyle name="Normal 8 8 2 2 7 3" xfId="22855"/>
    <cellStyle name="Normal 8 8 2 2 8" xfId="7817"/>
    <cellStyle name="Normal 8 8 2 2 8 2" xfId="25360"/>
    <cellStyle name="Normal 8 8 2 2 9" xfId="17845"/>
    <cellStyle name="Normal 8 8 2 3" xfId="291"/>
    <cellStyle name="Normal 8 8 2 3 10" xfId="15401"/>
    <cellStyle name="Normal 8 8 2 3 2" xfId="826"/>
    <cellStyle name="Normal 8 8 2 3 2 2" xfId="1344"/>
    <cellStyle name="Normal 8 8 2 3 2 2 2" xfId="2589"/>
    <cellStyle name="Normal 8 8 2 3 2 2 2 2" xfId="5094"/>
    <cellStyle name="Normal 8 8 2 3 2 2 2 2 2" xfId="12630"/>
    <cellStyle name="Normal 8 8 2 3 2 2 2 2 2 2" xfId="30167"/>
    <cellStyle name="Normal 8 8 2 3 2 2 2 2 3" xfId="22652"/>
    <cellStyle name="Normal 8 8 2 3 2 2 2 3" xfId="7599"/>
    <cellStyle name="Normal 8 8 2 3 2 2 2 3 2" xfId="15135"/>
    <cellStyle name="Normal 8 8 2 3 2 2 2 3 2 2" xfId="32672"/>
    <cellStyle name="Normal 8 8 2 3 2 2 2 3 3" xfId="25157"/>
    <cellStyle name="Normal 8 8 2 3 2 2 2 4" xfId="10125"/>
    <cellStyle name="Normal 8 8 2 3 2 2 2 4 2" xfId="27662"/>
    <cellStyle name="Normal 8 8 2 3 2 2 2 5" xfId="20147"/>
    <cellStyle name="Normal 8 8 2 3 2 2 2 6" xfId="17642"/>
    <cellStyle name="Normal 8 8 2 3 2 2 3" xfId="3849"/>
    <cellStyle name="Normal 8 8 2 3 2 2 3 2" xfId="11385"/>
    <cellStyle name="Normal 8 8 2 3 2 2 3 2 2" xfId="28922"/>
    <cellStyle name="Normal 8 8 2 3 2 2 3 3" xfId="21407"/>
    <cellStyle name="Normal 8 8 2 3 2 2 4" xfId="6354"/>
    <cellStyle name="Normal 8 8 2 3 2 2 4 2" xfId="13890"/>
    <cellStyle name="Normal 8 8 2 3 2 2 4 2 2" xfId="31427"/>
    <cellStyle name="Normal 8 8 2 3 2 2 4 3" xfId="23912"/>
    <cellStyle name="Normal 8 8 2 3 2 2 5" xfId="8880"/>
    <cellStyle name="Normal 8 8 2 3 2 2 5 2" xfId="26417"/>
    <cellStyle name="Normal 8 8 2 3 2 2 6" xfId="18902"/>
    <cellStyle name="Normal 8 8 2 3 2 2 7" xfId="16397"/>
    <cellStyle name="Normal 8 8 2 3 2 3" xfId="2091"/>
    <cellStyle name="Normal 8 8 2 3 2 3 2" xfId="4596"/>
    <cellStyle name="Normal 8 8 2 3 2 3 2 2" xfId="12132"/>
    <cellStyle name="Normal 8 8 2 3 2 3 2 2 2" xfId="29669"/>
    <cellStyle name="Normal 8 8 2 3 2 3 2 3" xfId="22154"/>
    <cellStyle name="Normal 8 8 2 3 2 3 3" xfId="7101"/>
    <cellStyle name="Normal 8 8 2 3 2 3 3 2" xfId="14637"/>
    <cellStyle name="Normal 8 8 2 3 2 3 3 2 2" xfId="32174"/>
    <cellStyle name="Normal 8 8 2 3 2 3 3 3" xfId="24659"/>
    <cellStyle name="Normal 8 8 2 3 2 3 4" xfId="9627"/>
    <cellStyle name="Normal 8 8 2 3 2 3 4 2" xfId="27164"/>
    <cellStyle name="Normal 8 8 2 3 2 3 5" xfId="19649"/>
    <cellStyle name="Normal 8 8 2 3 2 3 6" xfId="17144"/>
    <cellStyle name="Normal 8 8 2 3 2 4" xfId="3351"/>
    <cellStyle name="Normal 8 8 2 3 2 4 2" xfId="10887"/>
    <cellStyle name="Normal 8 8 2 3 2 4 2 2" xfId="28424"/>
    <cellStyle name="Normal 8 8 2 3 2 4 3" xfId="20909"/>
    <cellStyle name="Normal 8 8 2 3 2 5" xfId="5856"/>
    <cellStyle name="Normal 8 8 2 3 2 5 2" xfId="13392"/>
    <cellStyle name="Normal 8 8 2 3 2 5 2 2" xfId="30929"/>
    <cellStyle name="Normal 8 8 2 3 2 5 3" xfId="23414"/>
    <cellStyle name="Normal 8 8 2 3 2 6" xfId="8380"/>
    <cellStyle name="Normal 8 8 2 3 2 6 2" xfId="25919"/>
    <cellStyle name="Normal 8 8 2 3 2 7" xfId="18404"/>
    <cellStyle name="Normal 8 8 2 3 2 8" xfId="15899"/>
    <cellStyle name="Normal 8 8 2 3 3" xfId="566"/>
    <cellStyle name="Normal 8 8 2 3 3 2" xfId="1842"/>
    <cellStyle name="Normal 8 8 2 3 3 2 2" xfId="4347"/>
    <cellStyle name="Normal 8 8 2 3 3 2 2 2" xfId="11883"/>
    <cellStyle name="Normal 8 8 2 3 3 2 2 2 2" xfId="29420"/>
    <cellStyle name="Normal 8 8 2 3 3 2 2 3" xfId="21905"/>
    <cellStyle name="Normal 8 8 2 3 3 2 3" xfId="6852"/>
    <cellStyle name="Normal 8 8 2 3 3 2 3 2" xfId="14388"/>
    <cellStyle name="Normal 8 8 2 3 3 2 3 2 2" xfId="31925"/>
    <cellStyle name="Normal 8 8 2 3 3 2 3 3" xfId="24410"/>
    <cellStyle name="Normal 8 8 2 3 3 2 4" xfId="9378"/>
    <cellStyle name="Normal 8 8 2 3 3 2 4 2" xfId="26915"/>
    <cellStyle name="Normal 8 8 2 3 3 2 5" xfId="19400"/>
    <cellStyle name="Normal 8 8 2 3 3 2 6" xfId="16895"/>
    <cellStyle name="Normal 8 8 2 3 3 3" xfId="3102"/>
    <cellStyle name="Normal 8 8 2 3 3 3 2" xfId="10638"/>
    <cellStyle name="Normal 8 8 2 3 3 3 2 2" xfId="28175"/>
    <cellStyle name="Normal 8 8 2 3 3 3 3" xfId="20660"/>
    <cellStyle name="Normal 8 8 2 3 3 4" xfId="5607"/>
    <cellStyle name="Normal 8 8 2 3 3 4 2" xfId="13143"/>
    <cellStyle name="Normal 8 8 2 3 3 4 2 2" xfId="30680"/>
    <cellStyle name="Normal 8 8 2 3 3 4 3" xfId="23165"/>
    <cellStyle name="Normal 8 8 2 3 3 5" xfId="8131"/>
    <cellStyle name="Normal 8 8 2 3 3 5 2" xfId="25670"/>
    <cellStyle name="Normal 8 8 2 3 3 6" xfId="18155"/>
    <cellStyle name="Normal 8 8 2 3 3 7" xfId="15650"/>
    <cellStyle name="Normal 8 8 2 3 4" xfId="1095"/>
    <cellStyle name="Normal 8 8 2 3 4 2" xfId="2340"/>
    <cellStyle name="Normal 8 8 2 3 4 2 2" xfId="4845"/>
    <cellStyle name="Normal 8 8 2 3 4 2 2 2" xfId="12381"/>
    <cellStyle name="Normal 8 8 2 3 4 2 2 2 2" xfId="29918"/>
    <cellStyle name="Normal 8 8 2 3 4 2 2 3" xfId="22403"/>
    <cellStyle name="Normal 8 8 2 3 4 2 3" xfId="7350"/>
    <cellStyle name="Normal 8 8 2 3 4 2 3 2" xfId="14886"/>
    <cellStyle name="Normal 8 8 2 3 4 2 3 2 2" xfId="32423"/>
    <cellStyle name="Normal 8 8 2 3 4 2 3 3" xfId="24908"/>
    <cellStyle name="Normal 8 8 2 3 4 2 4" xfId="9876"/>
    <cellStyle name="Normal 8 8 2 3 4 2 4 2" xfId="27413"/>
    <cellStyle name="Normal 8 8 2 3 4 2 5" xfId="19898"/>
    <cellStyle name="Normal 8 8 2 3 4 2 6" xfId="17393"/>
    <cellStyle name="Normal 8 8 2 3 4 3" xfId="3600"/>
    <cellStyle name="Normal 8 8 2 3 4 3 2" xfId="11136"/>
    <cellStyle name="Normal 8 8 2 3 4 3 2 2" xfId="28673"/>
    <cellStyle name="Normal 8 8 2 3 4 3 3" xfId="21158"/>
    <cellStyle name="Normal 8 8 2 3 4 4" xfId="6105"/>
    <cellStyle name="Normal 8 8 2 3 4 4 2" xfId="13641"/>
    <cellStyle name="Normal 8 8 2 3 4 4 2 2" xfId="31178"/>
    <cellStyle name="Normal 8 8 2 3 4 4 3" xfId="23663"/>
    <cellStyle name="Normal 8 8 2 3 4 5" xfId="8631"/>
    <cellStyle name="Normal 8 8 2 3 4 5 2" xfId="26168"/>
    <cellStyle name="Normal 8 8 2 3 4 6" xfId="18653"/>
    <cellStyle name="Normal 8 8 2 3 4 7" xfId="16148"/>
    <cellStyle name="Normal 8 8 2 3 5" xfId="1593"/>
    <cellStyle name="Normal 8 8 2 3 5 2" xfId="4098"/>
    <cellStyle name="Normal 8 8 2 3 5 2 2" xfId="11634"/>
    <cellStyle name="Normal 8 8 2 3 5 2 2 2" xfId="29171"/>
    <cellStyle name="Normal 8 8 2 3 5 2 3" xfId="21656"/>
    <cellStyle name="Normal 8 8 2 3 5 3" xfId="6603"/>
    <cellStyle name="Normal 8 8 2 3 5 3 2" xfId="14139"/>
    <cellStyle name="Normal 8 8 2 3 5 3 2 2" xfId="31676"/>
    <cellStyle name="Normal 8 8 2 3 5 3 3" xfId="24161"/>
    <cellStyle name="Normal 8 8 2 3 5 4" xfId="9129"/>
    <cellStyle name="Normal 8 8 2 3 5 4 2" xfId="26666"/>
    <cellStyle name="Normal 8 8 2 3 5 5" xfId="19151"/>
    <cellStyle name="Normal 8 8 2 3 5 6" xfId="16646"/>
    <cellStyle name="Normal 8 8 2 3 6" xfId="2853"/>
    <cellStyle name="Normal 8 8 2 3 6 2" xfId="10389"/>
    <cellStyle name="Normal 8 8 2 3 6 2 2" xfId="27926"/>
    <cellStyle name="Normal 8 8 2 3 6 3" xfId="20411"/>
    <cellStyle name="Normal 8 8 2 3 7" xfId="5358"/>
    <cellStyle name="Normal 8 8 2 3 7 2" xfId="12894"/>
    <cellStyle name="Normal 8 8 2 3 7 2 2" xfId="30431"/>
    <cellStyle name="Normal 8 8 2 3 7 3" xfId="22916"/>
    <cellStyle name="Normal 8 8 2 3 8" xfId="7880"/>
    <cellStyle name="Normal 8 8 2 3 8 2" xfId="25421"/>
    <cellStyle name="Normal 8 8 2 3 9" xfId="17906"/>
    <cellStyle name="Normal 8 8 2 4" xfId="355"/>
    <cellStyle name="Normal 8 8 2 4 10" xfId="15462"/>
    <cellStyle name="Normal 8 8 2 4 2" xfId="890"/>
    <cellStyle name="Normal 8 8 2 4 2 2" xfId="1405"/>
    <cellStyle name="Normal 8 8 2 4 2 2 2" xfId="2650"/>
    <cellStyle name="Normal 8 8 2 4 2 2 2 2" xfId="5155"/>
    <cellStyle name="Normal 8 8 2 4 2 2 2 2 2" xfId="12691"/>
    <cellStyle name="Normal 8 8 2 4 2 2 2 2 2 2" xfId="30228"/>
    <cellStyle name="Normal 8 8 2 4 2 2 2 2 3" xfId="22713"/>
    <cellStyle name="Normal 8 8 2 4 2 2 2 3" xfId="7660"/>
    <cellStyle name="Normal 8 8 2 4 2 2 2 3 2" xfId="15196"/>
    <cellStyle name="Normal 8 8 2 4 2 2 2 3 2 2" xfId="32733"/>
    <cellStyle name="Normal 8 8 2 4 2 2 2 3 3" xfId="25218"/>
    <cellStyle name="Normal 8 8 2 4 2 2 2 4" xfId="10186"/>
    <cellStyle name="Normal 8 8 2 4 2 2 2 4 2" xfId="27723"/>
    <cellStyle name="Normal 8 8 2 4 2 2 2 5" xfId="20208"/>
    <cellStyle name="Normal 8 8 2 4 2 2 2 6" xfId="17703"/>
    <cellStyle name="Normal 8 8 2 4 2 2 3" xfId="3910"/>
    <cellStyle name="Normal 8 8 2 4 2 2 3 2" xfId="11446"/>
    <cellStyle name="Normal 8 8 2 4 2 2 3 2 2" xfId="28983"/>
    <cellStyle name="Normal 8 8 2 4 2 2 3 3" xfId="21468"/>
    <cellStyle name="Normal 8 8 2 4 2 2 4" xfId="6415"/>
    <cellStyle name="Normal 8 8 2 4 2 2 4 2" xfId="13951"/>
    <cellStyle name="Normal 8 8 2 4 2 2 4 2 2" xfId="31488"/>
    <cellStyle name="Normal 8 8 2 4 2 2 4 3" xfId="23973"/>
    <cellStyle name="Normal 8 8 2 4 2 2 5" xfId="8941"/>
    <cellStyle name="Normal 8 8 2 4 2 2 5 2" xfId="26478"/>
    <cellStyle name="Normal 8 8 2 4 2 2 6" xfId="18963"/>
    <cellStyle name="Normal 8 8 2 4 2 2 7" xfId="16458"/>
    <cellStyle name="Normal 8 8 2 4 2 3" xfId="2152"/>
    <cellStyle name="Normal 8 8 2 4 2 3 2" xfId="4657"/>
    <cellStyle name="Normal 8 8 2 4 2 3 2 2" xfId="12193"/>
    <cellStyle name="Normal 8 8 2 4 2 3 2 2 2" xfId="29730"/>
    <cellStyle name="Normal 8 8 2 4 2 3 2 3" xfId="22215"/>
    <cellStyle name="Normal 8 8 2 4 2 3 3" xfId="7162"/>
    <cellStyle name="Normal 8 8 2 4 2 3 3 2" xfId="14698"/>
    <cellStyle name="Normal 8 8 2 4 2 3 3 2 2" xfId="32235"/>
    <cellStyle name="Normal 8 8 2 4 2 3 3 3" xfId="24720"/>
    <cellStyle name="Normal 8 8 2 4 2 3 4" xfId="9688"/>
    <cellStyle name="Normal 8 8 2 4 2 3 4 2" xfId="27225"/>
    <cellStyle name="Normal 8 8 2 4 2 3 5" xfId="19710"/>
    <cellStyle name="Normal 8 8 2 4 2 3 6" xfId="17205"/>
    <cellStyle name="Normal 8 8 2 4 2 4" xfId="3412"/>
    <cellStyle name="Normal 8 8 2 4 2 4 2" xfId="10948"/>
    <cellStyle name="Normal 8 8 2 4 2 4 2 2" xfId="28485"/>
    <cellStyle name="Normal 8 8 2 4 2 4 3" xfId="20970"/>
    <cellStyle name="Normal 8 8 2 4 2 5" xfId="5917"/>
    <cellStyle name="Normal 8 8 2 4 2 5 2" xfId="13453"/>
    <cellStyle name="Normal 8 8 2 4 2 5 2 2" xfId="30990"/>
    <cellStyle name="Normal 8 8 2 4 2 5 3" xfId="23475"/>
    <cellStyle name="Normal 8 8 2 4 2 6" xfId="8441"/>
    <cellStyle name="Normal 8 8 2 4 2 6 2" xfId="25980"/>
    <cellStyle name="Normal 8 8 2 4 2 7" xfId="18465"/>
    <cellStyle name="Normal 8 8 2 4 2 8" xfId="15960"/>
    <cellStyle name="Normal 8 8 2 4 3" xfId="630"/>
    <cellStyle name="Normal 8 8 2 4 3 2" xfId="1903"/>
    <cellStyle name="Normal 8 8 2 4 3 2 2" xfId="4408"/>
    <cellStyle name="Normal 8 8 2 4 3 2 2 2" xfId="11944"/>
    <cellStyle name="Normal 8 8 2 4 3 2 2 2 2" xfId="29481"/>
    <cellStyle name="Normal 8 8 2 4 3 2 2 3" xfId="21966"/>
    <cellStyle name="Normal 8 8 2 4 3 2 3" xfId="6913"/>
    <cellStyle name="Normal 8 8 2 4 3 2 3 2" xfId="14449"/>
    <cellStyle name="Normal 8 8 2 4 3 2 3 2 2" xfId="31986"/>
    <cellStyle name="Normal 8 8 2 4 3 2 3 3" xfId="24471"/>
    <cellStyle name="Normal 8 8 2 4 3 2 4" xfId="9439"/>
    <cellStyle name="Normal 8 8 2 4 3 2 4 2" xfId="26976"/>
    <cellStyle name="Normal 8 8 2 4 3 2 5" xfId="19461"/>
    <cellStyle name="Normal 8 8 2 4 3 2 6" xfId="16956"/>
    <cellStyle name="Normal 8 8 2 4 3 3" xfId="3163"/>
    <cellStyle name="Normal 8 8 2 4 3 3 2" xfId="10699"/>
    <cellStyle name="Normal 8 8 2 4 3 3 2 2" xfId="28236"/>
    <cellStyle name="Normal 8 8 2 4 3 3 3" xfId="20721"/>
    <cellStyle name="Normal 8 8 2 4 3 4" xfId="5668"/>
    <cellStyle name="Normal 8 8 2 4 3 4 2" xfId="13204"/>
    <cellStyle name="Normal 8 8 2 4 3 4 2 2" xfId="30741"/>
    <cellStyle name="Normal 8 8 2 4 3 4 3" xfId="23226"/>
    <cellStyle name="Normal 8 8 2 4 3 5" xfId="8192"/>
    <cellStyle name="Normal 8 8 2 4 3 5 2" xfId="25731"/>
    <cellStyle name="Normal 8 8 2 4 3 6" xfId="18216"/>
    <cellStyle name="Normal 8 8 2 4 3 7" xfId="15711"/>
    <cellStyle name="Normal 8 8 2 4 4" xfId="1156"/>
    <cellStyle name="Normal 8 8 2 4 4 2" xfId="2401"/>
    <cellStyle name="Normal 8 8 2 4 4 2 2" xfId="4906"/>
    <cellStyle name="Normal 8 8 2 4 4 2 2 2" xfId="12442"/>
    <cellStyle name="Normal 8 8 2 4 4 2 2 2 2" xfId="29979"/>
    <cellStyle name="Normal 8 8 2 4 4 2 2 3" xfId="22464"/>
    <cellStyle name="Normal 8 8 2 4 4 2 3" xfId="7411"/>
    <cellStyle name="Normal 8 8 2 4 4 2 3 2" xfId="14947"/>
    <cellStyle name="Normal 8 8 2 4 4 2 3 2 2" xfId="32484"/>
    <cellStyle name="Normal 8 8 2 4 4 2 3 3" xfId="24969"/>
    <cellStyle name="Normal 8 8 2 4 4 2 4" xfId="9937"/>
    <cellStyle name="Normal 8 8 2 4 4 2 4 2" xfId="27474"/>
    <cellStyle name="Normal 8 8 2 4 4 2 5" xfId="19959"/>
    <cellStyle name="Normal 8 8 2 4 4 2 6" xfId="17454"/>
    <cellStyle name="Normal 8 8 2 4 4 3" xfId="3661"/>
    <cellStyle name="Normal 8 8 2 4 4 3 2" xfId="11197"/>
    <cellStyle name="Normal 8 8 2 4 4 3 2 2" xfId="28734"/>
    <cellStyle name="Normal 8 8 2 4 4 3 3" xfId="21219"/>
    <cellStyle name="Normal 8 8 2 4 4 4" xfId="6166"/>
    <cellStyle name="Normal 8 8 2 4 4 4 2" xfId="13702"/>
    <cellStyle name="Normal 8 8 2 4 4 4 2 2" xfId="31239"/>
    <cellStyle name="Normal 8 8 2 4 4 4 3" xfId="23724"/>
    <cellStyle name="Normal 8 8 2 4 4 5" xfId="8692"/>
    <cellStyle name="Normal 8 8 2 4 4 5 2" xfId="26229"/>
    <cellStyle name="Normal 8 8 2 4 4 6" xfId="18714"/>
    <cellStyle name="Normal 8 8 2 4 4 7" xfId="16209"/>
    <cellStyle name="Normal 8 8 2 4 5" xfId="1654"/>
    <cellStyle name="Normal 8 8 2 4 5 2" xfId="4159"/>
    <cellStyle name="Normal 8 8 2 4 5 2 2" xfId="11695"/>
    <cellStyle name="Normal 8 8 2 4 5 2 2 2" xfId="29232"/>
    <cellStyle name="Normal 8 8 2 4 5 2 3" xfId="21717"/>
    <cellStyle name="Normal 8 8 2 4 5 3" xfId="6664"/>
    <cellStyle name="Normal 8 8 2 4 5 3 2" xfId="14200"/>
    <cellStyle name="Normal 8 8 2 4 5 3 2 2" xfId="31737"/>
    <cellStyle name="Normal 8 8 2 4 5 3 3" xfId="24222"/>
    <cellStyle name="Normal 8 8 2 4 5 4" xfId="9190"/>
    <cellStyle name="Normal 8 8 2 4 5 4 2" xfId="26727"/>
    <cellStyle name="Normal 8 8 2 4 5 5" xfId="19212"/>
    <cellStyle name="Normal 8 8 2 4 5 6" xfId="16707"/>
    <cellStyle name="Normal 8 8 2 4 6" xfId="2914"/>
    <cellStyle name="Normal 8 8 2 4 6 2" xfId="10450"/>
    <cellStyle name="Normal 8 8 2 4 6 2 2" xfId="27987"/>
    <cellStyle name="Normal 8 8 2 4 6 3" xfId="20472"/>
    <cellStyle name="Normal 8 8 2 4 7" xfId="5419"/>
    <cellStyle name="Normal 8 8 2 4 7 2" xfId="12955"/>
    <cellStyle name="Normal 8 8 2 4 7 2 2" xfId="30492"/>
    <cellStyle name="Normal 8 8 2 4 7 3" xfId="22977"/>
    <cellStyle name="Normal 8 8 2 4 8" xfId="7941"/>
    <cellStyle name="Normal 8 8 2 4 8 2" xfId="25482"/>
    <cellStyle name="Normal 8 8 2 4 9" xfId="17967"/>
    <cellStyle name="Normal 8 8 2 5" xfId="701"/>
    <cellStyle name="Normal 8 8 2 5 2" xfId="1222"/>
    <cellStyle name="Normal 8 8 2 5 2 2" xfId="2467"/>
    <cellStyle name="Normal 8 8 2 5 2 2 2" xfId="4972"/>
    <cellStyle name="Normal 8 8 2 5 2 2 2 2" xfId="12508"/>
    <cellStyle name="Normal 8 8 2 5 2 2 2 2 2" xfId="30045"/>
    <cellStyle name="Normal 8 8 2 5 2 2 2 3" xfId="22530"/>
    <cellStyle name="Normal 8 8 2 5 2 2 3" xfId="7477"/>
    <cellStyle name="Normal 8 8 2 5 2 2 3 2" xfId="15013"/>
    <cellStyle name="Normal 8 8 2 5 2 2 3 2 2" xfId="32550"/>
    <cellStyle name="Normal 8 8 2 5 2 2 3 3" xfId="25035"/>
    <cellStyle name="Normal 8 8 2 5 2 2 4" xfId="10003"/>
    <cellStyle name="Normal 8 8 2 5 2 2 4 2" xfId="27540"/>
    <cellStyle name="Normal 8 8 2 5 2 2 5" xfId="20025"/>
    <cellStyle name="Normal 8 8 2 5 2 2 6" xfId="17520"/>
    <cellStyle name="Normal 8 8 2 5 2 3" xfId="3727"/>
    <cellStyle name="Normal 8 8 2 5 2 3 2" xfId="11263"/>
    <cellStyle name="Normal 8 8 2 5 2 3 2 2" xfId="28800"/>
    <cellStyle name="Normal 8 8 2 5 2 3 3" xfId="21285"/>
    <cellStyle name="Normal 8 8 2 5 2 4" xfId="6232"/>
    <cellStyle name="Normal 8 8 2 5 2 4 2" xfId="13768"/>
    <cellStyle name="Normal 8 8 2 5 2 4 2 2" xfId="31305"/>
    <cellStyle name="Normal 8 8 2 5 2 4 3" xfId="23790"/>
    <cellStyle name="Normal 8 8 2 5 2 5" xfId="8758"/>
    <cellStyle name="Normal 8 8 2 5 2 5 2" xfId="26295"/>
    <cellStyle name="Normal 8 8 2 5 2 6" xfId="18780"/>
    <cellStyle name="Normal 8 8 2 5 2 7" xfId="16275"/>
    <cellStyle name="Normal 8 8 2 5 3" xfId="1969"/>
    <cellStyle name="Normal 8 8 2 5 3 2" xfId="4474"/>
    <cellStyle name="Normal 8 8 2 5 3 2 2" xfId="12010"/>
    <cellStyle name="Normal 8 8 2 5 3 2 2 2" xfId="29547"/>
    <cellStyle name="Normal 8 8 2 5 3 2 3" xfId="22032"/>
    <cellStyle name="Normal 8 8 2 5 3 3" xfId="6979"/>
    <cellStyle name="Normal 8 8 2 5 3 3 2" xfId="14515"/>
    <cellStyle name="Normal 8 8 2 5 3 3 2 2" xfId="32052"/>
    <cellStyle name="Normal 8 8 2 5 3 3 3" xfId="24537"/>
    <cellStyle name="Normal 8 8 2 5 3 4" xfId="9505"/>
    <cellStyle name="Normal 8 8 2 5 3 4 2" xfId="27042"/>
    <cellStyle name="Normal 8 8 2 5 3 5" xfId="19527"/>
    <cellStyle name="Normal 8 8 2 5 3 6" xfId="17022"/>
    <cellStyle name="Normal 8 8 2 5 4" xfId="3229"/>
    <cellStyle name="Normal 8 8 2 5 4 2" xfId="10765"/>
    <cellStyle name="Normal 8 8 2 5 4 2 2" xfId="28302"/>
    <cellStyle name="Normal 8 8 2 5 4 3" xfId="20787"/>
    <cellStyle name="Normal 8 8 2 5 5" xfId="5734"/>
    <cellStyle name="Normal 8 8 2 5 5 2" xfId="13270"/>
    <cellStyle name="Normal 8 8 2 5 5 2 2" xfId="30807"/>
    <cellStyle name="Normal 8 8 2 5 5 3" xfId="23292"/>
    <cellStyle name="Normal 8 8 2 5 6" xfId="8258"/>
    <cellStyle name="Normal 8 8 2 5 6 2" xfId="25797"/>
    <cellStyle name="Normal 8 8 2 5 7" xfId="18282"/>
    <cellStyle name="Normal 8 8 2 5 8" xfId="15777"/>
    <cellStyle name="Normal 8 8 2 6" xfId="428"/>
    <cellStyle name="Normal 8 8 2 6 2" xfId="1720"/>
    <cellStyle name="Normal 8 8 2 6 2 2" xfId="4225"/>
    <cellStyle name="Normal 8 8 2 6 2 2 2" xfId="11761"/>
    <cellStyle name="Normal 8 8 2 6 2 2 2 2" xfId="29298"/>
    <cellStyle name="Normal 8 8 2 6 2 2 3" xfId="21783"/>
    <cellStyle name="Normal 8 8 2 6 2 3" xfId="6730"/>
    <cellStyle name="Normal 8 8 2 6 2 3 2" xfId="14266"/>
    <cellStyle name="Normal 8 8 2 6 2 3 2 2" xfId="31803"/>
    <cellStyle name="Normal 8 8 2 6 2 3 3" xfId="24288"/>
    <cellStyle name="Normal 8 8 2 6 2 4" xfId="9256"/>
    <cellStyle name="Normal 8 8 2 6 2 4 2" xfId="26793"/>
    <cellStyle name="Normal 8 8 2 6 2 5" xfId="19278"/>
    <cellStyle name="Normal 8 8 2 6 2 6" xfId="16773"/>
    <cellStyle name="Normal 8 8 2 6 3" xfId="2980"/>
    <cellStyle name="Normal 8 8 2 6 3 2" xfId="10516"/>
    <cellStyle name="Normal 8 8 2 6 3 2 2" xfId="28053"/>
    <cellStyle name="Normal 8 8 2 6 3 3" xfId="20538"/>
    <cellStyle name="Normal 8 8 2 6 4" xfId="5485"/>
    <cellStyle name="Normal 8 8 2 6 4 2" xfId="13021"/>
    <cellStyle name="Normal 8 8 2 6 4 2 2" xfId="30558"/>
    <cellStyle name="Normal 8 8 2 6 4 3" xfId="23043"/>
    <cellStyle name="Normal 8 8 2 6 5" xfId="8007"/>
    <cellStyle name="Normal 8 8 2 6 5 2" xfId="25548"/>
    <cellStyle name="Normal 8 8 2 6 6" xfId="18033"/>
    <cellStyle name="Normal 8 8 2 6 7" xfId="15528"/>
    <cellStyle name="Normal 8 8 2 7" xfId="973"/>
    <cellStyle name="Normal 8 8 2 7 2" xfId="2218"/>
    <cellStyle name="Normal 8 8 2 7 2 2" xfId="4723"/>
    <cellStyle name="Normal 8 8 2 7 2 2 2" xfId="12259"/>
    <cellStyle name="Normal 8 8 2 7 2 2 2 2" xfId="29796"/>
    <cellStyle name="Normal 8 8 2 7 2 2 3" xfId="22281"/>
    <cellStyle name="Normal 8 8 2 7 2 3" xfId="7228"/>
    <cellStyle name="Normal 8 8 2 7 2 3 2" xfId="14764"/>
    <cellStyle name="Normal 8 8 2 7 2 3 2 2" xfId="32301"/>
    <cellStyle name="Normal 8 8 2 7 2 3 3" xfId="24786"/>
    <cellStyle name="Normal 8 8 2 7 2 4" xfId="9754"/>
    <cellStyle name="Normal 8 8 2 7 2 4 2" xfId="27291"/>
    <cellStyle name="Normal 8 8 2 7 2 5" xfId="19776"/>
    <cellStyle name="Normal 8 8 2 7 2 6" xfId="17271"/>
    <cellStyle name="Normal 8 8 2 7 3" xfId="3478"/>
    <cellStyle name="Normal 8 8 2 7 3 2" xfId="11014"/>
    <cellStyle name="Normal 8 8 2 7 3 2 2" xfId="28551"/>
    <cellStyle name="Normal 8 8 2 7 3 3" xfId="21036"/>
    <cellStyle name="Normal 8 8 2 7 4" xfId="5983"/>
    <cellStyle name="Normal 8 8 2 7 4 2" xfId="13519"/>
    <cellStyle name="Normal 8 8 2 7 4 2 2" xfId="31056"/>
    <cellStyle name="Normal 8 8 2 7 4 3" xfId="23541"/>
    <cellStyle name="Normal 8 8 2 7 5" xfId="8509"/>
    <cellStyle name="Normal 8 8 2 7 5 2" xfId="26046"/>
    <cellStyle name="Normal 8 8 2 7 6" xfId="18531"/>
    <cellStyle name="Normal 8 8 2 7 7" xfId="16026"/>
    <cellStyle name="Normal 8 8 2 8" xfId="1471"/>
    <cellStyle name="Normal 8 8 2 8 2" xfId="3976"/>
    <cellStyle name="Normal 8 8 2 8 2 2" xfId="11512"/>
    <cellStyle name="Normal 8 8 2 8 2 2 2" xfId="29049"/>
    <cellStyle name="Normal 8 8 2 8 2 3" xfId="21534"/>
    <cellStyle name="Normal 8 8 2 8 3" xfId="6481"/>
    <cellStyle name="Normal 8 8 2 8 3 2" xfId="14017"/>
    <cellStyle name="Normal 8 8 2 8 3 2 2" xfId="31554"/>
    <cellStyle name="Normal 8 8 2 8 3 3" xfId="24039"/>
    <cellStyle name="Normal 8 8 2 8 4" xfId="9007"/>
    <cellStyle name="Normal 8 8 2 8 4 2" xfId="26544"/>
    <cellStyle name="Normal 8 8 2 8 5" xfId="19029"/>
    <cellStyle name="Normal 8 8 2 8 6" xfId="16524"/>
    <cellStyle name="Normal 8 8 2 9" xfId="2731"/>
    <cellStyle name="Normal 8 8 2 9 2" xfId="10267"/>
    <cellStyle name="Normal 8 8 2 9 2 2" xfId="27804"/>
    <cellStyle name="Normal 8 8 2 9 3" xfId="20289"/>
    <cellStyle name="Normal 8 8 3" xfId="184"/>
    <cellStyle name="Normal 8 8 3 10" xfId="15307"/>
    <cellStyle name="Normal 8 8 3 2" xfId="733"/>
    <cellStyle name="Normal 8 8 3 2 2" xfId="1252"/>
    <cellStyle name="Normal 8 8 3 2 2 2" xfId="2497"/>
    <cellStyle name="Normal 8 8 3 2 2 2 2" xfId="5002"/>
    <cellStyle name="Normal 8 8 3 2 2 2 2 2" xfId="12538"/>
    <cellStyle name="Normal 8 8 3 2 2 2 2 2 2" xfId="30075"/>
    <cellStyle name="Normal 8 8 3 2 2 2 2 3" xfId="22560"/>
    <cellStyle name="Normal 8 8 3 2 2 2 3" xfId="7507"/>
    <cellStyle name="Normal 8 8 3 2 2 2 3 2" xfId="15043"/>
    <cellStyle name="Normal 8 8 3 2 2 2 3 2 2" xfId="32580"/>
    <cellStyle name="Normal 8 8 3 2 2 2 3 3" xfId="25065"/>
    <cellStyle name="Normal 8 8 3 2 2 2 4" xfId="10033"/>
    <cellStyle name="Normal 8 8 3 2 2 2 4 2" xfId="27570"/>
    <cellStyle name="Normal 8 8 3 2 2 2 5" xfId="20055"/>
    <cellStyle name="Normal 8 8 3 2 2 2 6" xfId="17550"/>
    <cellStyle name="Normal 8 8 3 2 2 3" xfId="3757"/>
    <cellStyle name="Normal 8 8 3 2 2 3 2" xfId="11293"/>
    <cellStyle name="Normal 8 8 3 2 2 3 2 2" xfId="28830"/>
    <cellStyle name="Normal 8 8 3 2 2 3 3" xfId="21315"/>
    <cellStyle name="Normal 8 8 3 2 2 4" xfId="6262"/>
    <cellStyle name="Normal 8 8 3 2 2 4 2" xfId="13798"/>
    <cellStyle name="Normal 8 8 3 2 2 4 2 2" xfId="31335"/>
    <cellStyle name="Normal 8 8 3 2 2 4 3" xfId="23820"/>
    <cellStyle name="Normal 8 8 3 2 2 5" xfId="8788"/>
    <cellStyle name="Normal 8 8 3 2 2 5 2" xfId="26325"/>
    <cellStyle name="Normal 8 8 3 2 2 6" xfId="18810"/>
    <cellStyle name="Normal 8 8 3 2 2 7" xfId="16305"/>
    <cellStyle name="Normal 8 8 3 2 3" xfId="1999"/>
    <cellStyle name="Normal 8 8 3 2 3 2" xfId="4504"/>
    <cellStyle name="Normal 8 8 3 2 3 2 2" xfId="12040"/>
    <cellStyle name="Normal 8 8 3 2 3 2 2 2" xfId="29577"/>
    <cellStyle name="Normal 8 8 3 2 3 2 3" xfId="22062"/>
    <cellStyle name="Normal 8 8 3 2 3 3" xfId="7009"/>
    <cellStyle name="Normal 8 8 3 2 3 3 2" xfId="14545"/>
    <cellStyle name="Normal 8 8 3 2 3 3 2 2" xfId="32082"/>
    <cellStyle name="Normal 8 8 3 2 3 3 3" xfId="24567"/>
    <cellStyle name="Normal 8 8 3 2 3 4" xfId="9535"/>
    <cellStyle name="Normal 8 8 3 2 3 4 2" xfId="27072"/>
    <cellStyle name="Normal 8 8 3 2 3 5" xfId="19557"/>
    <cellStyle name="Normal 8 8 3 2 3 6" xfId="17052"/>
    <cellStyle name="Normal 8 8 3 2 4" xfId="3259"/>
    <cellStyle name="Normal 8 8 3 2 4 2" xfId="10795"/>
    <cellStyle name="Normal 8 8 3 2 4 2 2" xfId="28332"/>
    <cellStyle name="Normal 8 8 3 2 4 3" xfId="20817"/>
    <cellStyle name="Normal 8 8 3 2 5" xfId="5764"/>
    <cellStyle name="Normal 8 8 3 2 5 2" xfId="13300"/>
    <cellStyle name="Normal 8 8 3 2 5 2 2" xfId="30837"/>
    <cellStyle name="Normal 8 8 3 2 5 3" xfId="23322"/>
    <cellStyle name="Normal 8 8 3 2 6" xfId="8288"/>
    <cellStyle name="Normal 8 8 3 2 6 2" xfId="25827"/>
    <cellStyle name="Normal 8 8 3 2 7" xfId="18312"/>
    <cellStyle name="Normal 8 8 3 2 8" xfId="15807"/>
    <cellStyle name="Normal 8 8 3 3" xfId="460"/>
    <cellStyle name="Normal 8 8 3 3 2" xfId="1750"/>
    <cellStyle name="Normal 8 8 3 3 2 2" xfId="4255"/>
    <cellStyle name="Normal 8 8 3 3 2 2 2" xfId="11791"/>
    <cellStyle name="Normal 8 8 3 3 2 2 2 2" xfId="29328"/>
    <cellStyle name="Normal 8 8 3 3 2 2 3" xfId="21813"/>
    <cellStyle name="Normal 8 8 3 3 2 3" xfId="6760"/>
    <cellStyle name="Normal 8 8 3 3 2 3 2" xfId="14296"/>
    <cellStyle name="Normal 8 8 3 3 2 3 2 2" xfId="31833"/>
    <cellStyle name="Normal 8 8 3 3 2 3 3" xfId="24318"/>
    <cellStyle name="Normal 8 8 3 3 2 4" xfId="9286"/>
    <cellStyle name="Normal 8 8 3 3 2 4 2" xfId="26823"/>
    <cellStyle name="Normal 8 8 3 3 2 5" xfId="19308"/>
    <cellStyle name="Normal 8 8 3 3 2 6" xfId="16803"/>
    <cellStyle name="Normal 8 8 3 3 3" xfId="3010"/>
    <cellStyle name="Normal 8 8 3 3 3 2" xfId="10546"/>
    <cellStyle name="Normal 8 8 3 3 3 2 2" xfId="28083"/>
    <cellStyle name="Normal 8 8 3 3 3 3" xfId="20568"/>
    <cellStyle name="Normal 8 8 3 3 4" xfId="5515"/>
    <cellStyle name="Normal 8 8 3 3 4 2" xfId="13051"/>
    <cellStyle name="Normal 8 8 3 3 4 2 2" xfId="30588"/>
    <cellStyle name="Normal 8 8 3 3 4 3" xfId="23073"/>
    <cellStyle name="Normal 8 8 3 3 5" xfId="8037"/>
    <cellStyle name="Normal 8 8 3 3 5 2" xfId="25578"/>
    <cellStyle name="Normal 8 8 3 3 6" xfId="18063"/>
    <cellStyle name="Normal 8 8 3 3 7" xfId="15558"/>
    <cellStyle name="Normal 8 8 3 4" xfId="1003"/>
    <cellStyle name="Normal 8 8 3 4 2" xfId="2248"/>
    <cellStyle name="Normal 8 8 3 4 2 2" xfId="4753"/>
    <cellStyle name="Normal 8 8 3 4 2 2 2" xfId="12289"/>
    <cellStyle name="Normal 8 8 3 4 2 2 2 2" xfId="29826"/>
    <cellStyle name="Normal 8 8 3 4 2 2 3" xfId="22311"/>
    <cellStyle name="Normal 8 8 3 4 2 3" xfId="7258"/>
    <cellStyle name="Normal 8 8 3 4 2 3 2" xfId="14794"/>
    <cellStyle name="Normal 8 8 3 4 2 3 2 2" xfId="32331"/>
    <cellStyle name="Normal 8 8 3 4 2 3 3" xfId="24816"/>
    <cellStyle name="Normal 8 8 3 4 2 4" xfId="9784"/>
    <cellStyle name="Normal 8 8 3 4 2 4 2" xfId="27321"/>
    <cellStyle name="Normal 8 8 3 4 2 5" xfId="19806"/>
    <cellStyle name="Normal 8 8 3 4 2 6" xfId="17301"/>
    <cellStyle name="Normal 8 8 3 4 3" xfId="3508"/>
    <cellStyle name="Normal 8 8 3 4 3 2" xfId="11044"/>
    <cellStyle name="Normal 8 8 3 4 3 2 2" xfId="28581"/>
    <cellStyle name="Normal 8 8 3 4 3 3" xfId="21066"/>
    <cellStyle name="Normal 8 8 3 4 4" xfId="6013"/>
    <cellStyle name="Normal 8 8 3 4 4 2" xfId="13549"/>
    <cellStyle name="Normal 8 8 3 4 4 2 2" xfId="31086"/>
    <cellStyle name="Normal 8 8 3 4 4 3" xfId="23571"/>
    <cellStyle name="Normal 8 8 3 4 5" xfId="8539"/>
    <cellStyle name="Normal 8 8 3 4 5 2" xfId="26076"/>
    <cellStyle name="Normal 8 8 3 4 6" xfId="18561"/>
    <cellStyle name="Normal 8 8 3 4 7" xfId="16056"/>
    <cellStyle name="Normal 8 8 3 5" xfId="1501"/>
    <cellStyle name="Normal 8 8 3 5 2" xfId="4006"/>
    <cellStyle name="Normal 8 8 3 5 2 2" xfId="11542"/>
    <cellStyle name="Normal 8 8 3 5 2 2 2" xfId="29079"/>
    <cellStyle name="Normal 8 8 3 5 2 3" xfId="21564"/>
    <cellStyle name="Normal 8 8 3 5 3" xfId="6511"/>
    <cellStyle name="Normal 8 8 3 5 3 2" xfId="14047"/>
    <cellStyle name="Normal 8 8 3 5 3 2 2" xfId="31584"/>
    <cellStyle name="Normal 8 8 3 5 3 3" xfId="24069"/>
    <cellStyle name="Normal 8 8 3 5 4" xfId="9037"/>
    <cellStyle name="Normal 8 8 3 5 4 2" xfId="26574"/>
    <cellStyle name="Normal 8 8 3 5 5" xfId="19059"/>
    <cellStyle name="Normal 8 8 3 5 6" xfId="16554"/>
    <cellStyle name="Normal 8 8 3 6" xfId="2761"/>
    <cellStyle name="Normal 8 8 3 6 2" xfId="10297"/>
    <cellStyle name="Normal 8 8 3 6 2 2" xfId="27834"/>
    <cellStyle name="Normal 8 8 3 6 3" xfId="20319"/>
    <cellStyle name="Normal 8 8 3 7" xfId="5266"/>
    <cellStyle name="Normal 8 8 3 7 2" xfId="12802"/>
    <cellStyle name="Normal 8 8 3 7 2 2" xfId="30339"/>
    <cellStyle name="Normal 8 8 3 7 3" xfId="22824"/>
    <cellStyle name="Normal 8 8 3 8" xfId="7786"/>
    <cellStyle name="Normal 8 8 3 8 2" xfId="25329"/>
    <cellStyle name="Normal 8 8 3 9" xfId="17814"/>
    <cellStyle name="Normal 8 8 4" xfId="260"/>
    <cellStyle name="Normal 8 8 4 10" xfId="15370"/>
    <cellStyle name="Normal 8 8 4 2" xfId="795"/>
    <cellStyle name="Normal 8 8 4 2 2" xfId="1313"/>
    <cellStyle name="Normal 8 8 4 2 2 2" xfId="2558"/>
    <cellStyle name="Normal 8 8 4 2 2 2 2" xfId="5063"/>
    <cellStyle name="Normal 8 8 4 2 2 2 2 2" xfId="12599"/>
    <cellStyle name="Normal 8 8 4 2 2 2 2 2 2" xfId="30136"/>
    <cellStyle name="Normal 8 8 4 2 2 2 2 3" xfId="22621"/>
    <cellStyle name="Normal 8 8 4 2 2 2 3" xfId="7568"/>
    <cellStyle name="Normal 8 8 4 2 2 2 3 2" xfId="15104"/>
    <cellStyle name="Normal 8 8 4 2 2 2 3 2 2" xfId="32641"/>
    <cellStyle name="Normal 8 8 4 2 2 2 3 3" xfId="25126"/>
    <cellStyle name="Normal 8 8 4 2 2 2 4" xfId="10094"/>
    <cellStyle name="Normal 8 8 4 2 2 2 4 2" xfId="27631"/>
    <cellStyle name="Normal 8 8 4 2 2 2 5" xfId="20116"/>
    <cellStyle name="Normal 8 8 4 2 2 2 6" xfId="17611"/>
    <cellStyle name="Normal 8 8 4 2 2 3" xfId="3818"/>
    <cellStyle name="Normal 8 8 4 2 2 3 2" xfId="11354"/>
    <cellStyle name="Normal 8 8 4 2 2 3 2 2" xfId="28891"/>
    <cellStyle name="Normal 8 8 4 2 2 3 3" xfId="21376"/>
    <cellStyle name="Normal 8 8 4 2 2 4" xfId="6323"/>
    <cellStyle name="Normal 8 8 4 2 2 4 2" xfId="13859"/>
    <cellStyle name="Normal 8 8 4 2 2 4 2 2" xfId="31396"/>
    <cellStyle name="Normal 8 8 4 2 2 4 3" xfId="23881"/>
    <cellStyle name="Normal 8 8 4 2 2 5" xfId="8849"/>
    <cellStyle name="Normal 8 8 4 2 2 5 2" xfId="26386"/>
    <cellStyle name="Normal 8 8 4 2 2 6" xfId="18871"/>
    <cellStyle name="Normal 8 8 4 2 2 7" xfId="16366"/>
    <cellStyle name="Normal 8 8 4 2 3" xfId="2060"/>
    <cellStyle name="Normal 8 8 4 2 3 2" xfId="4565"/>
    <cellStyle name="Normal 8 8 4 2 3 2 2" xfId="12101"/>
    <cellStyle name="Normal 8 8 4 2 3 2 2 2" xfId="29638"/>
    <cellStyle name="Normal 8 8 4 2 3 2 3" xfId="22123"/>
    <cellStyle name="Normal 8 8 4 2 3 3" xfId="7070"/>
    <cellStyle name="Normal 8 8 4 2 3 3 2" xfId="14606"/>
    <cellStyle name="Normal 8 8 4 2 3 3 2 2" xfId="32143"/>
    <cellStyle name="Normal 8 8 4 2 3 3 3" xfId="24628"/>
    <cellStyle name="Normal 8 8 4 2 3 4" xfId="9596"/>
    <cellStyle name="Normal 8 8 4 2 3 4 2" xfId="27133"/>
    <cellStyle name="Normal 8 8 4 2 3 5" xfId="19618"/>
    <cellStyle name="Normal 8 8 4 2 3 6" xfId="17113"/>
    <cellStyle name="Normal 8 8 4 2 4" xfId="3320"/>
    <cellStyle name="Normal 8 8 4 2 4 2" xfId="10856"/>
    <cellStyle name="Normal 8 8 4 2 4 2 2" xfId="28393"/>
    <cellStyle name="Normal 8 8 4 2 4 3" xfId="20878"/>
    <cellStyle name="Normal 8 8 4 2 5" xfId="5825"/>
    <cellStyle name="Normal 8 8 4 2 5 2" xfId="13361"/>
    <cellStyle name="Normal 8 8 4 2 5 2 2" xfId="30898"/>
    <cellStyle name="Normal 8 8 4 2 5 3" xfId="23383"/>
    <cellStyle name="Normal 8 8 4 2 6" xfId="8349"/>
    <cellStyle name="Normal 8 8 4 2 6 2" xfId="25888"/>
    <cellStyle name="Normal 8 8 4 2 7" xfId="18373"/>
    <cellStyle name="Normal 8 8 4 2 8" xfId="15868"/>
    <cellStyle name="Normal 8 8 4 3" xfId="535"/>
    <cellStyle name="Normal 8 8 4 3 2" xfId="1811"/>
    <cellStyle name="Normal 8 8 4 3 2 2" xfId="4316"/>
    <cellStyle name="Normal 8 8 4 3 2 2 2" xfId="11852"/>
    <cellStyle name="Normal 8 8 4 3 2 2 2 2" xfId="29389"/>
    <cellStyle name="Normal 8 8 4 3 2 2 3" xfId="21874"/>
    <cellStyle name="Normal 8 8 4 3 2 3" xfId="6821"/>
    <cellStyle name="Normal 8 8 4 3 2 3 2" xfId="14357"/>
    <cellStyle name="Normal 8 8 4 3 2 3 2 2" xfId="31894"/>
    <cellStyle name="Normal 8 8 4 3 2 3 3" xfId="24379"/>
    <cellStyle name="Normal 8 8 4 3 2 4" xfId="9347"/>
    <cellStyle name="Normal 8 8 4 3 2 4 2" xfId="26884"/>
    <cellStyle name="Normal 8 8 4 3 2 5" xfId="19369"/>
    <cellStyle name="Normal 8 8 4 3 2 6" xfId="16864"/>
    <cellStyle name="Normal 8 8 4 3 3" xfId="3071"/>
    <cellStyle name="Normal 8 8 4 3 3 2" xfId="10607"/>
    <cellStyle name="Normal 8 8 4 3 3 2 2" xfId="28144"/>
    <cellStyle name="Normal 8 8 4 3 3 3" xfId="20629"/>
    <cellStyle name="Normal 8 8 4 3 4" xfId="5576"/>
    <cellStyle name="Normal 8 8 4 3 4 2" xfId="13112"/>
    <cellStyle name="Normal 8 8 4 3 4 2 2" xfId="30649"/>
    <cellStyle name="Normal 8 8 4 3 4 3" xfId="23134"/>
    <cellStyle name="Normal 8 8 4 3 5" xfId="8100"/>
    <cellStyle name="Normal 8 8 4 3 5 2" xfId="25639"/>
    <cellStyle name="Normal 8 8 4 3 6" xfId="18124"/>
    <cellStyle name="Normal 8 8 4 3 7" xfId="15619"/>
    <cellStyle name="Normal 8 8 4 4" xfId="1064"/>
    <cellStyle name="Normal 8 8 4 4 2" xfId="2309"/>
    <cellStyle name="Normal 8 8 4 4 2 2" xfId="4814"/>
    <cellStyle name="Normal 8 8 4 4 2 2 2" xfId="12350"/>
    <cellStyle name="Normal 8 8 4 4 2 2 2 2" xfId="29887"/>
    <cellStyle name="Normal 8 8 4 4 2 2 3" xfId="22372"/>
    <cellStyle name="Normal 8 8 4 4 2 3" xfId="7319"/>
    <cellStyle name="Normal 8 8 4 4 2 3 2" xfId="14855"/>
    <cellStyle name="Normal 8 8 4 4 2 3 2 2" xfId="32392"/>
    <cellStyle name="Normal 8 8 4 4 2 3 3" xfId="24877"/>
    <cellStyle name="Normal 8 8 4 4 2 4" xfId="9845"/>
    <cellStyle name="Normal 8 8 4 4 2 4 2" xfId="27382"/>
    <cellStyle name="Normal 8 8 4 4 2 5" xfId="19867"/>
    <cellStyle name="Normal 8 8 4 4 2 6" xfId="17362"/>
    <cellStyle name="Normal 8 8 4 4 3" xfId="3569"/>
    <cellStyle name="Normal 8 8 4 4 3 2" xfId="11105"/>
    <cellStyle name="Normal 8 8 4 4 3 2 2" xfId="28642"/>
    <cellStyle name="Normal 8 8 4 4 3 3" xfId="21127"/>
    <cellStyle name="Normal 8 8 4 4 4" xfId="6074"/>
    <cellStyle name="Normal 8 8 4 4 4 2" xfId="13610"/>
    <cellStyle name="Normal 8 8 4 4 4 2 2" xfId="31147"/>
    <cellStyle name="Normal 8 8 4 4 4 3" xfId="23632"/>
    <cellStyle name="Normal 8 8 4 4 5" xfId="8600"/>
    <cellStyle name="Normal 8 8 4 4 5 2" xfId="26137"/>
    <cellStyle name="Normal 8 8 4 4 6" xfId="18622"/>
    <cellStyle name="Normal 8 8 4 4 7" xfId="16117"/>
    <cellStyle name="Normal 8 8 4 5" xfId="1562"/>
    <cellStyle name="Normal 8 8 4 5 2" xfId="4067"/>
    <cellStyle name="Normal 8 8 4 5 2 2" xfId="11603"/>
    <cellStyle name="Normal 8 8 4 5 2 2 2" xfId="29140"/>
    <cellStyle name="Normal 8 8 4 5 2 3" xfId="21625"/>
    <cellStyle name="Normal 8 8 4 5 3" xfId="6572"/>
    <cellStyle name="Normal 8 8 4 5 3 2" xfId="14108"/>
    <cellStyle name="Normal 8 8 4 5 3 2 2" xfId="31645"/>
    <cellStyle name="Normal 8 8 4 5 3 3" xfId="24130"/>
    <cellStyle name="Normal 8 8 4 5 4" xfId="9098"/>
    <cellStyle name="Normal 8 8 4 5 4 2" xfId="26635"/>
    <cellStyle name="Normal 8 8 4 5 5" xfId="19120"/>
    <cellStyle name="Normal 8 8 4 5 6" xfId="16615"/>
    <cellStyle name="Normal 8 8 4 6" xfId="2822"/>
    <cellStyle name="Normal 8 8 4 6 2" xfId="10358"/>
    <cellStyle name="Normal 8 8 4 6 2 2" xfId="27895"/>
    <cellStyle name="Normal 8 8 4 6 3" xfId="20380"/>
    <cellStyle name="Normal 8 8 4 7" xfId="5327"/>
    <cellStyle name="Normal 8 8 4 7 2" xfId="12863"/>
    <cellStyle name="Normal 8 8 4 7 2 2" xfId="30400"/>
    <cellStyle name="Normal 8 8 4 7 3" xfId="22885"/>
    <cellStyle name="Normal 8 8 4 8" xfId="7849"/>
    <cellStyle name="Normal 8 8 4 8 2" xfId="25390"/>
    <cellStyle name="Normal 8 8 4 9" xfId="17875"/>
    <cellStyle name="Normal 8 8 5" xfId="324"/>
    <cellStyle name="Normal 8 8 5 10" xfId="15431"/>
    <cellStyle name="Normal 8 8 5 2" xfId="859"/>
    <cellStyle name="Normal 8 8 5 2 2" xfId="1374"/>
    <cellStyle name="Normal 8 8 5 2 2 2" xfId="2619"/>
    <cellStyle name="Normal 8 8 5 2 2 2 2" xfId="5124"/>
    <cellStyle name="Normal 8 8 5 2 2 2 2 2" xfId="12660"/>
    <cellStyle name="Normal 8 8 5 2 2 2 2 2 2" xfId="30197"/>
    <cellStyle name="Normal 8 8 5 2 2 2 2 3" xfId="22682"/>
    <cellStyle name="Normal 8 8 5 2 2 2 3" xfId="7629"/>
    <cellStyle name="Normal 8 8 5 2 2 2 3 2" xfId="15165"/>
    <cellStyle name="Normal 8 8 5 2 2 2 3 2 2" xfId="32702"/>
    <cellStyle name="Normal 8 8 5 2 2 2 3 3" xfId="25187"/>
    <cellStyle name="Normal 8 8 5 2 2 2 4" xfId="10155"/>
    <cellStyle name="Normal 8 8 5 2 2 2 4 2" xfId="27692"/>
    <cellStyle name="Normal 8 8 5 2 2 2 5" xfId="20177"/>
    <cellStyle name="Normal 8 8 5 2 2 2 6" xfId="17672"/>
    <cellStyle name="Normal 8 8 5 2 2 3" xfId="3879"/>
    <cellStyle name="Normal 8 8 5 2 2 3 2" xfId="11415"/>
    <cellStyle name="Normal 8 8 5 2 2 3 2 2" xfId="28952"/>
    <cellStyle name="Normal 8 8 5 2 2 3 3" xfId="21437"/>
    <cellStyle name="Normal 8 8 5 2 2 4" xfId="6384"/>
    <cellStyle name="Normal 8 8 5 2 2 4 2" xfId="13920"/>
    <cellStyle name="Normal 8 8 5 2 2 4 2 2" xfId="31457"/>
    <cellStyle name="Normal 8 8 5 2 2 4 3" xfId="23942"/>
    <cellStyle name="Normal 8 8 5 2 2 5" xfId="8910"/>
    <cellStyle name="Normal 8 8 5 2 2 5 2" xfId="26447"/>
    <cellStyle name="Normal 8 8 5 2 2 6" xfId="18932"/>
    <cellStyle name="Normal 8 8 5 2 2 7" xfId="16427"/>
    <cellStyle name="Normal 8 8 5 2 3" xfId="2121"/>
    <cellStyle name="Normal 8 8 5 2 3 2" xfId="4626"/>
    <cellStyle name="Normal 8 8 5 2 3 2 2" xfId="12162"/>
    <cellStyle name="Normal 8 8 5 2 3 2 2 2" xfId="29699"/>
    <cellStyle name="Normal 8 8 5 2 3 2 3" xfId="22184"/>
    <cellStyle name="Normal 8 8 5 2 3 3" xfId="7131"/>
    <cellStyle name="Normal 8 8 5 2 3 3 2" xfId="14667"/>
    <cellStyle name="Normal 8 8 5 2 3 3 2 2" xfId="32204"/>
    <cellStyle name="Normal 8 8 5 2 3 3 3" xfId="24689"/>
    <cellStyle name="Normal 8 8 5 2 3 4" xfId="9657"/>
    <cellStyle name="Normal 8 8 5 2 3 4 2" xfId="27194"/>
    <cellStyle name="Normal 8 8 5 2 3 5" xfId="19679"/>
    <cellStyle name="Normal 8 8 5 2 3 6" xfId="17174"/>
    <cellStyle name="Normal 8 8 5 2 4" xfId="3381"/>
    <cellStyle name="Normal 8 8 5 2 4 2" xfId="10917"/>
    <cellStyle name="Normal 8 8 5 2 4 2 2" xfId="28454"/>
    <cellStyle name="Normal 8 8 5 2 4 3" xfId="20939"/>
    <cellStyle name="Normal 8 8 5 2 5" xfId="5886"/>
    <cellStyle name="Normal 8 8 5 2 5 2" xfId="13422"/>
    <cellStyle name="Normal 8 8 5 2 5 2 2" xfId="30959"/>
    <cellStyle name="Normal 8 8 5 2 5 3" xfId="23444"/>
    <cellStyle name="Normal 8 8 5 2 6" xfId="8410"/>
    <cellStyle name="Normal 8 8 5 2 6 2" xfId="25949"/>
    <cellStyle name="Normal 8 8 5 2 7" xfId="18434"/>
    <cellStyle name="Normal 8 8 5 2 8" xfId="15929"/>
    <cellStyle name="Normal 8 8 5 3" xfId="599"/>
    <cellStyle name="Normal 8 8 5 3 2" xfId="1872"/>
    <cellStyle name="Normal 8 8 5 3 2 2" xfId="4377"/>
    <cellStyle name="Normal 8 8 5 3 2 2 2" xfId="11913"/>
    <cellStyle name="Normal 8 8 5 3 2 2 2 2" xfId="29450"/>
    <cellStyle name="Normal 8 8 5 3 2 2 3" xfId="21935"/>
    <cellStyle name="Normal 8 8 5 3 2 3" xfId="6882"/>
    <cellStyle name="Normal 8 8 5 3 2 3 2" xfId="14418"/>
    <cellStyle name="Normal 8 8 5 3 2 3 2 2" xfId="31955"/>
    <cellStyle name="Normal 8 8 5 3 2 3 3" xfId="24440"/>
    <cellStyle name="Normal 8 8 5 3 2 4" xfId="9408"/>
    <cellStyle name="Normal 8 8 5 3 2 4 2" xfId="26945"/>
    <cellStyle name="Normal 8 8 5 3 2 5" xfId="19430"/>
    <cellStyle name="Normal 8 8 5 3 2 6" xfId="16925"/>
    <cellStyle name="Normal 8 8 5 3 3" xfId="3132"/>
    <cellStyle name="Normal 8 8 5 3 3 2" xfId="10668"/>
    <cellStyle name="Normal 8 8 5 3 3 2 2" xfId="28205"/>
    <cellStyle name="Normal 8 8 5 3 3 3" xfId="20690"/>
    <cellStyle name="Normal 8 8 5 3 4" xfId="5637"/>
    <cellStyle name="Normal 8 8 5 3 4 2" xfId="13173"/>
    <cellStyle name="Normal 8 8 5 3 4 2 2" xfId="30710"/>
    <cellStyle name="Normal 8 8 5 3 4 3" xfId="23195"/>
    <cellStyle name="Normal 8 8 5 3 5" xfId="8161"/>
    <cellStyle name="Normal 8 8 5 3 5 2" xfId="25700"/>
    <cellStyle name="Normal 8 8 5 3 6" xfId="18185"/>
    <cellStyle name="Normal 8 8 5 3 7" xfId="15680"/>
    <cellStyle name="Normal 8 8 5 4" xfId="1125"/>
    <cellStyle name="Normal 8 8 5 4 2" xfId="2370"/>
    <cellStyle name="Normal 8 8 5 4 2 2" xfId="4875"/>
    <cellStyle name="Normal 8 8 5 4 2 2 2" xfId="12411"/>
    <cellStyle name="Normal 8 8 5 4 2 2 2 2" xfId="29948"/>
    <cellStyle name="Normal 8 8 5 4 2 2 3" xfId="22433"/>
    <cellStyle name="Normal 8 8 5 4 2 3" xfId="7380"/>
    <cellStyle name="Normal 8 8 5 4 2 3 2" xfId="14916"/>
    <cellStyle name="Normal 8 8 5 4 2 3 2 2" xfId="32453"/>
    <cellStyle name="Normal 8 8 5 4 2 3 3" xfId="24938"/>
    <cellStyle name="Normal 8 8 5 4 2 4" xfId="9906"/>
    <cellStyle name="Normal 8 8 5 4 2 4 2" xfId="27443"/>
    <cellStyle name="Normal 8 8 5 4 2 5" xfId="19928"/>
    <cellStyle name="Normal 8 8 5 4 2 6" xfId="17423"/>
    <cellStyle name="Normal 8 8 5 4 3" xfId="3630"/>
    <cellStyle name="Normal 8 8 5 4 3 2" xfId="11166"/>
    <cellStyle name="Normal 8 8 5 4 3 2 2" xfId="28703"/>
    <cellStyle name="Normal 8 8 5 4 3 3" xfId="21188"/>
    <cellStyle name="Normal 8 8 5 4 4" xfId="6135"/>
    <cellStyle name="Normal 8 8 5 4 4 2" xfId="13671"/>
    <cellStyle name="Normal 8 8 5 4 4 2 2" xfId="31208"/>
    <cellStyle name="Normal 8 8 5 4 4 3" xfId="23693"/>
    <cellStyle name="Normal 8 8 5 4 5" xfId="8661"/>
    <cellStyle name="Normal 8 8 5 4 5 2" xfId="26198"/>
    <cellStyle name="Normal 8 8 5 4 6" xfId="18683"/>
    <cellStyle name="Normal 8 8 5 4 7" xfId="16178"/>
    <cellStyle name="Normal 8 8 5 5" xfId="1623"/>
    <cellStyle name="Normal 8 8 5 5 2" xfId="4128"/>
    <cellStyle name="Normal 8 8 5 5 2 2" xfId="11664"/>
    <cellStyle name="Normal 8 8 5 5 2 2 2" xfId="29201"/>
    <cellStyle name="Normal 8 8 5 5 2 3" xfId="21686"/>
    <cellStyle name="Normal 8 8 5 5 3" xfId="6633"/>
    <cellStyle name="Normal 8 8 5 5 3 2" xfId="14169"/>
    <cellStyle name="Normal 8 8 5 5 3 2 2" xfId="31706"/>
    <cellStyle name="Normal 8 8 5 5 3 3" xfId="24191"/>
    <cellStyle name="Normal 8 8 5 5 4" xfId="9159"/>
    <cellStyle name="Normal 8 8 5 5 4 2" xfId="26696"/>
    <cellStyle name="Normal 8 8 5 5 5" xfId="19181"/>
    <cellStyle name="Normal 8 8 5 5 6" xfId="16676"/>
    <cellStyle name="Normal 8 8 5 6" xfId="2883"/>
    <cellStyle name="Normal 8 8 5 6 2" xfId="10419"/>
    <cellStyle name="Normal 8 8 5 6 2 2" xfId="27956"/>
    <cellStyle name="Normal 8 8 5 6 3" xfId="20441"/>
    <cellStyle name="Normal 8 8 5 7" xfId="5388"/>
    <cellStyle name="Normal 8 8 5 7 2" xfId="12924"/>
    <cellStyle name="Normal 8 8 5 7 2 2" xfId="30461"/>
    <cellStyle name="Normal 8 8 5 7 3" xfId="22946"/>
    <cellStyle name="Normal 8 8 5 8" xfId="7910"/>
    <cellStyle name="Normal 8 8 5 8 2" xfId="25451"/>
    <cellStyle name="Normal 8 8 5 9" xfId="17936"/>
    <cellStyle name="Normal 8 8 6" xfId="670"/>
    <cellStyle name="Normal 8 8 6 2" xfId="1191"/>
    <cellStyle name="Normal 8 8 6 2 2" xfId="2436"/>
    <cellStyle name="Normal 8 8 6 2 2 2" xfId="4941"/>
    <cellStyle name="Normal 8 8 6 2 2 2 2" xfId="12477"/>
    <cellStyle name="Normal 8 8 6 2 2 2 2 2" xfId="30014"/>
    <cellStyle name="Normal 8 8 6 2 2 2 3" xfId="22499"/>
    <cellStyle name="Normal 8 8 6 2 2 3" xfId="7446"/>
    <cellStyle name="Normal 8 8 6 2 2 3 2" xfId="14982"/>
    <cellStyle name="Normal 8 8 6 2 2 3 2 2" xfId="32519"/>
    <cellStyle name="Normal 8 8 6 2 2 3 3" xfId="25004"/>
    <cellStyle name="Normal 8 8 6 2 2 4" xfId="9972"/>
    <cellStyle name="Normal 8 8 6 2 2 4 2" xfId="27509"/>
    <cellStyle name="Normal 8 8 6 2 2 5" xfId="19994"/>
    <cellStyle name="Normal 8 8 6 2 2 6" xfId="17489"/>
    <cellStyle name="Normal 8 8 6 2 3" xfId="3696"/>
    <cellStyle name="Normal 8 8 6 2 3 2" xfId="11232"/>
    <cellStyle name="Normal 8 8 6 2 3 2 2" xfId="28769"/>
    <cellStyle name="Normal 8 8 6 2 3 3" xfId="21254"/>
    <cellStyle name="Normal 8 8 6 2 4" xfId="6201"/>
    <cellStyle name="Normal 8 8 6 2 4 2" xfId="13737"/>
    <cellStyle name="Normal 8 8 6 2 4 2 2" xfId="31274"/>
    <cellStyle name="Normal 8 8 6 2 4 3" xfId="23759"/>
    <cellStyle name="Normal 8 8 6 2 5" xfId="8727"/>
    <cellStyle name="Normal 8 8 6 2 5 2" xfId="26264"/>
    <cellStyle name="Normal 8 8 6 2 6" xfId="18749"/>
    <cellStyle name="Normal 8 8 6 2 7" xfId="16244"/>
    <cellStyle name="Normal 8 8 6 3" xfId="1938"/>
    <cellStyle name="Normal 8 8 6 3 2" xfId="4443"/>
    <cellStyle name="Normal 8 8 6 3 2 2" xfId="11979"/>
    <cellStyle name="Normal 8 8 6 3 2 2 2" xfId="29516"/>
    <cellStyle name="Normal 8 8 6 3 2 3" xfId="22001"/>
    <cellStyle name="Normal 8 8 6 3 3" xfId="6948"/>
    <cellStyle name="Normal 8 8 6 3 3 2" xfId="14484"/>
    <cellStyle name="Normal 8 8 6 3 3 2 2" xfId="32021"/>
    <cellStyle name="Normal 8 8 6 3 3 3" xfId="24506"/>
    <cellStyle name="Normal 8 8 6 3 4" xfId="9474"/>
    <cellStyle name="Normal 8 8 6 3 4 2" xfId="27011"/>
    <cellStyle name="Normal 8 8 6 3 5" xfId="19496"/>
    <cellStyle name="Normal 8 8 6 3 6" xfId="16991"/>
    <cellStyle name="Normal 8 8 6 4" xfId="3198"/>
    <cellStyle name="Normal 8 8 6 4 2" xfId="10734"/>
    <cellStyle name="Normal 8 8 6 4 2 2" xfId="28271"/>
    <cellStyle name="Normal 8 8 6 4 3" xfId="20756"/>
    <cellStyle name="Normal 8 8 6 5" xfId="5703"/>
    <cellStyle name="Normal 8 8 6 5 2" xfId="13239"/>
    <cellStyle name="Normal 8 8 6 5 2 2" xfId="30776"/>
    <cellStyle name="Normal 8 8 6 5 3" xfId="23261"/>
    <cellStyle name="Normal 8 8 6 6" xfId="8227"/>
    <cellStyle name="Normal 8 8 6 6 2" xfId="25766"/>
    <cellStyle name="Normal 8 8 6 7" xfId="18251"/>
    <cellStyle name="Normal 8 8 6 8" xfId="15746"/>
    <cellStyle name="Normal 8 8 7" xfId="397"/>
    <cellStyle name="Normal 8 8 7 2" xfId="1689"/>
    <cellStyle name="Normal 8 8 7 2 2" xfId="4194"/>
    <cellStyle name="Normal 8 8 7 2 2 2" xfId="11730"/>
    <cellStyle name="Normal 8 8 7 2 2 2 2" xfId="29267"/>
    <cellStyle name="Normal 8 8 7 2 2 3" xfId="21752"/>
    <cellStyle name="Normal 8 8 7 2 3" xfId="6699"/>
    <cellStyle name="Normal 8 8 7 2 3 2" xfId="14235"/>
    <cellStyle name="Normal 8 8 7 2 3 2 2" xfId="31772"/>
    <cellStyle name="Normal 8 8 7 2 3 3" xfId="24257"/>
    <cellStyle name="Normal 8 8 7 2 4" xfId="9225"/>
    <cellStyle name="Normal 8 8 7 2 4 2" xfId="26762"/>
    <cellStyle name="Normal 8 8 7 2 5" xfId="19247"/>
    <cellStyle name="Normal 8 8 7 2 6" xfId="16742"/>
    <cellStyle name="Normal 8 8 7 3" xfId="2949"/>
    <cellStyle name="Normal 8 8 7 3 2" xfId="10485"/>
    <cellStyle name="Normal 8 8 7 3 2 2" xfId="28022"/>
    <cellStyle name="Normal 8 8 7 3 3" xfId="20507"/>
    <cellStyle name="Normal 8 8 7 4" xfId="5454"/>
    <cellStyle name="Normal 8 8 7 4 2" xfId="12990"/>
    <cellStyle name="Normal 8 8 7 4 2 2" xfId="30527"/>
    <cellStyle name="Normal 8 8 7 4 3" xfId="23012"/>
    <cellStyle name="Normal 8 8 7 5" xfId="7976"/>
    <cellStyle name="Normal 8 8 7 5 2" xfId="25517"/>
    <cellStyle name="Normal 8 8 7 6" xfId="18002"/>
    <cellStyle name="Normal 8 8 7 7" xfId="15497"/>
    <cellStyle name="Normal 8 8 8" xfId="942"/>
    <cellStyle name="Normal 8 8 8 2" xfId="2187"/>
    <cellStyle name="Normal 8 8 8 2 2" xfId="4692"/>
    <cellStyle name="Normal 8 8 8 2 2 2" xfId="12228"/>
    <cellStyle name="Normal 8 8 8 2 2 2 2" xfId="29765"/>
    <cellStyle name="Normal 8 8 8 2 2 3" xfId="22250"/>
    <cellStyle name="Normal 8 8 8 2 3" xfId="7197"/>
    <cellStyle name="Normal 8 8 8 2 3 2" xfId="14733"/>
    <cellStyle name="Normal 8 8 8 2 3 2 2" xfId="32270"/>
    <cellStyle name="Normal 8 8 8 2 3 3" xfId="24755"/>
    <cellStyle name="Normal 8 8 8 2 4" xfId="9723"/>
    <cellStyle name="Normal 8 8 8 2 4 2" xfId="27260"/>
    <cellStyle name="Normal 8 8 8 2 5" xfId="19745"/>
    <cellStyle name="Normal 8 8 8 2 6" xfId="17240"/>
    <cellStyle name="Normal 8 8 8 3" xfId="3447"/>
    <cellStyle name="Normal 8 8 8 3 2" xfId="10983"/>
    <cellStyle name="Normal 8 8 8 3 2 2" xfId="28520"/>
    <cellStyle name="Normal 8 8 8 3 3" xfId="21005"/>
    <cellStyle name="Normal 8 8 8 4" xfId="5952"/>
    <cellStyle name="Normal 8 8 8 4 2" xfId="13488"/>
    <cellStyle name="Normal 8 8 8 4 2 2" xfId="31025"/>
    <cellStyle name="Normal 8 8 8 4 3" xfId="23510"/>
    <cellStyle name="Normal 8 8 8 5" xfId="8478"/>
    <cellStyle name="Normal 8 8 8 5 2" xfId="26015"/>
    <cellStyle name="Normal 8 8 8 6" xfId="18500"/>
    <cellStyle name="Normal 8 8 8 7" xfId="15995"/>
    <cellStyle name="Normal 8 8 9" xfId="1440"/>
    <cellStyle name="Normal 8 8 9 2" xfId="3945"/>
    <cellStyle name="Normal 8 8 9 2 2" xfId="11481"/>
    <cellStyle name="Normal 8 8 9 2 2 2" xfId="29018"/>
    <cellStyle name="Normal 8 8 9 2 3" xfId="21503"/>
    <cellStyle name="Normal 8 8 9 3" xfId="6450"/>
    <cellStyle name="Normal 8 8 9 3 2" xfId="13986"/>
    <cellStyle name="Normal 8 8 9 3 2 2" xfId="31523"/>
    <cellStyle name="Normal 8 8 9 3 3" xfId="24008"/>
    <cellStyle name="Normal 8 8 9 4" xfId="8976"/>
    <cellStyle name="Normal 8 8 9 4 2" xfId="26513"/>
    <cellStyle name="Normal 8 8 9 5" xfId="18998"/>
    <cellStyle name="Normal 8 8 9 6" xfId="16493"/>
    <cellStyle name="Normal 8 9" xfId="136"/>
    <cellStyle name="Normal 8 9 10" xfId="5221"/>
    <cellStyle name="Normal 8 9 10 2" xfId="12757"/>
    <cellStyle name="Normal 8 9 10 2 2" xfId="30294"/>
    <cellStyle name="Normal 8 9 10 3" xfId="22779"/>
    <cellStyle name="Normal 8 9 11" xfId="7741"/>
    <cellStyle name="Normal 8 9 11 2" xfId="25284"/>
    <cellStyle name="Normal 8 9 12" xfId="17769"/>
    <cellStyle name="Normal 8 9 13" xfId="15262"/>
    <cellStyle name="Normal 8 9 2" xfId="200"/>
    <cellStyle name="Normal 8 9 2 10" xfId="15323"/>
    <cellStyle name="Normal 8 9 2 2" xfId="749"/>
    <cellStyle name="Normal 8 9 2 2 2" xfId="1268"/>
    <cellStyle name="Normal 8 9 2 2 2 2" xfId="2513"/>
    <cellStyle name="Normal 8 9 2 2 2 2 2" xfId="5018"/>
    <cellStyle name="Normal 8 9 2 2 2 2 2 2" xfId="12554"/>
    <cellStyle name="Normal 8 9 2 2 2 2 2 2 2" xfId="30091"/>
    <cellStyle name="Normal 8 9 2 2 2 2 2 3" xfId="22576"/>
    <cellStyle name="Normal 8 9 2 2 2 2 3" xfId="7523"/>
    <cellStyle name="Normal 8 9 2 2 2 2 3 2" xfId="15059"/>
    <cellStyle name="Normal 8 9 2 2 2 2 3 2 2" xfId="32596"/>
    <cellStyle name="Normal 8 9 2 2 2 2 3 3" xfId="25081"/>
    <cellStyle name="Normal 8 9 2 2 2 2 4" xfId="10049"/>
    <cellStyle name="Normal 8 9 2 2 2 2 4 2" xfId="27586"/>
    <cellStyle name="Normal 8 9 2 2 2 2 5" xfId="20071"/>
    <cellStyle name="Normal 8 9 2 2 2 2 6" xfId="17566"/>
    <cellStyle name="Normal 8 9 2 2 2 3" xfId="3773"/>
    <cellStyle name="Normal 8 9 2 2 2 3 2" xfId="11309"/>
    <cellStyle name="Normal 8 9 2 2 2 3 2 2" xfId="28846"/>
    <cellStyle name="Normal 8 9 2 2 2 3 3" xfId="21331"/>
    <cellStyle name="Normal 8 9 2 2 2 4" xfId="6278"/>
    <cellStyle name="Normal 8 9 2 2 2 4 2" xfId="13814"/>
    <cellStyle name="Normal 8 9 2 2 2 4 2 2" xfId="31351"/>
    <cellStyle name="Normal 8 9 2 2 2 4 3" xfId="23836"/>
    <cellStyle name="Normal 8 9 2 2 2 5" xfId="8804"/>
    <cellStyle name="Normal 8 9 2 2 2 5 2" xfId="26341"/>
    <cellStyle name="Normal 8 9 2 2 2 6" xfId="18826"/>
    <cellStyle name="Normal 8 9 2 2 2 7" xfId="16321"/>
    <cellStyle name="Normal 8 9 2 2 3" xfId="2015"/>
    <cellStyle name="Normal 8 9 2 2 3 2" xfId="4520"/>
    <cellStyle name="Normal 8 9 2 2 3 2 2" xfId="12056"/>
    <cellStyle name="Normal 8 9 2 2 3 2 2 2" xfId="29593"/>
    <cellStyle name="Normal 8 9 2 2 3 2 3" xfId="22078"/>
    <cellStyle name="Normal 8 9 2 2 3 3" xfId="7025"/>
    <cellStyle name="Normal 8 9 2 2 3 3 2" xfId="14561"/>
    <cellStyle name="Normal 8 9 2 2 3 3 2 2" xfId="32098"/>
    <cellStyle name="Normal 8 9 2 2 3 3 3" xfId="24583"/>
    <cellStyle name="Normal 8 9 2 2 3 4" xfId="9551"/>
    <cellStyle name="Normal 8 9 2 2 3 4 2" xfId="27088"/>
    <cellStyle name="Normal 8 9 2 2 3 5" xfId="19573"/>
    <cellStyle name="Normal 8 9 2 2 3 6" xfId="17068"/>
    <cellStyle name="Normal 8 9 2 2 4" xfId="3275"/>
    <cellStyle name="Normal 8 9 2 2 4 2" xfId="10811"/>
    <cellStyle name="Normal 8 9 2 2 4 2 2" xfId="28348"/>
    <cellStyle name="Normal 8 9 2 2 4 3" xfId="20833"/>
    <cellStyle name="Normal 8 9 2 2 5" xfId="5780"/>
    <cellStyle name="Normal 8 9 2 2 5 2" xfId="13316"/>
    <cellStyle name="Normal 8 9 2 2 5 2 2" xfId="30853"/>
    <cellStyle name="Normal 8 9 2 2 5 3" xfId="23338"/>
    <cellStyle name="Normal 8 9 2 2 6" xfId="8304"/>
    <cellStyle name="Normal 8 9 2 2 6 2" xfId="25843"/>
    <cellStyle name="Normal 8 9 2 2 7" xfId="18328"/>
    <cellStyle name="Normal 8 9 2 2 8" xfId="15823"/>
    <cellStyle name="Normal 8 9 2 3" xfId="476"/>
    <cellStyle name="Normal 8 9 2 3 2" xfId="1766"/>
    <cellStyle name="Normal 8 9 2 3 2 2" xfId="4271"/>
    <cellStyle name="Normal 8 9 2 3 2 2 2" xfId="11807"/>
    <cellStyle name="Normal 8 9 2 3 2 2 2 2" xfId="29344"/>
    <cellStyle name="Normal 8 9 2 3 2 2 3" xfId="21829"/>
    <cellStyle name="Normal 8 9 2 3 2 3" xfId="6776"/>
    <cellStyle name="Normal 8 9 2 3 2 3 2" xfId="14312"/>
    <cellStyle name="Normal 8 9 2 3 2 3 2 2" xfId="31849"/>
    <cellStyle name="Normal 8 9 2 3 2 3 3" xfId="24334"/>
    <cellStyle name="Normal 8 9 2 3 2 4" xfId="9302"/>
    <cellStyle name="Normal 8 9 2 3 2 4 2" xfId="26839"/>
    <cellStyle name="Normal 8 9 2 3 2 5" xfId="19324"/>
    <cellStyle name="Normal 8 9 2 3 2 6" xfId="16819"/>
    <cellStyle name="Normal 8 9 2 3 3" xfId="3026"/>
    <cellStyle name="Normal 8 9 2 3 3 2" xfId="10562"/>
    <cellStyle name="Normal 8 9 2 3 3 2 2" xfId="28099"/>
    <cellStyle name="Normal 8 9 2 3 3 3" xfId="20584"/>
    <cellStyle name="Normal 8 9 2 3 4" xfId="5531"/>
    <cellStyle name="Normal 8 9 2 3 4 2" xfId="13067"/>
    <cellStyle name="Normal 8 9 2 3 4 2 2" xfId="30604"/>
    <cellStyle name="Normal 8 9 2 3 4 3" xfId="23089"/>
    <cellStyle name="Normal 8 9 2 3 5" xfId="8053"/>
    <cellStyle name="Normal 8 9 2 3 5 2" xfId="25594"/>
    <cellStyle name="Normal 8 9 2 3 6" xfId="18079"/>
    <cellStyle name="Normal 8 9 2 3 7" xfId="15574"/>
    <cellStyle name="Normal 8 9 2 4" xfId="1019"/>
    <cellStyle name="Normal 8 9 2 4 2" xfId="2264"/>
    <cellStyle name="Normal 8 9 2 4 2 2" xfId="4769"/>
    <cellStyle name="Normal 8 9 2 4 2 2 2" xfId="12305"/>
    <cellStyle name="Normal 8 9 2 4 2 2 2 2" xfId="29842"/>
    <cellStyle name="Normal 8 9 2 4 2 2 3" xfId="22327"/>
    <cellStyle name="Normal 8 9 2 4 2 3" xfId="7274"/>
    <cellStyle name="Normal 8 9 2 4 2 3 2" xfId="14810"/>
    <cellStyle name="Normal 8 9 2 4 2 3 2 2" xfId="32347"/>
    <cellStyle name="Normal 8 9 2 4 2 3 3" xfId="24832"/>
    <cellStyle name="Normal 8 9 2 4 2 4" xfId="9800"/>
    <cellStyle name="Normal 8 9 2 4 2 4 2" xfId="27337"/>
    <cellStyle name="Normal 8 9 2 4 2 5" xfId="19822"/>
    <cellStyle name="Normal 8 9 2 4 2 6" xfId="17317"/>
    <cellStyle name="Normal 8 9 2 4 3" xfId="3524"/>
    <cellStyle name="Normal 8 9 2 4 3 2" xfId="11060"/>
    <cellStyle name="Normal 8 9 2 4 3 2 2" xfId="28597"/>
    <cellStyle name="Normal 8 9 2 4 3 3" xfId="21082"/>
    <cellStyle name="Normal 8 9 2 4 4" xfId="6029"/>
    <cellStyle name="Normal 8 9 2 4 4 2" xfId="13565"/>
    <cellStyle name="Normal 8 9 2 4 4 2 2" xfId="31102"/>
    <cellStyle name="Normal 8 9 2 4 4 3" xfId="23587"/>
    <cellStyle name="Normal 8 9 2 4 5" xfId="8555"/>
    <cellStyle name="Normal 8 9 2 4 5 2" xfId="26092"/>
    <cellStyle name="Normal 8 9 2 4 6" xfId="18577"/>
    <cellStyle name="Normal 8 9 2 4 7" xfId="16072"/>
    <cellStyle name="Normal 8 9 2 5" xfId="1517"/>
    <cellStyle name="Normal 8 9 2 5 2" xfId="4022"/>
    <cellStyle name="Normal 8 9 2 5 2 2" xfId="11558"/>
    <cellStyle name="Normal 8 9 2 5 2 2 2" xfId="29095"/>
    <cellStyle name="Normal 8 9 2 5 2 3" xfId="21580"/>
    <cellStyle name="Normal 8 9 2 5 3" xfId="6527"/>
    <cellStyle name="Normal 8 9 2 5 3 2" xfId="14063"/>
    <cellStyle name="Normal 8 9 2 5 3 2 2" xfId="31600"/>
    <cellStyle name="Normal 8 9 2 5 3 3" xfId="24085"/>
    <cellStyle name="Normal 8 9 2 5 4" xfId="9053"/>
    <cellStyle name="Normal 8 9 2 5 4 2" xfId="26590"/>
    <cellStyle name="Normal 8 9 2 5 5" xfId="19075"/>
    <cellStyle name="Normal 8 9 2 5 6" xfId="16570"/>
    <cellStyle name="Normal 8 9 2 6" xfId="2777"/>
    <cellStyle name="Normal 8 9 2 6 2" xfId="10313"/>
    <cellStyle name="Normal 8 9 2 6 2 2" xfId="27850"/>
    <cellStyle name="Normal 8 9 2 6 3" xfId="20335"/>
    <cellStyle name="Normal 8 9 2 7" xfId="5282"/>
    <cellStyle name="Normal 8 9 2 7 2" xfId="12818"/>
    <cellStyle name="Normal 8 9 2 7 2 2" xfId="30355"/>
    <cellStyle name="Normal 8 9 2 7 3" xfId="22840"/>
    <cellStyle name="Normal 8 9 2 8" xfId="7802"/>
    <cellStyle name="Normal 8 9 2 8 2" xfId="25345"/>
    <cellStyle name="Normal 8 9 2 9" xfId="17830"/>
    <cellStyle name="Normal 8 9 3" xfId="276"/>
    <cellStyle name="Normal 8 9 3 10" xfId="15386"/>
    <cellStyle name="Normal 8 9 3 2" xfId="811"/>
    <cellStyle name="Normal 8 9 3 2 2" xfId="1329"/>
    <cellStyle name="Normal 8 9 3 2 2 2" xfId="2574"/>
    <cellStyle name="Normal 8 9 3 2 2 2 2" xfId="5079"/>
    <cellStyle name="Normal 8 9 3 2 2 2 2 2" xfId="12615"/>
    <cellStyle name="Normal 8 9 3 2 2 2 2 2 2" xfId="30152"/>
    <cellStyle name="Normal 8 9 3 2 2 2 2 3" xfId="22637"/>
    <cellStyle name="Normal 8 9 3 2 2 2 3" xfId="7584"/>
    <cellStyle name="Normal 8 9 3 2 2 2 3 2" xfId="15120"/>
    <cellStyle name="Normal 8 9 3 2 2 2 3 2 2" xfId="32657"/>
    <cellStyle name="Normal 8 9 3 2 2 2 3 3" xfId="25142"/>
    <cellStyle name="Normal 8 9 3 2 2 2 4" xfId="10110"/>
    <cellStyle name="Normal 8 9 3 2 2 2 4 2" xfId="27647"/>
    <cellStyle name="Normal 8 9 3 2 2 2 5" xfId="20132"/>
    <cellStyle name="Normal 8 9 3 2 2 2 6" xfId="17627"/>
    <cellStyle name="Normal 8 9 3 2 2 3" xfId="3834"/>
    <cellStyle name="Normal 8 9 3 2 2 3 2" xfId="11370"/>
    <cellStyle name="Normal 8 9 3 2 2 3 2 2" xfId="28907"/>
    <cellStyle name="Normal 8 9 3 2 2 3 3" xfId="21392"/>
    <cellStyle name="Normal 8 9 3 2 2 4" xfId="6339"/>
    <cellStyle name="Normal 8 9 3 2 2 4 2" xfId="13875"/>
    <cellStyle name="Normal 8 9 3 2 2 4 2 2" xfId="31412"/>
    <cellStyle name="Normal 8 9 3 2 2 4 3" xfId="23897"/>
    <cellStyle name="Normal 8 9 3 2 2 5" xfId="8865"/>
    <cellStyle name="Normal 8 9 3 2 2 5 2" xfId="26402"/>
    <cellStyle name="Normal 8 9 3 2 2 6" xfId="18887"/>
    <cellStyle name="Normal 8 9 3 2 2 7" xfId="16382"/>
    <cellStyle name="Normal 8 9 3 2 3" xfId="2076"/>
    <cellStyle name="Normal 8 9 3 2 3 2" xfId="4581"/>
    <cellStyle name="Normal 8 9 3 2 3 2 2" xfId="12117"/>
    <cellStyle name="Normal 8 9 3 2 3 2 2 2" xfId="29654"/>
    <cellStyle name="Normal 8 9 3 2 3 2 3" xfId="22139"/>
    <cellStyle name="Normal 8 9 3 2 3 3" xfId="7086"/>
    <cellStyle name="Normal 8 9 3 2 3 3 2" xfId="14622"/>
    <cellStyle name="Normal 8 9 3 2 3 3 2 2" xfId="32159"/>
    <cellStyle name="Normal 8 9 3 2 3 3 3" xfId="24644"/>
    <cellStyle name="Normal 8 9 3 2 3 4" xfId="9612"/>
    <cellStyle name="Normal 8 9 3 2 3 4 2" xfId="27149"/>
    <cellStyle name="Normal 8 9 3 2 3 5" xfId="19634"/>
    <cellStyle name="Normal 8 9 3 2 3 6" xfId="17129"/>
    <cellStyle name="Normal 8 9 3 2 4" xfId="3336"/>
    <cellStyle name="Normal 8 9 3 2 4 2" xfId="10872"/>
    <cellStyle name="Normal 8 9 3 2 4 2 2" xfId="28409"/>
    <cellStyle name="Normal 8 9 3 2 4 3" xfId="20894"/>
    <cellStyle name="Normal 8 9 3 2 5" xfId="5841"/>
    <cellStyle name="Normal 8 9 3 2 5 2" xfId="13377"/>
    <cellStyle name="Normal 8 9 3 2 5 2 2" xfId="30914"/>
    <cellStyle name="Normal 8 9 3 2 5 3" xfId="23399"/>
    <cellStyle name="Normal 8 9 3 2 6" xfId="8365"/>
    <cellStyle name="Normal 8 9 3 2 6 2" xfId="25904"/>
    <cellStyle name="Normal 8 9 3 2 7" xfId="18389"/>
    <cellStyle name="Normal 8 9 3 2 8" xfId="15884"/>
    <cellStyle name="Normal 8 9 3 3" xfId="551"/>
    <cellStyle name="Normal 8 9 3 3 2" xfId="1827"/>
    <cellStyle name="Normal 8 9 3 3 2 2" xfId="4332"/>
    <cellStyle name="Normal 8 9 3 3 2 2 2" xfId="11868"/>
    <cellStyle name="Normal 8 9 3 3 2 2 2 2" xfId="29405"/>
    <cellStyle name="Normal 8 9 3 3 2 2 3" xfId="21890"/>
    <cellStyle name="Normal 8 9 3 3 2 3" xfId="6837"/>
    <cellStyle name="Normal 8 9 3 3 2 3 2" xfId="14373"/>
    <cellStyle name="Normal 8 9 3 3 2 3 2 2" xfId="31910"/>
    <cellStyle name="Normal 8 9 3 3 2 3 3" xfId="24395"/>
    <cellStyle name="Normal 8 9 3 3 2 4" xfId="9363"/>
    <cellStyle name="Normal 8 9 3 3 2 4 2" xfId="26900"/>
    <cellStyle name="Normal 8 9 3 3 2 5" xfId="19385"/>
    <cellStyle name="Normal 8 9 3 3 2 6" xfId="16880"/>
    <cellStyle name="Normal 8 9 3 3 3" xfId="3087"/>
    <cellStyle name="Normal 8 9 3 3 3 2" xfId="10623"/>
    <cellStyle name="Normal 8 9 3 3 3 2 2" xfId="28160"/>
    <cellStyle name="Normal 8 9 3 3 3 3" xfId="20645"/>
    <cellStyle name="Normal 8 9 3 3 4" xfId="5592"/>
    <cellStyle name="Normal 8 9 3 3 4 2" xfId="13128"/>
    <cellStyle name="Normal 8 9 3 3 4 2 2" xfId="30665"/>
    <cellStyle name="Normal 8 9 3 3 4 3" xfId="23150"/>
    <cellStyle name="Normal 8 9 3 3 5" xfId="8116"/>
    <cellStyle name="Normal 8 9 3 3 5 2" xfId="25655"/>
    <cellStyle name="Normal 8 9 3 3 6" xfId="18140"/>
    <cellStyle name="Normal 8 9 3 3 7" xfId="15635"/>
    <cellStyle name="Normal 8 9 3 4" xfId="1080"/>
    <cellStyle name="Normal 8 9 3 4 2" xfId="2325"/>
    <cellStyle name="Normal 8 9 3 4 2 2" xfId="4830"/>
    <cellStyle name="Normal 8 9 3 4 2 2 2" xfId="12366"/>
    <cellStyle name="Normal 8 9 3 4 2 2 2 2" xfId="29903"/>
    <cellStyle name="Normal 8 9 3 4 2 2 3" xfId="22388"/>
    <cellStyle name="Normal 8 9 3 4 2 3" xfId="7335"/>
    <cellStyle name="Normal 8 9 3 4 2 3 2" xfId="14871"/>
    <cellStyle name="Normal 8 9 3 4 2 3 2 2" xfId="32408"/>
    <cellStyle name="Normal 8 9 3 4 2 3 3" xfId="24893"/>
    <cellStyle name="Normal 8 9 3 4 2 4" xfId="9861"/>
    <cellStyle name="Normal 8 9 3 4 2 4 2" xfId="27398"/>
    <cellStyle name="Normal 8 9 3 4 2 5" xfId="19883"/>
    <cellStyle name="Normal 8 9 3 4 2 6" xfId="17378"/>
    <cellStyle name="Normal 8 9 3 4 3" xfId="3585"/>
    <cellStyle name="Normal 8 9 3 4 3 2" xfId="11121"/>
    <cellStyle name="Normal 8 9 3 4 3 2 2" xfId="28658"/>
    <cellStyle name="Normal 8 9 3 4 3 3" xfId="21143"/>
    <cellStyle name="Normal 8 9 3 4 4" xfId="6090"/>
    <cellStyle name="Normal 8 9 3 4 4 2" xfId="13626"/>
    <cellStyle name="Normal 8 9 3 4 4 2 2" xfId="31163"/>
    <cellStyle name="Normal 8 9 3 4 4 3" xfId="23648"/>
    <cellStyle name="Normal 8 9 3 4 5" xfId="8616"/>
    <cellStyle name="Normal 8 9 3 4 5 2" xfId="26153"/>
    <cellStyle name="Normal 8 9 3 4 6" xfId="18638"/>
    <cellStyle name="Normal 8 9 3 4 7" xfId="16133"/>
    <cellStyle name="Normal 8 9 3 5" xfId="1578"/>
    <cellStyle name="Normal 8 9 3 5 2" xfId="4083"/>
    <cellStyle name="Normal 8 9 3 5 2 2" xfId="11619"/>
    <cellStyle name="Normal 8 9 3 5 2 2 2" xfId="29156"/>
    <cellStyle name="Normal 8 9 3 5 2 3" xfId="21641"/>
    <cellStyle name="Normal 8 9 3 5 3" xfId="6588"/>
    <cellStyle name="Normal 8 9 3 5 3 2" xfId="14124"/>
    <cellStyle name="Normal 8 9 3 5 3 2 2" xfId="31661"/>
    <cellStyle name="Normal 8 9 3 5 3 3" xfId="24146"/>
    <cellStyle name="Normal 8 9 3 5 4" xfId="9114"/>
    <cellStyle name="Normal 8 9 3 5 4 2" xfId="26651"/>
    <cellStyle name="Normal 8 9 3 5 5" xfId="19136"/>
    <cellStyle name="Normal 8 9 3 5 6" xfId="16631"/>
    <cellStyle name="Normal 8 9 3 6" xfId="2838"/>
    <cellStyle name="Normal 8 9 3 6 2" xfId="10374"/>
    <cellStyle name="Normal 8 9 3 6 2 2" xfId="27911"/>
    <cellStyle name="Normal 8 9 3 6 3" xfId="20396"/>
    <cellStyle name="Normal 8 9 3 7" xfId="5343"/>
    <cellStyle name="Normal 8 9 3 7 2" xfId="12879"/>
    <cellStyle name="Normal 8 9 3 7 2 2" xfId="30416"/>
    <cellStyle name="Normal 8 9 3 7 3" xfId="22901"/>
    <cellStyle name="Normal 8 9 3 8" xfId="7865"/>
    <cellStyle name="Normal 8 9 3 8 2" xfId="25406"/>
    <cellStyle name="Normal 8 9 3 9" xfId="17891"/>
    <cellStyle name="Normal 8 9 4" xfId="340"/>
    <cellStyle name="Normal 8 9 4 10" xfId="15447"/>
    <cellStyle name="Normal 8 9 4 2" xfId="875"/>
    <cellStyle name="Normal 8 9 4 2 2" xfId="1390"/>
    <cellStyle name="Normal 8 9 4 2 2 2" xfId="2635"/>
    <cellStyle name="Normal 8 9 4 2 2 2 2" xfId="5140"/>
    <cellStyle name="Normal 8 9 4 2 2 2 2 2" xfId="12676"/>
    <cellStyle name="Normal 8 9 4 2 2 2 2 2 2" xfId="30213"/>
    <cellStyle name="Normal 8 9 4 2 2 2 2 3" xfId="22698"/>
    <cellStyle name="Normal 8 9 4 2 2 2 3" xfId="7645"/>
    <cellStyle name="Normal 8 9 4 2 2 2 3 2" xfId="15181"/>
    <cellStyle name="Normal 8 9 4 2 2 2 3 2 2" xfId="32718"/>
    <cellStyle name="Normal 8 9 4 2 2 2 3 3" xfId="25203"/>
    <cellStyle name="Normal 8 9 4 2 2 2 4" xfId="10171"/>
    <cellStyle name="Normal 8 9 4 2 2 2 4 2" xfId="27708"/>
    <cellStyle name="Normal 8 9 4 2 2 2 5" xfId="20193"/>
    <cellStyle name="Normal 8 9 4 2 2 2 6" xfId="17688"/>
    <cellStyle name="Normal 8 9 4 2 2 3" xfId="3895"/>
    <cellStyle name="Normal 8 9 4 2 2 3 2" xfId="11431"/>
    <cellStyle name="Normal 8 9 4 2 2 3 2 2" xfId="28968"/>
    <cellStyle name="Normal 8 9 4 2 2 3 3" xfId="21453"/>
    <cellStyle name="Normal 8 9 4 2 2 4" xfId="6400"/>
    <cellStyle name="Normal 8 9 4 2 2 4 2" xfId="13936"/>
    <cellStyle name="Normal 8 9 4 2 2 4 2 2" xfId="31473"/>
    <cellStyle name="Normal 8 9 4 2 2 4 3" xfId="23958"/>
    <cellStyle name="Normal 8 9 4 2 2 5" xfId="8926"/>
    <cellStyle name="Normal 8 9 4 2 2 5 2" xfId="26463"/>
    <cellStyle name="Normal 8 9 4 2 2 6" xfId="18948"/>
    <cellStyle name="Normal 8 9 4 2 2 7" xfId="16443"/>
    <cellStyle name="Normal 8 9 4 2 3" xfId="2137"/>
    <cellStyle name="Normal 8 9 4 2 3 2" xfId="4642"/>
    <cellStyle name="Normal 8 9 4 2 3 2 2" xfId="12178"/>
    <cellStyle name="Normal 8 9 4 2 3 2 2 2" xfId="29715"/>
    <cellStyle name="Normal 8 9 4 2 3 2 3" xfId="22200"/>
    <cellStyle name="Normal 8 9 4 2 3 3" xfId="7147"/>
    <cellStyle name="Normal 8 9 4 2 3 3 2" xfId="14683"/>
    <cellStyle name="Normal 8 9 4 2 3 3 2 2" xfId="32220"/>
    <cellStyle name="Normal 8 9 4 2 3 3 3" xfId="24705"/>
    <cellStyle name="Normal 8 9 4 2 3 4" xfId="9673"/>
    <cellStyle name="Normal 8 9 4 2 3 4 2" xfId="27210"/>
    <cellStyle name="Normal 8 9 4 2 3 5" xfId="19695"/>
    <cellStyle name="Normal 8 9 4 2 3 6" xfId="17190"/>
    <cellStyle name="Normal 8 9 4 2 4" xfId="3397"/>
    <cellStyle name="Normal 8 9 4 2 4 2" xfId="10933"/>
    <cellStyle name="Normal 8 9 4 2 4 2 2" xfId="28470"/>
    <cellStyle name="Normal 8 9 4 2 4 3" xfId="20955"/>
    <cellStyle name="Normal 8 9 4 2 5" xfId="5902"/>
    <cellStyle name="Normal 8 9 4 2 5 2" xfId="13438"/>
    <cellStyle name="Normal 8 9 4 2 5 2 2" xfId="30975"/>
    <cellStyle name="Normal 8 9 4 2 5 3" xfId="23460"/>
    <cellStyle name="Normal 8 9 4 2 6" xfId="8426"/>
    <cellStyle name="Normal 8 9 4 2 6 2" xfId="25965"/>
    <cellStyle name="Normal 8 9 4 2 7" xfId="18450"/>
    <cellStyle name="Normal 8 9 4 2 8" xfId="15945"/>
    <cellStyle name="Normal 8 9 4 3" xfId="615"/>
    <cellStyle name="Normal 8 9 4 3 2" xfId="1888"/>
    <cellStyle name="Normal 8 9 4 3 2 2" xfId="4393"/>
    <cellStyle name="Normal 8 9 4 3 2 2 2" xfId="11929"/>
    <cellStyle name="Normal 8 9 4 3 2 2 2 2" xfId="29466"/>
    <cellStyle name="Normal 8 9 4 3 2 2 3" xfId="21951"/>
    <cellStyle name="Normal 8 9 4 3 2 3" xfId="6898"/>
    <cellStyle name="Normal 8 9 4 3 2 3 2" xfId="14434"/>
    <cellStyle name="Normal 8 9 4 3 2 3 2 2" xfId="31971"/>
    <cellStyle name="Normal 8 9 4 3 2 3 3" xfId="24456"/>
    <cellStyle name="Normal 8 9 4 3 2 4" xfId="9424"/>
    <cellStyle name="Normal 8 9 4 3 2 4 2" xfId="26961"/>
    <cellStyle name="Normal 8 9 4 3 2 5" xfId="19446"/>
    <cellStyle name="Normal 8 9 4 3 2 6" xfId="16941"/>
    <cellStyle name="Normal 8 9 4 3 3" xfId="3148"/>
    <cellStyle name="Normal 8 9 4 3 3 2" xfId="10684"/>
    <cellStyle name="Normal 8 9 4 3 3 2 2" xfId="28221"/>
    <cellStyle name="Normal 8 9 4 3 3 3" xfId="20706"/>
    <cellStyle name="Normal 8 9 4 3 4" xfId="5653"/>
    <cellStyle name="Normal 8 9 4 3 4 2" xfId="13189"/>
    <cellStyle name="Normal 8 9 4 3 4 2 2" xfId="30726"/>
    <cellStyle name="Normal 8 9 4 3 4 3" xfId="23211"/>
    <cellStyle name="Normal 8 9 4 3 5" xfId="8177"/>
    <cellStyle name="Normal 8 9 4 3 5 2" xfId="25716"/>
    <cellStyle name="Normal 8 9 4 3 6" xfId="18201"/>
    <cellStyle name="Normal 8 9 4 3 7" xfId="15696"/>
    <cellStyle name="Normal 8 9 4 4" xfId="1141"/>
    <cellStyle name="Normal 8 9 4 4 2" xfId="2386"/>
    <cellStyle name="Normal 8 9 4 4 2 2" xfId="4891"/>
    <cellStyle name="Normal 8 9 4 4 2 2 2" xfId="12427"/>
    <cellStyle name="Normal 8 9 4 4 2 2 2 2" xfId="29964"/>
    <cellStyle name="Normal 8 9 4 4 2 2 3" xfId="22449"/>
    <cellStyle name="Normal 8 9 4 4 2 3" xfId="7396"/>
    <cellStyle name="Normal 8 9 4 4 2 3 2" xfId="14932"/>
    <cellStyle name="Normal 8 9 4 4 2 3 2 2" xfId="32469"/>
    <cellStyle name="Normal 8 9 4 4 2 3 3" xfId="24954"/>
    <cellStyle name="Normal 8 9 4 4 2 4" xfId="9922"/>
    <cellStyle name="Normal 8 9 4 4 2 4 2" xfId="27459"/>
    <cellStyle name="Normal 8 9 4 4 2 5" xfId="19944"/>
    <cellStyle name="Normal 8 9 4 4 2 6" xfId="17439"/>
    <cellStyle name="Normal 8 9 4 4 3" xfId="3646"/>
    <cellStyle name="Normal 8 9 4 4 3 2" xfId="11182"/>
    <cellStyle name="Normal 8 9 4 4 3 2 2" xfId="28719"/>
    <cellStyle name="Normal 8 9 4 4 3 3" xfId="21204"/>
    <cellStyle name="Normal 8 9 4 4 4" xfId="6151"/>
    <cellStyle name="Normal 8 9 4 4 4 2" xfId="13687"/>
    <cellStyle name="Normal 8 9 4 4 4 2 2" xfId="31224"/>
    <cellStyle name="Normal 8 9 4 4 4 3" xfId="23709"/>
    <cellStyle name="Normal 8 9 4 4 5" xfId="8677"/>
    <cellStyle name="Normal 8 9 4 4 5 2" xfId="26214"/>
    <cellStyle name="Normal 8 9 4 4 6" xfId="18699"/>
    <cellStyle name="Normal 8 9 4 4 7" xfId="16194"/>
    <cellStyle name="Normal 8 9 4 5" xfId="1639"/>
    <cellStyle name="Normal 8 9 4 5 2" xfId="4144"/>
    <cellStyle name="Normal 8 9 4 5 2 2" xfId="11680"/>
    <cellStyle name="Normal 8 9 4 5 2 2 2" xfId="29217"/>
    <cellStyle name="Normal 8 9 4 5 2 3" xfId="21702"/>
    <cellStyle name="Normal 8 9 4 5 3" xfId="6649"/>
    <cellStyle name="Normal 8 9 4 5 3 2" xfId="14185"/>
    <cellStyle name="Normal 8 9 4 5 3 2 2" xfId="31722"/>
    <cellStyle name="Normal 8 9 4 5 3 3" xfId="24207"/>
    <cellStyle name="Normal 8 9 4 5 4" xfId="9175"/>
    <cellStyle name="Normal 8 9 4 5 4 2" xfId="26712"/>
    <cellStyle name="Normal 8 9 4 5 5" xfId="19197"/>
    <cellStyle name="Normal 8 9 4 5 6" xfId="16692"/>
    <cellStyle name="Normal 8 9 4 6" xfId="2899"/>
    <cellStyle name="Normal 8 9 4 6 2" xfId="10435"/>
    <cellStyle name="Normal 8 9 4 6 2 2" xfId="27972"/>
    <cellStyle name="Normal 8 9 4 6 3" xfId="20457"/>
    <cellStyle name="Normal 8 9 4 7" xfId="5404"/>
    <cellStyle name="Normal 8 9 4 7 2" xfId="12940"/>
    <cellStyle name="Normal 8 9 4 7 2 2" xfId="30477"/>
    <cellStyle name="Normal 8 9 4 7 3" xfId="22962"/>
    <cellStyle name="Normal 8 9 4 8" xfId="7926"/>
    <cellStyle name="Normal 8 9 4 8 2" xfId="25467"/>
    <cellStyle name="Normal 8 9 4 9" xfId="17952"/>
    <cellStyle name="Normal 8 9 5" xfId="686"/>
    <cellStyle name="Normal 8 9 5 2" xfId="1207"/>
    <cellStyle name="Normal 8 9 5 2 2" xfId="2452"/>
    <cellStyle name="Normal 8 9 5 2 2 2" xfId="4957"/>
    <cellStyle name="Normal 8 9 5 2 2 2 2" xfId="12493"/>
    <cellStyle name="Normal 8 9 5 2 2 2 2 2" xfId="30030"/>
    <cellStyle name="Normal 8 9 5 2 2 2 3" xfId="22515"/>
    <cellStyle name="Normal 8 9 5 2 2 3" xfId="7462"/>
    <cellStyle name="Normal 8 9 5 2 2 3 2" xfId="14998"/>
    <cellStyle name="Normal 8 9 5 2 2 3 2 2" xfId="32535"/>
    <cellStyle name="Normal 8 9 5 2 2 3 3" xfId="25020"/>
    <cellStyle name="Normal 8 9 5 2 2 4" xfId="9988"/>
    <cellStyle name="Normal 8 9 5 2 2 4 2" xfId="27525"/>
    <cellStyle name="Normal 8 9 5 2 2 5" xfId="20010"/>
    <cellStyle name="Normal 8 9 5 2 2 6" xfId="17505"/>
    <cellStyle name="Normal 8 9 5 2 3" xfId="3712"/>
    <cellStyle name="Normal 8 9 5 2 3 2" xfId="11248"/>
    <cellStyle name="Normal 8 9 5 2 3 2 2" xfId="28785"/>
    <cellStyle name="Normal 8 9 5 2 3 3" xfId="21270"/>
    <cellStyle name="Normal 8 9 5 2 4" xfId="6217"/>
    <cellStyle name="Normal 8 9 5 2 4 2" xfId="13753"/>
    <cellStyle name="Normal 8 9 5 2 4 2 2" xfId="31290"/>
    <cellStyle name="Normal 8 9 5 2 4 3" xfId="23775"/>
    <cellStyle name="Normal 8 9 5 2 5" xfId="8743"/>
    <cellStyle name="Normal 8 9 5 2 5 2" xfId="26280"/>
    <cellStyle name="Normal 8 9 5 2 6" xfId="18765"/>
    <cellStyle name="Normal 8 9 5 2 7" xfId="16260"/>
    <cellStyle name="Normal 8 9 5 3" xfId="1954"/>
    <cellStyle name="Normal 8 9 5 3 2" xfId="4459"/>
    <cellStyle name="Normal 8 9 5 3 2 2" xfId="11995"/>
    <cellStyle name="Normal 8 9 5 3 2 2 2" xfId="29532"/>
    <cellStyle name="Normal 8 9 5 3 2 3" xfId="22017"/>
    <cellStyle name="Normal 8 9 5 3 3" xfId="6964"/>
    <cellStyle name="Normal 8 9 5 3 3 2" xfId="14500"/>
    <cellStyle name="Normal 8 9 5 3 3 2 2" xfId="32037"/>
    <cellStyle name="Normal 8 9 5 3 3 3" xfId="24522"/>
    <cellStyle name="Normal 8 9 5 3 4" xfId="9490"/>
    <cellStyle name="Normal 8 9 5 3 4 2" xfId="27027"/>
    <cellStyle name="Normal 8 9 5 3 5" xfId="19512"/>
    <cellStyle name="Normal 8 9 5 3 6" xfId="17007"/>
    <cellStyle name="Normal 8 9 5 4" xfId="3214"/>
    <cellStyle name="Normal 8 9 5 4 2" xfId="10750"/>
    <cellStyle name="Normal 8 9 5 4 2 2" xfId="28287"/>
    <cellStyle name="Normal 8 9 5 4 3" xfId="20772"/>
    <cellStyle name="Normal 8 9 5 5" xfId="5719"/>
    <cellStyle name="Normal 8 9 5 5 2" xfId="13255"/>
    <cellStyle name="Normal 8 9 5 5 2 2" xfId="30792"/>
    <cellStyle name="Normal 8 9 5 5 3" xfId="23277"/>
    <cellStyle name="Normal 8 9 5 6" xfId="8243"/>
    <cellStyle name="Normal 8 9 5 6 2" xfId="25782"/>
    <cellStyle name="Normal 8 9 5 7" xfId="18267"/>
    <cellStyle name="Normal 8 9 5 8" xfId="15762"/>
    <cellStyle name="Normal 8 9 6" xfId="413"/>
    <cellStyle name="Normal 8 9 6 2" xfId="1705"/>
    <cellStyle name="Normal 8 9 6 2 2" xfId="4210"/>
    <cellStyle name="Normal 8 9 6 2 2 2" xfId="11746"/>
    <cellStyle name="Normal 8 9 6 2 2 2 2" xfId="29283"/>
    <cellStyle name="Normal 8 9 6 2 2 3" xfId="21768"/>
    <cellStyle name="Normal 8 9 6 2 3" xfId="6715"/>
    <cellStyle name="Normal 8 9 6 2 3 2" xfId="14251"/>
    <cellStyle name="Normal 8 9 6 2 3 2 2" xfId="31788"/>
    <cellStyle name="Normal 8 9 6 2 3 3" xfId="24273"/>
    <cellStyle name="Normal 8 9 6 2 4" xfId="9241"/>
    <cellStyle name="Normal 8 9 6 2 4 2" xfId="26778"/>
    <cellStyle name="Normal 8 9 6 2 5" xfId="19263"/>
    <cellStyle name="Normal 8 9 6 2 6" xfId="16758"/>
    <cellStyle name="Normal 8 9 6 3" xfId="2965"/>
    <cellStyle name="Normal 8 9 6 3 2" xfId="10501"/>
    <cellStyle name="Normal 8 9 6 3 2 2" xfId="28038"/>
    <cellStyle name="Normal 8 9 6 3 3" xfId="20523"/>
    <cellStyle name="Normal 8 9 6 4" xfId="5470"/>
    <cellStyle name="Normal 8 9 6 4 2" xfId="13006"/>
    <cellStyle name="Normal 8 9 6 4 2 2" xfId="30543"/>
    <cellStyle name="Normal 8 9 6 4 3" xfId="23028"/>
    <cellStyle name="Normal 8 9 6 5" xfId="7992"/>
    <cellStyle name="Normal 8 9 6 5 2" xfId="25533"/>
    <cellStyle name="Normal 8 9 6 6" xfId="18018"/>
    <cellStyle name="Normal 8 9 6 7" xfId="15513"/>
    <cellStyle name="Normal 8 9 7" xfId="958"/>
    <cellStyle name="Normal 8 9 7 2" xfId="2203"/>
    <cellStyle name="Normal 8 9 7 2 2" xfId="4708"/>
    <cellStyle name="Normal 8 9 7 2 2 2" xfId="12244"/>
    <cellStyle name="Normal 8 9 7 2 2 2 2" xfId="29781"/>
    <cellStyle name="Normal 8 9 7 2 2 3" xfId="22266"/>
    <cellStyle name="Normal 8 9 7 2 3" xfId="7213"/>
    <cellStyle name="Normal 8 9 7 2 3 2" xfId="14749"/>
    <cellStyle name="Normal 8 9 7 2 3 2 2" xfId="32286"/>
    <cellStyle name="Normal 8 9 7 2 3 3" xfId="24771"/>
    <cellStyle name="Normal 8 9 7 2 4" xfId="9739"/>
    <cellStyle name="Normal 8 9 7 2 4 2" xfId="27276"/>
    <cellStyle name="Normal 8 9 7 2 5" xfId="19761"/>
    <cellStyle name="Normal 8 9 7 2 6" xfId="17256"/>
    <cellStyle name="Normal 8 9 7 3" xfId="3463"/>
    <cellStyle name="Normal 8 9 7 3 2" xfId="10999"/>
    <cellStyle name="Normal 8 9 7 3 2 2" xfId="28536"/>
    <cellStyle name="Normal 8 9 7 3 3" xfId="21021"/>
    <cellStyle name="Normal 8 9 7 4" xfId="5968"/>
    <cellStyle name="Normal 8 9 7 4 2" xfId="13504"/>
    <cellStyle name="Normal 8 9 7 4 2 2" xfId="31041"/>
    <cellStyle name="Normal 8 9 7 4 3" xfId="23526"/>
    <cellStyle name="Normal 8 9 7 5" xfId="8494"/>
    <cellStyle name="Normal 8 9 7 5 2" xfId="26031"/>
    <cellStyle name="Normal 8 9 7 6" xfId="18516"/>
    <cellStyle name="Normal 8 9 7 7" xfId="16011"/>
    <cellStyle name="Normal 8 9 8" xfId="1456"/>
    <cellStyle name="Normal 8 9 8 2" xfId="3961"/>
    <cellStyle name="Normal 8 9 8 2 2" xfId="11497"/>
    <cellStyle name="Normal 8 9 8 2 2 2" xfId="29034"/>
    <cellStyle name="Normal 8 9 8 2 3" xfId="21519"/>
    <cellStyle name="Normal 8 9 8 3" xfId="6466"/>
    <cellStyle name="Normal 8 9 8 3 2" xfId="14002"/>
    <cellStyle name="Normal 8 9 8 3 2 2" xfId="31539"/>
    <cellStyle name="Normal 8 9 8 3 3" xfId="24024"/>
    <cellStyle name="Normal 8 9 8 4" xfId="8992"/>
    <cellStyle name="Normal 8 9 8 4 2" xfId="26529"/>
    <cellStyle name="Normal 8 9 8 5" xfId="19014"/>
    <cellStyle name="Normal 8 9 8 6" xfId="16509"/>
    <cellStyle name="Normal 8 9 9" xfId="2716"/>
    <cellStyle name="Normal 8 9 9 2" xfId="10252"/>
    <cellStyle name="Normal 8 9 9 2 2" xfId="27789"/>
    <cellStyle name="Normal 8 9 9 3" xfId="20274"/>
    <cellStyle name="Normal 9" xfId="132"/>
    <cellStyle name="Normal_Revised WP SPS Radial Plant v3" xfId="3"/>
    <cellStyle name="Normal_Sheet1" xfId="4"/>
    <cellStyle name="Normal_Sheet2" xfId="5"/>
    <cellStyle name="Normal_Sheet2 2" xfId="62"/>
    <cellStyle name="Normal_Sheet2 4" xfId="231"/>
    <cellStyle name="Normal_SPS Transm Lines 12-31-06" xfId="6"/>
    <cellStyle name="Normal_SPS0412" xfId="7"/>
    <cellStyle name="Normal_Transmission Cost 12-31-07" xfId="8"/>
    <cellStyle name="Normal_WP SPS Radial Plant v3" xfId="9"/>
    <cellStyle name="Normal_WP SPS Radial Plant v3 2" xfId="63"/>
    <cellStyle name="Normal_WP SPS Radial Plant v3 2 2" xfId="379"/>
    <cellStyle name="Note 2" xfId="49"/>
    <cellStyle name="Note 2 2" xfId="61"/>
    <cellStyle name="Note 2 2 2" xfId="91"/>
    <cellStyle name="Note 2 2 2 2" xfId="7707"/>
    <cellStyle name="Note 2 2 2 2 2" xfId="32815"/>
    <cellStyle name="Note 2 2 2 2 3" xfId="32827"/>
    <cellStyle name="Note 2 2 2 2 4" xfId="32857"/>
    <cellStyle name="Note 2 2 2 2 5" xfId="32786"/>
    <cellStyle name="Note 2 2 2 2 6" xfId="32774"/>
    <cellStyle name="Note 2 2 3" xfId="77"/>
    <cellStyle name="Note 2 2 3 2" xfId="7704"/>
    <cellStyle name="Note 2 2 3 2 2" xfId="32812"/>
    <cellStyle name="Note 2 2 3 2 3" xfId="32794"/>
    <cellStyle name="Note 2 2 3 2 4" xfId="32790"/>
    <cellStyle name="Note 2 2 3 2 5" xfId="32834"/>
    <cellStyle name="Note 2 2 3 2 6" xfId="32858"/>
    <cellStyle name="Note 2 2 4" xfId="7702"/>
    <cellStyle name="Note 2 2 4 2" xfId="32810"/>
    <cellStyle name="Note 2 2 4 3" xfId="32821"/>
    <cellStyle name="Note 2 2 4 4" xfId="32820"/>
    <cellStyle name="Note 2 2 4 5" xfId="32803"/>
    <cellStyle name="Note 2 2 4 6" xfId="32773"/>
    <cellStyle name="Note 2 3" xfId="83"/>
    <cellStyle name="Note 2 3 2" xfId="102"/>
    <cellStyle name="Note 2 3 2 2" xfId="7710"/>
    <cellStyle name="Note 2 3 2 2 2" xfId="32816"/>
    <cellStyle name="Note 2 3 2 2 3" xfId="32847"/>
    <cellStyle name="Note 2 3 2 2 4" xfId="32846"/>
    <cellStyle name="Note 2 3 2 2 5" xfId="32797"/>
    <cellStyle name="Note 2 3 2 2 6" xfId="32840"/>
    <cellStyle name="Note 2 3 3" xfId="239"/>
    <cellStyle name="Note 2 3 3 2" xfId="921"/>
    <cellStyle name="Note 2 3 3 2 2" xfId="8461"/>
    <cellStyle name="Note 2 3 3 2 2 2" xfId="32825"/>
    <cellStyle name="Note 2 3 3 2 2 3" xfId="32792"/>
    <cellStyle name="Note 2 3 3 2 2 4" xfId="32861"/>
    <cellStyle name="Note 2 3 3 2 2 5" xfId="32851"/>
    <cellStyle name="Note 2 3 3 2 2 6" xfId="32844"/>
    <cellStyle name="Note 2 3 3 3" xfId="514"/>
    <cellStyle name="Note 2 3 3 3 2" xfId="8083"/>
    <cellStyle name="Note 2 3 3 3 2 2" xfId="32823"/>
    <cellStyle name="Note 2 3 3 3 2 3" xfId="32785"/>
    <cellStyle name="Note 2 3 3 3 2 4" xfId="32801"/>
    <cellStyle name="Note 2 3 3 3 2 5" xfId="32788"/>
    <cellStyle name="Note 2 3 3 3 2 6" xfId="32829"/>
    <cellStyle name="Note 2 3 3 4" xfId="7832"/>
    <cellStyle name="Note 2 3 3 4 2" xfId="32819"/>
    <cellStyle name="Note 2 3 3 4 3" xfId="32796"/>
    <cellStyle name="Note 2 3 3 4 4" xfId="32845"/>
    <cellStyle name="Note 2 3 3 4 5" xfId="32838"/>
    <cellStyle name="Note 2 3 3 4 6" xfId="32835"/>
    <cellStyle name="Note 2 3 3 5" xfId="32768"/>
    <cellStyle name="Note 2 3 3 6" xfId="32770"/>
    <cellStyle name="Note 2 3 3 7" xfId="32776"/>
    <cellStyle name="Note 2 3 3 8" xfId="15353"/>
    <cellStyle name="Note 2 3 4" xfId="7705"/>
    <cellStyle name="Note 2 3 4 2" xfId="32813"/>
    <cellStyle name="Note 2 3 4 3" xfId="32837"/>
    <cellStyle name="Note 2 3 4 4" xfId="32795"/>
    <cellStyle name="Note 2 3 4 5" xfId="32780"/>
    <cellStyle name="Note 2 3 4 6" xfId="32782"/>
    <cellStyle name="Note 2 4" xfId="234"/>
    <cellStyle name="Note 2 4 2" xfId="916"/>
    <cellStyle name="Note 2 4 2 2" xfId="8460"/>
    <cellStyle name="Note 2 4 2 2 2" xfId="32824"/>
    <cellStyle name="Note 2 4 2 2 3" xfId="32853"/>
    <cellStyle name="Note 2 4 2 2 4" xfId="32832"/>
    <cellStyle name="Note 2 4 2 2 5" xfId="32863"/>
    <cellStyle name="Note 2 4 2 2 6" xfId="32849"/>
    <cellStyle name="Note 2 4 3" xfId="509"/>
    <cellStyle name="Note 2 4 3 2" xfId="8082"/>
    <cellStyle name="Note 2 4 3 2 2" xfId="32822"/>
    <cellStyle name="Note 2 4 3 2 3" xfId="32843"/>
    <cellStyle name="Note 2 4 3 2 4" xfId="32836"/>
    <cellStyle name="Note 2 4 3 2 5" xfId="32839"/>
    <cellStyle name="Note 2 4 3 2 6" xfId="32771"/>
    <cellStyle name="Note 2 4 4" xfId="7831"/>
    <cellStyle name="Note 2 4 4 2" xfId="32818"/>
    <cellStyle name="Note 2 4 4 3" xfId="32856"/>
    <cellStyle name="Note 2 4 4 4" xfId="32866"/>
    <cellStyle name="Note 2 4 4 5" xfId="32775"/>
    <cellStyle name="Note 2 4 4 6" xfId="32855"/>
    <cellStyle name="Note 2 4 5" xfId="32767"/>
    <cellStyle name="Note 2 4 6" xfId="32862"/>
    <cellStyle name="Note 2 4 7" xfId="32867"/>
    <cellStyle name="Note 2 4 8" xfId="15352"/>
    <cellStyle name="Note 2 5" xfId="7698"/>
    <cellStyle name="Note 2 5 2" xfId="32806"/>
    <cellStyle name="Note 2 5 3" xfId="32850"/>
    <cellStyle name="Note 2 5 4" xfId="32787"/>
    <cellStyle name="Note 2 5 5" xfId="32864"/>
    <cellStyle name="Note 2 5 6" xfId="32830"/>
    <cellStyle name="Note 3" xfId="55"/>
    <cellStyle name="Note 3 2" xfId="85"/>
    <cellStyle name="Note 3 2 2" xfId="7706"/>
    <cellStyle name="Note 3 2 2 2" xfId="32814"/>
    <cellStyle name="Note 3 2 2 3" xfId="32781"/>
    <cellStyle name="Note 3 2 2 4" xfId="32865"/>
    <cellStyle name="Note 3 2 2 5" xfId="32791"/>
    <cellStyle name="Note 3 2 2 6" xfId="32769"/>
    <cellStyle name="Note 3 3" xfId="71"/>
    <cellStyle name="Note 3 3 2" xfId="7703"/>
    <cellStyle name="Note 3 3 2 2" xfId="32811"/>
    <cellStyle name="Note 3 3 2 3" xfId="32854"/>
    <cellStyle name="Note 3 3 2 4" xfId="32859"/>
    <cellStyle name="Note 3 3 2 5" xfId="32799"/>
    <cellStyle name="Note 3 3 2 6" xfId="32852"/>
    <cellStyle name="Note 3 4" xfId="7701"/>
    <cellStyle name="Note 3 4 2" xfId="32809"/>
    <cellStyle name="Note 3 4 3" xfId="32772"/>
    <cellStyle name="Note 3 4 4" xfId="32793"/>
    <cellStyle name="Note 3 4 5" xfId="32860"/>
    <cellStyle name="Note 3 4 6" xfId="32783"/>
    <cellStyle name="Output 2" xfId="50"/>
    <cellStyle name="Output 2 2" xfId="7699"/>
    <cellStyle name="Output 2 2 2" xfId="32807"/>
    <cellStyle name="Output 2 2 3" xfId="32789"/>
    <cellStyle name="Output 2 2 4" xfId="32828"/>
    <cellStyle name="Output 2 2 5" xfId="32778"/>
    <cellStyle name="Output 2 2 6" xfId="32831"/>
    <cellStyle name="Title 2" xfId="51"/>
    <cellStyle name="Total 2" xfId="52"/>
    <cellStyle name="Total 2 2" xfId="7700"/>
    <cellStyle name="Total 2 2 2" xfId="32808"/>
    <cellStyle name="Total 2 2 3" xfId="32779"/>
    <cellStyle name="Total 2 2 4" xfId="32800"/>
    <cellStyle name="Total 2 2 5" xfId="32833"/>
    <cellStyle name="Total 2 2 6" xfId="32848"/>
    <cellStyle name="Warning Text 2" xfId="53"/>
  </cellStyles>
  <dxfs count="0"/>
  <tableStyles count="0" defaultTableStyle="TableStyleMedium9" defaultPivotStyle="PivotStyleLight16"/>
  <colors>
    <mruColors>
      <color rgb="FFFF9900"/>
      <color rgb="FF99CCFF"/>
      <color rgb="FF66CCFF"/>
      <color rgb="FF3399FF"/>
      <color rgb="FF33CCFF"/>
      <color rgb="FF007A37"/>
      <color rgb="FF401B5B"/>
      <color rgb="FF0000FF"/>
      <color rgb="FFC0C0C0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T280"/>
  <sheetViews>
    <sheetView tabSelected="1" zoomScaleNormal="100" workbookViewId="0">
      <selection activeCell="B15" sqref="B15"/>
    </sheetView>
  </sheetViews>
  <sheetFormatPr defaultColWidth="4.109375" defaultRowHeight="12" x14ac:dyDescent="0.2"/>
  <cols>
    <col min="1" max="1" width="3.77734375" style="35" customWidth="1"/>
    <col min="2" max="2" width="56.5546875" style="49" bestFit="1" customWidth="1"/>
    <col min="3" max="3" width="16.33203125" style="47" customWidth="1"/>
    <col min="4" max="4" width="13.88671875" style="519" customWidth="1"/>
    <col min="5" max="5" width="11.88671875" style="518" customWidth="1"/>
    <col min="6" max="6" width="11.6640625" style="518" customWidth="1"/>
    <col min="7" max="7" width="11.77734375" style="518" customWidth="1"/>
    <col min="8" max="8" width="12.33203125" style="518" customWidth="1"/>
    <col min="9" max="9" width="8.21875" style="70" customWidth="1"/>
    <col min="10" max="10" width="19" style="35" customWidth="1"/>
    <col min="11" max="15" width="19" style="49" customWidth="1"/>
    <col min="16" max="1502" width="4.109375" style="49"/>
    <col min="1503" max="16384" width="4.109375" style="35"/>
  </cols>
  <sheetData>
    <row r="1" spans="1:1502" ht="12.75" thickBot="1" x14ac:dyDescent="0.25">
      <c r="A1" s="548" t="s">
        <v>211</v>
      </c>
      <c r="B1" s="552" t="s">
        <v>212</v>
      </c>
      <c r="C1" s="549" t="s">
        <v>2094</v>
      </c>
      <c r="D1" s="550" t="s">
        <v>2095</v>
      </c>
      <c r="E1" s="551" t="s">
        <v>518</v>
      </c>
      <c r="F1" s="551" t="s">
        <v>519</v>
      </c>
      <c r="G1" s="551" t="s">
        <v>520</v>
      </c>
      <c r="H1" s="551" t="s">
        <v>521</v>
      </c>
      <c r="I1" s="552" t="s">
        <v>600</v>
      </c>
      <c r="J1" s="553" t="s">
        <v>613</v>
      </c>
    </row>
    <row r="2" spans="1:1502" s="49" customFormat="1" x14ac:dyDescent="0.2">
      <c r="A2" s="545" t="s">
        <v>417</v>
      </c>
      <c r="B2" s="546" t="s">
        <v>730</v>
      </c>
      <c r="C2" s="557">
        <v>1559421.15</v>
      </c>
      <c r="D2" s="558">
        <v>823939.73</v>
      </c>
      <c r="E2" s="563">
        <v>1559421.15</v>
      </c>
      <c r="F2" s="563">
        <v>823939.73</v>
      </c>
      <c r="G2" s="563">
        <v>0</v>
      </c>
      <c r="H2" s="563">
        <v>0</v>
      </c>
      <c r="I2" s="547" t="s">
        <v>605</v>
      </c>
      <c r="J2" s="546"/>
    </row>
    <row r="3" spans="1:1502" s="49" customFormat="1" x14ac:dyDescent="0.2">
      <c r="A3" s="528" t="s">
        <v>384</v>
      </c>
      <c r="B3" s="529" t="s">
        <v>703</v>
      </c>
      <c r="C3" s="525">
        <v>149986.28</v>
      </c>
      <c r="D3" s="530">
        <v>56910.57</v>
      </c>
      <c r="E3" s="564">
        <v>149986.28</v>
      </c>
      <c r="F3" s="564">
        <v>56910.57</v>
      </c>
      <c r="G3" s="564">
        <v>0</v>
      </c>
      <c r="H3" s="564">
        <v>0</v>
      </c>
      <c r="I3" s="526" t="s">
        <v>602</v>
      </c>
      <c r="J3" s="529"/>
    </row>
    <row r="4" spans="1:1502" s="49" customFormat="1" x14ac:dyDescent="0.2">
      <c r="A4" s="528" t="s">
        <v>423</v>
      </c>
      <c r="B4" s="529" t="s">
        <v>371</v>
      </c>
      <c r="C4" s="525">
        <v>14819.78</v>
      </c>
      <c r="D4" s="530">
        <v>13791.68</v>
      </c>
      <c r="E4" s="564">
        <v>14819.78</v>
      </c>
      <c r="F4" s="564">
        <v>13791.68</v>
      </c>
      <c r="G4" s="564">
        <v>0</v>
      </c>
      <c r="H4" s="564">
        <v>0</v>
      </c>
      <c r="I4" s="526" t="s">
        <v>602</v>
      </c>
      <c r="J4" s="529"/>
    </row>
    <row r="5" spans="1:1502" s="49" customFormat="1" x14ac:dyDescent="0.2">
      <c r="A5" s="528" t="s">
        <v>423</v>
      </c>
      <c r="B5" s="528" t="s">
        <v>371</v>
      </c>
      <c r="C5" s="525">
        <v>9332.31</v>
      </c>
      <c r="D5" s="530">
        <v>8684.89</v>
      </c>
      <c r="E5" s="564">
        <v>9332.31</v>
      </c>
      <c r="F5" s="564">
        <v>8684.89</v>
      </c>
      <c r="G5" s="564">
        <v>0</v>
      </c>
      <c r="H5" s="564">
        <v>0</v>
      </c>
      <c r="I5" s="526" t="s">
        <v>602</v>
      </c>
      <c r="J5" s="529"/>
    </row>
    <row r="6" spans="1:1502" s="49" customFormat="1" x14ac:dyDescent="0.2">
      <c r="A6" s="528" t="s">
        <v>423</v>
      </c>
      <c r="B6" s="528" t="s">
        <v>371</v>
      </c>
      <c r="C6" s="525">
        <v>68.59</v>
      </c>
      <c r="D6" s="530">
        <v>63.83</v>
      </c>
      <c r="E6" s="564">
        <v>68.59</v>
      </c>
      <c r="F6" s="564">
        <v>63.83</v>
      </c>
      <c r="G6" s="564">
        <v>0</v>
      </c>
      <c r="H6" s="564">
        <v>0</v>
      </c>
      <c r="I6" s="526" t="s">
        <v>602</v>
      </c>
      <c r="J6" s="529"/>
    </row>
    <row r="7" spans="1:1502" s="49" customFormat="1" x14ac:dyDescent="0.2">
      <c r="A7" s="528" t="s">
        <v>423</v>
      </c>
      <c r="B7" s="528" t="s">
        <v>371</v>
      </c>
      <c r="C7" s="525">
        <v>100</v>
      </c>
      <c r="D7" s="530">
        <v>90.71</v>
      </c>
      <c r="E7" s="564">
        <v>100</v>
      </c>
      <c r="F7" s="564">
        <v>90.71</v>
      </c>
      <c r="G7" s="564">
        <v>0</v>
      </c>
      <c r="H7" s="564">
        <v>0</v>
      </c>
      <c r="I7" s="526" t="s">
        <v>602</v>
      </c>
      <c r="J7" s="529"/>
    </row>
    <row r="8" spans="1:1502" s="516" customFormat="1" x14ac:dyDescent="0.2">
      <c r="A8" s="528" t="s">
        <v>27</v>
      </c>
      <c r="B8" s="529" t="s">
        <v>1036</v>
      </c>
      <c r="C8" s="525">
        <v>0</v>
      </c>
      <c r="D8" s="530">
        <v>0</v>
      </c>
      <c r="E8" s="564">
        <v>0</v>
      </c>
      <c r="F8" s="564">
        <v>0</v>
      </c>
      <c r="G8" s="564">
        <v>0</v>
      </c>
      <c r="H8" s="564">
        <v>0</v>
      </c>
      <c r="I8" s="526" t="s">
        <v>602</v>
      </c>
      <c r="J8" s="52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49"/>
      <c r="MT8" s="49"/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49"/>
      <c r="NU8" s="49"/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49"/>
      <c r="OY8" s="49"/>
      <c r="OZ8" s="49"/>
      <c r="PA8" s="49"/>
      <c r="PB8" s="49"/>
      <c r="PC8" s="49"/>
      <c r="PD8" s="49"/>
      <c r="PE8" s="49"/>
      <c r="PF8" s="49"/>
      <c r="PG8" s="49"/>
      <c r="PH8" s="49"/>
      <c r="PI8" s="49"/>
      <c r="PJ8" s="49"/>
      <c r="PK8" s="49"/>
      <c r="PL8" s="49"/>
      <c r="PM8" s="49"/>
      <c r="PN8" s="49"/>
      <c r="PO8" s="49"/>
      <c r="PP8" s="49"/>
      <c r="PQ8" s="49"/>
      <c r="PR8" s="49"/>
      <c r="PS8" s="49"/>
      <c r="PT8" s="49"/>
      <c r="PU8" s="49"/>
      <c r="PV8" s="49"/>
      <c r="PW8" s="49"/>
      <c r="PX8" s="49"/>
      <c r="PY8" s="49"/>
      <c r="PZ8" s="49"/>
      <c r="QA8" s="49"/>
      <c r="QB8" s="49"/>
      <c r="QC8" s="49"/>
      <c r="QD8" s="49"/>
      <c r="QE8" s="49"/>
      <c r="QF8" s="49"/>
      <c r="QG8" s="49"/>
      <c r="QH8" s="49"/>
      <c r="QI8" s="49"/>
      <c r="QJ8" s="49"/>
      <c r="QK8" s="49"/>
      <c r="QL8" s="49"/>
      <c r="QM8" s="49"/>
      <c r="QN8" s="49"/>
      <c r="QO8" s="49"/>
      <c r="QP8" s="49"/>
      <c r="QQ8" s="49"/>
      <c r="QR8" s="49"/>
      <c r="QS8" s="49"/>
      <c r="QT8" s="49"/>
      <c r="QU8" s="49"/>
      <c r="QV8" s="49"/>
      <c r="QW8" s="49"/>
      <c r="QX8" s="49"/>
      <c r="QY8" s="49"/>
      <c r="QZ8" s="49"/>
      <c r="RA8" s="49"/>
      <c r="RB8" s="49"/>
      <c r="RC8" s="49"/>
      <c r="RD8" s="49"/>
      <c r="RE8" s="49"/>
      <c r="RF8" s="49"/>
      <c r="RG8" s="49"/>
      <c r="RH8" s="49"/>
      <c r="RI8" s="49"/>
      <c r="RJ8" s="49"/>
      <c r="RK8" s="49"/>
      <c r="RL8" s="49"/>
      <c r="RM8" s="49"/>
      <c r="RN8" s="49"/>
      <c r="RO8" s="49"/>
      <c r="RP8" s="49"/>
      <c r="RQ8" s="49"/>
      <c r="RR8" s="49"/>
      <c r="RS8" s="49"/>
      <c r="RT8" s="49"/>
      <c r="RU8" s="49"/>
      <c r="RV8" s="49"/>
      <c r="RW8" s="49"/>
      <c r="RX8" s="49"/>
      <c r="RY8" s="49"/>
      <c r="RZ8" s="49"/>
      <c r="SA8" s="49"/>
      <c r="SB8" s="49"/>
      <c r="SC8" s="49"/>
      <c r="SD8" s="49"/>
      <c r="SE8" s="49"/>
      <c r="SF8" s="49"/>
      <c r="SG8" s="49"/>
      <c r="SH8" s="49"/>
      <c r="SI8" s="49"/>
      <c r="SJ8" s="49"/>
      <c r="SK8" s="49"/>
      <c r="SL8" s="49"/>
      <c r="SM8" s="49"/>
      <c r="SN8" s="49"/>
      <c r="SO8" s="49"/>
      <c r="SP8" s="49"/>
      <c r="SQ8" s="49"/>
      <c r="SR8" s="49"/>
      <c r="SS8" s="49"/>
      <c r="ST8" s="49"/>
      <c r="SU8" s="49"/>
      <c r="SV8" s="49"/>
      <c r="SW8" s="49"/>
      <c r="SX8" s="49"/>
      <c r="SY8" s="49"/>
      <c r="SZ8" s="49"/>
      <c r="TA8" s="49"/>
      <c r="TB8" s="49"/>
      <c r="TC8" s="49"/>
      <c r="TD8" s="49"/>
      <c r="TE8" s="49"/>
      <c r="TF8" s="49"/>
      <c r="TG8" s="49"/>
      <c r="TH8" s="49"/>
      <c r="TI8" s="49"/>
      <c r="TJ8" s="49"/>
      <c r="TK8" s="49"/>
      <c r="TL8" s="49"/>
      <c r="TM8" s="49"/>
      <c r="TN8" s="49"/>
      <c r="TO8" s="49"/>
      <c r="TP8" s="49"/>
      <c r="TQ8" s="49"/>
      <c r="TR8" s="49"/>
      <c r="TS8" s="49"/>
      <c r="TT8" s="49"/>
      <c r="TU8" s="49"/>
      <c r="TV8" s="49"/>
      <c r="TW8" s="49"/>
      <c r="TX8" s="49"/>
      <c r="TY8" s="49"/>
      <c r="TZ8" s="49"/>
      <c r="UA8" s="49"/>
      <c r="UB8" s="49"/>
      <c r="UC8" s="49"/>
      <c r="UD8" s="49"/>
      <c r="UE8" s="49"/>
      <c r="UF8" s="49"/>
      <c r="UG8" s="49"/>
      <c r="UH8" s="49"/>
      <c r="UI8" s="49"/>
      <c r="UJ8" s="49"/>
      <c r="UK8" s="49"/>
      <c r="UL8" s="49"/>
      <c r="UM8" s="49"/>
      <c r="UN8" s="49"/>
      <c r="UO8" s="49"/>
      <c r="UP8" s="49"/>
      <c r="UQ8" s="49"/>
      <c r="UR8" s="49"/>
      <c r="US8" s="49"/>
      <c r="UT8" s="49"/>
      <c r="UU8" s="49"/>
      <c r="UV8" s="49"/>
      <c r="UW8" s="49"/>
      <c r="UX8" s="49"/>
      <c r="UY8" s="49"/>
      <c r="UZ8" s="49"/>
      <c r="VA8" s="49"/>
      <c r="VB8" s="49"/>
      <c r="VC8" s="49"/>
      <c r="VD8" s="49"/>
      <c r="VE8" s="49"/>
      <c r="VF8" s="49"/>
      <c r="VG8" s="49"/>
      <c r="VH8" s="49"/>
      <c r="VI8" s="49"/>
      <c r="VJ8" s="49"/>
      <c r="VK8" s="49"/>
      <c r="VL8" s="49"/>
      <c r="VM8" s="49"/>
      <c r="VN8" s="49"/>
      <c r="VO8" s="49"/>
      <c r="VP8" s="49"/>
      <c r="VQ8" s="49"/>
      <c r="VR8" s="49"/>
      <c r="VS8" s="49"/>
      <c r="VT8" s="49"/>
      <c r="VU8" s="49"/>
      <c r="VV8" s="49"/>
      <c r="VW8" s="49"/>
      <c r="VX8" s="49"/>
      <c r="VY8" s="49"/>
      <c r="VZ8" s="49"/>
      <c r="WA8" s="49"/>
      <c r="WB8" s="49"/>
      <c r="WC8" s="49"/>
      <c r="WD8" s="49"/>
      <c r="WE8" s="49"/>
      <c r="WF8" s="49"/>
      <c r="WG8" s="49"/>
      <c r="WH8" s="49"/>
      <c r="WI8" s="49"/>
      <c r="WJ8" s="49"/>
      <c r="WK8" s="49"/>
      <c r="WL8" s="49"/>
      <c r="WM8" s="49"/>
      <c r="WN8" s="49"/>
      <c r="WO8" s="49"/>
      <c r="WP8" s="49"/>
      <c r="WQ8" s="49"/>
      <c r="WR8" s="49"/>
      <c r="WS8" s="49"/>
      <c r="WT8" s="49"/>
      <c r="WU8" s="49"/>
      <c r="WV8" s="49"/>
      <c r="WW8" s="49"/>
      <c r="WX8" s="49"/>
      <c r="WY8" s="49"/>
      <c r="WZ8" s="49"/>
      <c r="XA8" s="49"/>
      <c r="XB8" s="49"/>
      <c r="XC8" s="49"/>
      <c r="XD8" s="49"/>
      <c r="XE8" s="49"/>
      <c r="XF8" s="49"/>
      <c r="XG8" s="49"/>
      <c r="XH8" s="49"/>
      <c r="XI8" s="49"/>
      <c r="XJ8" s="49"/>
      <c r="XK8" s="49"/>
      <c r="XL8" s="49"/>
      <c r="XM8" s="49"/>
      <c r="XN8" s="49"/>
      <c r="XO8" s="49"/>
      <c r="XP8" s="49"/>
      <c r="XQ8" s="49"/>
      <c r="XR8" s="49"/>
      <c r="XS8" s="49"/>
      <c r="XT8" s="49"/>
      <c r="XU8" s="49"/>
      <c r="XV8" s="49"/>
      <c r="XW8" s="49"/>
      <c r="XX8" s="49"/>
      <c r="XY8" s="49"/>
      <c r="XZ8" s="49"/>
      <c r="YA8" s="49"/>
      <c r="YB8" s="49"/>
      <c r="YC8" s="49"/>
      <c r="YD8" s="49"/>
      <c r="YE8" s="49"/>
      <c r="YF8" s="49"/>
      <c r="YG8" s="49"/>
      <c r="YH8" s="49"/>
      <c r="YI8" s="49"/>
      <c r="YJ8" s="49"/>
      <c r="YK8" s="49"/>
      <c r="YL8" s="49"/>
      <c r="YM8" s="49"/>
      <c r="YN8" s="49"/>
      <c r="YO8" s="49"/>
      <c r="YP8" s="49"/>
      <c r="YQ8" s="49"/>
      <c r="YR8" s="49"/>
      <c r="YS8" s="49"/>
      <c r="YT8" s="49"/>
      <c r="YU8" s="49"/>
      <c r="YV8" s="49"/>
      <c r="YW8" s="49"/>
      <c r="YX8" s="49"/>
      <c r="YY8" s="49"/>
      <c r="YZ8" s="49"/>
      <c r="ZA8" s="49"/>
      <c r="ZB8" s="49"/>
      <c r="ZC8" s="49"/>
      <c r="ZD8" s="49"/>
      <c r="ZE8" s="49"/>
      <c r="ZF8" s="49"/>
      <c r="ZG8" s="49"/>
      <c r="ZH8" s="49"/>
      <c r="ZI8" s="49"/>
      <c r="ZJ8" s="49"/>
      <c r="ZK8" s="49"/>
      <c r="ZL8" s="49"/>
      <c r="ZM8" s="49"/>
      <c r="ZN8" s="49"/>
      <c r="ZO8" s="49"/>
      <c r="ZP8" s="49"/>
      <c r="ZQ8" s="49"/>
      <c r="ZR8" s="49"/>
      <c r="ZS8" s="49"/>
      <c r="ZT8" s="49"/>
      <c r="ZU8" s="49"/>
      <c r="ZV8" s="49"/>
      <c r="ZW8" s="49"/>
      <c r="ZX8" s="49"/>
      <c r="ZY8" s="49"/>
      <c r="ZZ8" s="49"/>
      <c r="AAA8" s="49"/>
      <c r="AAB8" s="49"/>
      <c r="AAC8" s="49"/>
      <c r="AAD8" s="49"/>
      <c r="AAE8" s="49"/>
      <c r="AAF8" s="49"/>
      <c r="AAG8" s="49"/>
      <c r="AAH8" s="49"/>
      <c r="AAI8" s="49"/>
      <c r="AAJ8" s="49"/>
      <c r="AAK8" s="49"/>
      <c r="AAL8" s="49"/>
      <c r="AAM8" s="49"/>
      <c r="AAN8" s="49"/>
      <c r="AAO8" s="49"/>
      <c r="AAP8" s="49"/>
      <c r="AAQ8" s="49"/>
      <c r="AAR8" s="49"/>
      <c r="AAS8" s="49"/>
      <c r="AAT8" s="49"/>
      <c r="AAU8" s="49"/>
      <c r="AAV8" s="49"/>
      <c r="AAW8" s="49"/>
      <c r="AAX8" s="49"/>
      <c r="AAY8" s="49"/>
      <c r="AAZ8" s="49"/>
      <c r="ABA8" s="49"/>
      <c r="ABB8" s="49"/>
      <c r="ABC8" s="49"/>
      <c r="ABD8" s="49"/>
      <c r="ABE8" s="49"/>
      <c r="ABF8" s="49"/>
      <c r="ABG8" s="49"/>
      <c r="ABH8" s="49"/>
      <c r="ABI8" s="49"/>
      <c r="ABJ8" s="49"/>
      <c r="ABK8" s="49"/>
      <c r="ABL8" s="49"/>
      <c r="ABM8" s="49"/>
      <c r="ABN8" s="49"/>
      <c r="ABO8" s="49"/>
      <c r="ABP8" s="49"/>
      <c r="ABQ8" s="49"/>
      <c r="ABR8" s="49"/>
      <c r="ABS8" s="49"/>
      <c r="ABT8" s="49"/>
      <c r="ABU8" s="49"/>
      <c r="ABV8" s="49"/>
      <c r="ABW8" s="49"/>
      <c r="ABX8" s="49"/>
      <c r="ABY8" s="49"/>
      <c r="ABZ8" s="49"/>
      <c r="ACA8" s="49"/>
      <c r="ACB8" s="49"/>
      <c r="ACC8" s="49"/>
      <c r="ACD8" s="49"/>
      <c r="ACE8" s="49"/>
      <c r="ACF8" s="49"/>
      <c r="ACG8" s="49"/>
      <c r="ACH8" s="49"/>
      <c r="ACI8" s="49"/>
      <c r="ACJ8" s="49"/>
      <c r="ACK8" s="49"/>
      <c r="ACL8" s="49"/>
      <c r="ACM8" s="49"/>
      <c r="ACN8" s="49"/>
      <c r="ACO8" s="49"/>
      <c r="ACP8" s="49"/>
      <c r="ACQ8" s="49"/>
      <c r="ACR8" s="49"/>
      <c r="ACS8" s="49"/>
      <c r="ACT8" s="49"/>
      <c r="ACU8" s="49"/>
      <c r="ACV8" s="49"/>
      <c r="ACW8" s="49"/>
      <c r="ACX8" s="49"/>
      <c r="ACY8" s="49"/>
      <c r="ACZ8" s="49"/>
      <c r="ADA8" s="49"/>
      <c r="ADB8" s="49"/>
      <c r="ADC8" s="49"/>
      <c r="ADD8" s="49"/>
      <c r="ADE8" s="49"/>
      <c r="ADF8" s="49"/>
      <c r="ADG8" s="49"/>
      <c r="ADH8" s="49"/>
      <c r="ADI8" s="49"/>
      <c r="ADJ8" s="49"/>
      <c r="ADK8" s="49"/>
      <c r="ADL8" s="49"/>
      <c r="ADM8" s="49"/>
      <c r="ADN8" s="49"/>
      <c r="ADO8" s="49"/>
      <c r="ADP8" s="49"/>
      <c r="ADQ8" s="49"/>
      <c r="ADR8" s="49"/>
      <c r="ADS8" s="49"/>
      <c r="ADT8" s="49"/>
      <c r="ADU8" s="49"/>
      <c r="ADV8" s="49"/>
      <c r="ADW8" s="49"/>
      <c r="ADX8" s="49"/>
      <c r="ADY8" s="49"/>
      <c r="ADZ8" s="49"/>
      <c r="AEA8" s="49"/>
      <c r="AEB8" s="49"/>
      <c r="AEC8" s="49"/>
      <c r="AED8" s="49"/>
      <c r="AEE8" s="49"/>
      <c r="AEF8" s="49"/>
      <c r="AEG8" s="49"/>
      <c r="AEH8" s="49"/>
      <c r="AEI8" s="49"/>
      <c r="AEJ8" s="49"/>
      <c r="AEK8" s="49"/>
      <c r="AEL8" s="49"/>
      <c r="AEM8" s="49"/>
      <c r="AEN8" s="49"/>
      <c r="AEO8" s="49"/>
      <c r="AEP8" s="49"/>
      <c r="AEQ8" s="49"/>
      <c r="AER8" s="49"/>
      <c r="AES8" s="49"/>
      <c r="AET8" s="49"/>
      <c r="AEU8" s="49"/>
      <c r="AEV8" s="49"/>
      <c r="AEW8" s="49"/>
      <c r="AEX8" s="49"/>
      <c r="AEY8" s="49"/>
      <c r="AEZ8" s="49"/>
      <c r="AFA8" s="49"/>
      <c r="AFB8" s="49"/>
      <c r="AFC8" s="49"/>
      <c r="AFD8" s="49"/>
      <c r="AFE8" s="49"/>
      <c r="AFF8" s="49"/>
      <c r="AFG8" s="49"/>
      <c r="AFH8" s="49"/>
      <c r="AFI8" s="49"/>
      <c r="AFJ8" s="49"/>
      <c r="AFK8" s="49"/>
      <c r="AFL8" s="49"/>
      <c r="AFM8" s="49"/>
      <c r="AFN8" s="49"/>
      <c r="AFO8" s="49"/>
      <c r="AFP8" s="49"/>
      <c r="AFQ8" s="49"/>
      <c r="AFR8" s="49"/>
      <c r="AFS8" s="49"/>
      <c r="AFT8" s="49"/>
      <c r="AFU8" s="49"/>
      <c r="AFV8" s="49"/>
      <c r="AFW8" s="49"/>
      <c r="AFX8" s="49"/>
      <c r="AFY8" s="49"/>
      <c r="AFZ8" s="49"/>
      <c r="AGA8" s="49"/>
      <c r="AGB8" s="49"/>
      <c r="AGC8" s="49"/>
      <c r="AGD8" s="49"/>
      <c r="AGE8" s="49"/>
      <c r="AGF8" s="49"/>
      <c r="AGG8" s="49"/>
      <c r="AGH8" s="49"/>
      <c r="AGI8" s="49"/>
      <c r="AGJ8" s="49"/>
      <c r="AGK8" s="49"/>
      <c r="AGL8" s="49"/>
      <c r="AGM8" s="49"/>
      <c r="AGN8" s="49"/>
      <c r="AGO8" s="49"/>
      <c r="AGP8" s="49"/>
      <c r="AGQ8" s="49"/>
      <c r="AGR8" s="49"/>
      <c r="AGS8" s="49"/>
      <c r="AGT8" s="49"/>
      <c r="AGU8" s="49"/>
      <c r="AGV8" s="49"/>
      <c r="AGW8" s="49"/>
      <c r="AGX8" s="49"/>
      <c r="AGY8" s="49"/>
      <c r="AGZ8" s="49"/>
      <c r="AHA8" s="49"/>
      <c r="AHB8" s="49"/>
      <c r="AHC8" s="49"/>
      <c r="AHD8" s="49"/>
      <c r="AHE8" s="49"/>
      <c r="AHF8" s="49"/>
      <c r="AHG8" s="49"/>
      <c r="AHH8" s="49"/>
      <c r="AHI8" s="49"/>
      <c r="AHJ8" s="49"/>
      <c r="AHK8" s="49"/>
      <c r="AHL8" s="49"/>
      <c r="AHM8" s="49"/>
      <c r="AHN8" s="49"/>
      <c r="AHO8" s="49"/>
      <c r="AHP8" s="49"/>
      <c r="AHQ8" s="49"/>
      <c r="AHR8" s="49"/>
      <c r="AHS8" s="49"/>
      <c r="AHT8" s="49"/>
      <c r="AHU8" s="49"/>
      <c r="AHV8" s="49"/>
      <c r="AHW8" s="49"/>
      <c r="AHX8" s="49"/>
      <c r="AHY8" s="49"/>
      <c r="AHZ8" s="49"/>
      <c r="AIA8" s="49"/>
      <c r="AIB8" s="49"/>
      <c r="AIC8" s="49"/>
      <c r="AID8" s="49"/>
      <c r="AIE8" s="49"/>
      <c r="AIF8" s="49"/>
      <c r="AIG8" s="49"/>
      <c r="AIH8" s="49"/>
      <c r="AII8" s="49"/>
      <c r="AIJ8" s="49"/>
      <c r="AIK8" s="49"/>
      <c r="AIL8" s="49"/>
      <c r="AIM8" s="49"/>
      <c r="AIN8" s="49"/>
      <c r="AIO8" s="49"/>
      <c r="AIP8" s="49"/>
      <c r="AIQ8" s="49"/>
      <c r="AIR8" s="49"/>
      <c r="AIS8" s="49"/>
      <c r="AIT8" s="49"/>
      <c r="AIU8" s="49"/>
      <c r="AIV8" s="49"/>
      <c r="AIW8" s="49"/>
      <c r="AIX8" s="49"/>
      <c r="AIY8" s="49"/>
      <c r="AIZ8" s="49"/>
      <c r="AJA8" s="49"/>
      <c r="AJB8" s="49"/>
      <c r="AJC8" s="49"/>
      <c r="AJD8" s="49"/>
      <c r="AJE8" s="49"/>
      <c r="AJF8" s="49"/>
      <c r="AJG8" s="49"/>
      <c r="AJH8" s="49"/>
      <c r="AJI8" s="49"/>
      <c r="AJJ8" s="49"/>
      <c r="AJK8" s="49"/>
      <c r="AJL8" s="49"/>
      <c r="AJM8" s="49"/>
      <c r="AJN8" s="49"/>
      <c r="AJO8" s="49"/>
      <c r="AJP8" s="49"/>
      <c r="AJQ8" s="49"/>
      <c r="AJR8" s="49"/>
      <c r="AJS8" s="49"/>
      <c r="AJT8" s="49"/>
      <c r="AJU8" s="49"/>
      <c r="AJV8" s="49"/>
      <c r="AJW8" s="49"/>
      <c r="AJX8" s="49"/>
      <c r="AJY8" s="49"/>
      <c r="AJZ8" s="49"/>
      <c r="AKA8" s="49"/>
      <c r="AKB8" s="49"/>
      <c r="AKC8" s="49"/>
      <c r="AKD8" s="49"/>
      <c r="AKE8" s="49"/>
      <c r="AKF8" s="49"/>
      <c r="AKG8" s="49"/>
      <c r="AKH8" s="49"/>
      <c r="AKI8" s="49"/>
      <c r="AKJ8" s="49"/>
      <c r="AKK8" s="49"/>
      <c r="AKL8" s="49"/>
      <c r="AKM8" s="49"/>
      <c r="AKN8" s="49"/>
      <c r="AKO8" s="49"/>
      <c r="AKP8" s="49"/>
      <c r="AKQ8" s="49"/>
      <c r="AKR8" s="49"/>
      <c r="AKS8" s="49"/>
      <c r="AKT8" s="49"/>
      <c r="AKU8" s="49"/>
      <c r="AKV8" s="49"/>
      <c r="AKW8" s="49"/>
      <c r="AKX8" s="49"/>
      <c r="AKY8" s="49"/>
      <c r="AKZ8" s="49"/>
      <c r="ALA8" s="49"/>
      <c r="ALB8" s="49"/>
      <c r="ALC8" s="49"/>
      <c r="ALD8" s="49"/>
      <c r="ALE8" s="49"/>
      <c r="ALF8" s="49"/>
      <c r="ALG8" s="49"/>
      <c r="ALH8" s="49"/>
      <c r="ALI8" s="49"/>
      <c r="ALJ8" s="49"/>
      <c r="ALK8" s="49"/>
      <c r="ALL8" s="49"/>
      <c r="ALM8" s="49"/>
      <c r="ALN8" s="49"/>
      <c r="ALO8" s="49"/>
      <c r="ALP8" s="49"/>
      <c r="ALQ8" s="49"/>
      <c r="ALR8" s="49"/>
      <c r="ALS8" s="49"/>
      <c r="ALT8" s="49"/>
      <c r="ALU8" s="49"/>
      <c r="ALV8" s="49"/>
      <c r="ALW8" s="49"/>
      <c r="ALX8" s="49"/>
      <c r="ALY8" s="49"/>
      <c r="ALZ8" s="49"/>
      <c r="AMA8" s="49"/>
      <c r="AMB8" s="49"/>
      <c r="AMC8" s="49"/>
      <c r="AMD8" s="49"/>
      <c r="AME8" s="49"/>
      <c r="AMF8" s="49"/>
      <c r="AMG8" s="49"/>
      <c r="AMH8" s="49"/>
      <c r="AMI8" s="49"/>
      <c r="AMJ8" s="49"/>
      <c r="AMK8" s="49"/>
      <c r="AML8" s="49"/>
      <c r="AMM8" s="49"/>
      <c r="AMN8" s="49"/>
      <c r="AMO8" s="49"/>
      <c r="AMP8" s="49"/>
      <c r="AMQ8" s="49"/>
      <c r="AMR8" s="49"/>
      <c r="AMS8" s="49"/>
      <c r="AMT8" s="49"/>
      <c r="AMU8" s="49"/>
      <c r="AMV8" s="49"/>
      <c r="AMW8" s="49"/>
      <c r="AMX8" s="49"/>
      <c r="AMY8" s="49"/>
      <c r="AMZ8" s="49"/>
      <c r="ANA8" s="49"/>
      <c r="ANB8" s="49"/>
      <c r="ANC8" s="49"/>
      <c r="AND8" s="49"/>
      <c r="ANE8" s="49"/>
      <c r="ANF8" s="49"/>
      <c r="ANG8" s="49"/>
      <c r="ANH8" s="49"/>
      <c r="ANI8" s="49"/>
      <c r="ANJ8" s="49"/>
      <c r="ANK8" s="49"/>
      <c r="ANL8" s="49"/>
      <c r="ANM8" s="49"/>
      <c r="ANN8" s="49"/>
      <c r="ANO8" s="49"/>
      <c r="ANP8" s="49"/>
      <c r="ANQ8" s="49"/>
      <c r="ANR8" s="49"/>
      <c r="ANS8" s="49"/>
      <c r="ANT8" s="49"/>
      <c r="ANU8" s="49"/>
      <c r="ANV8" s="49"/>
      <c r="ANW8" s="49"/>
      <c r="ANX8" s="49"/>
      <c r="ANY8" s="49"/>
      <c r="ANZ8" s="49"/>
      <c r="AOA8" s="49"/>
      <c r="AOB8" s="49"/>
      <c r="AOC8" s="49"/>
      <c r="AOD8" s="49"/>
      <c r="AOE8" s="49"/>
      <c r="AOF8" s="49"/>
      <c r="AOG8" s="49"/>
      <c r="AOH8" s="49"/>
      <c r="AOI8" s="49"/>
      <c r="AOJ8" s="49"/>
      <c r="AOK8" s="49"/>
      <c r="AOL8" s="49"/>
      <c r="AOM8" s="49"/>
      <c r="AON8" s="49"/>
      <c r="AOO8" s="49"/>
      <c r="AOP8" s="49"/>
      <c r="AOQ8" s="49"/>
      <c r="AOR8" s="49"/>
      <c r="AOS8" s="49"/>
      <c r="AOT8" s="49"/>
      <c r="AOU8" s="49"/>
      <c r="AOV8" s="49"/>
      <c r="AOW8" s="49"/>
      <c r="AOX8" s="49"/>
      <c r="AOY8" s="49"/>
      <c r="AOZ8" s="49"/>
      <c r="APA8" s="49"/>
      <c r="APB8" s="49"/>
      <c r="APC8" s="49"/>
      <c r="APD8" s="49"/>
      <c r="APE8" s="49"/>
      <c r="APF8" s="49"/>
      <c r="APG8" s="49"/>
      <c r="APH8" s="49"/>
      <c r="API8" s="49"/>
      <c r="APJ8" s="49"/>
      <c r="APK8" s="49"/>
      <c r="APL8" s="49"/>
      <c r="APM8" s="49"/>
      <c r="APN8" s="49"/>
      <c r="APO8" s="49"/>
      <c r="APP8" s="49"/>
      <c r="APQ8" s="49"/>
      <c r="APR8" s="49"/>
      <c r="APS8" s="49"/>
      <c r="APT8" s="49"/>
      <c r="APU8" s="49"/>
      <c r="APV8" s="49"/>
      <c r="APW8" s="49"/>
      <c r="APX8" s="49"/>
      <c r="APY8" s="49"/>
      <c r="APZ8" s="49"/>
      <c r="AQA8" s="49"/>
      <c r="AQB8" s="49"/>
      <c r="AQC8" s="49"/>
      <c r="AQD8" s="49"/>
      <c r="AQE8" s="49"/>
      <c r="AQF8" s="49"/>
      <c r="AQG8" s="49"/>
      <c r="AQH8" s="49"/>
      <c r="AQI8" s="49"/>
      <c r="AQJ8" s="49"/>
      <c r="AQK8" s="49"/>
      <c r="AQL8" s="49"/>
      <c r="AQM8" s="49"/>
      <c r="AQN8" s="49"/>
      <c r="AQO8" s="49"/>
      <c r="AQP8" s="49"/>
      <c r="AQQ8" s="49"/>
      <c r="AQR8" s="49"/>
      <c r="AQS8" s="49"/>
      <c r="AQT8" s="49"/>
      <c r="AQU8" s="49"/>
      <c r="AQV8" s="49"/>
      <c r="AQW8" s="49"/>
      <c r="AQX8" s="49"/>
      <c r="AQY8" s="49"/>
      <c r="AQZ8" s="49"/>
      <c r="ARA8" s="49"/>
      <c r="ARB8" s="49"/>
      <c r="ARC8" s="49"/>
      <c r="ARD8" s="49"/>
      <c r="ARE8" s="49"/>
      <c r="ARF8" s="49"/>
      <c r="ARG8" s="49"/>
      <c r="ARH8" s="49"/>
      <c r="ARI8" s="49"/>
      <c r="ARJ8" s="49"/>
      <c r="ARK8" s="49"/>
      <c r="ARL8" s="49"/>
      <c r="ARM8" s="49"/>
      <c r="ARN8" s="49"/>
      <c r="ARO8" s="49"/>
      <c r="ARP8" s="49"/>
      <c r="ARQ8" s="49"/>
      <c r="ARR8" s="49"/>
      <c r="ARS8" s="49"/>
      <c r="ART8" s="49"/>
      <c r="ARU8" s="49"/>
      <c r="ARV8" s="49"/>
      <c r="ARW8" s="49"/>
      <c r="ARX8" s="49"/>
      <c r="ARY8" s="49"/>
      <c r="ARZ8" s="49"/>
      <c r="ASA8" s="49"/>
      <c r="ASB8" s="49"/>
      <c r="ASC8" s="49"/>
      <c r="ASD8" s="49"/>
      <c r="ASE8" s="49"/>
      <c r="ASF8" s="49"/>
      <c r="ASG8" s="49"/>
      <c r="ASH8" s="49"/>
      <c r="ASI8" s="49"/>
      <c r="ASJ8" s="49"/>
      <c r="ASK8" s="49"/>
      <c r="ASL8" s="49"/>
      <c r="ASM8" s="49"/>
      <c r="ASN8" s="49"/>
      <c r="ASO8" s="49"/>
      <c r="ASP8" s="49"/>
      <c r="ASQ8" s="49"/>
      <c r="ASR8" s="49"/>
      <c r="ASS8" s="49"/>
      <c r="AST8" s="49"/>
      <c r="ASU8" s="49"/>
      <c r="ASV8" s="49"/>
      <c r="ASW8" s="49"/>
      <c r="ASX8" s="49"/>
      <c r="ASY8" s="49"/>
      <c r="ASZ8" s="49"/>
      <c r="ATA8" s="49"/>
      <c r="ATB8" s="49"/>
      <c r="ATC8" s="49"/>
      <c r="ATD8" s="49"/>
      <c r="ATE8" s="49"/>
      <c r="ATF8" s="49"/>
      <c r="ATG8" s="49"/>
      <c r="ATH8" s="49"/>
      <c r="ATI8" s="49"/>
      <c r="ATJ8" s="49"/>
      <c r="ATK8" s="49"/>
      <c r="ATL8" s="49"/>
      <c r="ATM8" s="49"/>
      <c r="ATN8" s="49"/>
      <c r="ATO8" s="49"/>
      <c r="ATP8" s="49"/>
      <c r="ATQ8" s="49"/>
      <c r="ATR8" s="49"/>
      <c r="ATS8" s="49"/>
      <c r="ATT8" s="49"/>
      <c r="ATU8" s="49"/>
      <c r="ATV8" s="49"/>
      <c r="ATW8" s="49"/>
      <c r="ATX8" s="49"/>
      <c r="ATY8" s="49"/>
      <c r="ATZ8" s="49"/>
      <c r="AUA8" s="49"/>
      <c r="AUB8" s="49"/>
      <c r="AUC8" s="49"/>
      <c r="AUD8" s="49"/>
      <c r="AUE8" s="49"/>
      <c r="AUF8" s="49"/>
      <c r="AUG8" s="49"/>
      <c r="AUH8" s="49"/>
      <c r="AUI8" s="49"/>
      <c r="AUJ8" s="49"/>
      <c r="AUK8" s="49"/>
      <c r="AUL8" s="49"/>
      <c r="AUM8" s="49"/>
      <c r="AUN8" s="49"/>
      <c r="AUO8" s="49"/>
      <c r="AUP8" s="49"/>
      <c r="AUQ8" s="49"/>
      <c r="AUR8" s="49"/>
      <c r="AUS8" s="49"/>
      <c r="AUT8" s="49"/>
      <c r="AUU8" s="49"/>
      <c r="AUV8" s="49"/>
      <c r="AUW8" s="49"/>
      <c r="AUX8" s="49"/>
      <c r="AUY8" s="49"/>
      <c r="AUZ8" s="49"/>
      <c r="AVA8" s="49"/>
      <c r="AVB8" s="49"/>
      <c r="AVC8" s="49"/>
      <c r="AVD8" s="49"/>
      <c r="AVE8" s="49"/>
      <c r="AVF8" s="49"/>
      <c r="AVG8" s="49"/>
      <c r="AVH8" s="49"/>
      <c r="AVI8" s="49"/>
      <c r="AVJ8" s="49"/>
      <c r="AVK8" s="49"/>
      <c r="AVL8" s="49"/>
      <c r="AVM8" s="49"/>
      <c r="AVN8" s="49"/>
      <c r="AVO8" s="49"/>
      <c r="AVP8" s="49"/>
      <c r="AVQ8" s="49"/>
      <c r="AVR8" s="49"/>
      <c r="AVS8" s="49"/>
      <c r="AVT8" s="49"/>
      <c r="AVU8" s="49"/>
      <c r="AVV8" s="49"/>
      <c r="AVW8" s="49"/>
      <c r="AVX8" s="49"/>
      <c r="AVY8" s="49"/>
      <c r="AVZ8" s="49"/>
      <c r="AWA8" s="49"/>
      <c r="AWB8" s="49"/>
      <c r="AWC8" s="49"/>
      <c r="AWD8" s="49"/>
      <c r="AWE8" s="49"/>
      <c r="AWF8" s="49"/>
      <c r="AWG8" s="49"/>
      <c r="AWH8" s="49"/>
      <c r="AWI8" s="49"/>
      <c r="AWJ8" s="49"/>
      <c r="AWK8" s="49"/>
      <c r="AWL8" s="49"/>
      <c r="AWM8" s="49"/>
      <c r="AWN8" s="49"/>
      <c r="AWO8" s="49"/>
      <c r="AWP8" s="49"/>
      <c r="AWQ8" s="49"/>
      <c r="AWR8" s="49"/>
      <c r="AWS8" s="49"/>
      <c r="AWT8" s="49"/>
      <c r="AWU8" s="49"/>
      <c r="AWV8" s="49"/>
      <c r="AWW8" s="49"/>
      <c r="AWX8" s="49"/>
      <c r="AWY8" s="49"/>
      <c r="AWZ8" s="49"/>
      <c r="AXA8" s="49"/>
      <c r="AXB8" s="49"/>
      <c r="AXC8" s="49"/>
      <c r="AXD8" s="49"/>
      <c r="AXE8" s="49"/>
      <c r="AXF8" s="49"/>
      <c r="AXG8" s="49"/>
      <c r="AXH8" s="49"/>
      <c r="AXI8" s="49"/>
      <c r="AXJ8" s="49"/>
      <c r="AXK8" s="49"/>
      <c r="AXL8" s="49"/>
      <c r="AXM8" s="49"/>
      <c r="AXN8" s="49"/>
      <c r="AXO8" s="49"/>
      <c r="AXP8" s="49"/>
      <c r="AXQ8" s="49"/>
      <c r="AXR8" s="49"/>
      <c r="AXS8" s="49"/>
      <c r="AXT8" s="49"/>
      <c r="AXU8" s="49"/>
      <c r="AXV8" s="49"/>
      <c r="AXW8" s="49"/>
      <c r="AXX8" s="49"/>
      <c r="AXY8" s="49"/>
      <c r="AXZ8" s="49"/>
      <c r="AYA8" s="49"/>
      <c r="AYB8" s="49"/>
      <c r="AYC8" s="49"/>
      <c r="AYD8" s="49"/>
      <c r="AYE8" s="49"/>
      <c r="AYF8" s="49"/>
      <c r="AYG8" s="49"/>
      <c r="AYH8" s="49"/>
      <c r="AYI8" s="49"/>
      <c r="AYJ8" s="49"/>
      <c r="AYK8" s="49"/>
      <c r="AYL8" s="49"/>
      <c r="AYM8" s="49"/>
      <c r="AYN8" s="49"/>
      <c r="AYO8" s="49"/>
      <c r="AYP8" s="49"/>
      <c r="AYQ8" s="49"/>
      <c r="AYR8" s="49"/>
      <c r="AYS8" s="49"/>
      <c r="AYT8" s="49"/>
      <c r="AYU8" s="49"/>
      <c r="AYV8" s="49"/>
      <c r="AYW8" s="49"/>
      <c r="AYX8" s="49"/>
      <c r="AYY8" s="49"/>
      <c r="AYZ8" s="49"/>
      <c r="AZA8" s="49"/>
      <c r="AZB8" s="49"/>
      <c r="AZC8" s="49"/>
      <c r="AZD8" s="49"/>
      <c r="AZE8" s="49"/>
      <c r="AZF8" s="49"/>
      <c r="AZG8" s="49"/>
      <c r="AZH8" s="49"/>
      <c r="AZI8" s="49"/>
      <c r="AZJ8" s="49"/>
      <c r="AZK8" s="49"/>
      <c r="AZL8" s="49"/>
      <c r="AZM8" s="49"/>
      <c r="AZN8" s="49"/>
      <c r="AZO8" s="49"/>
      <c r="AZP8" s="49"/>
      <c r="AZQ8" s="49"/>
      <c r="AZR8" s="49"/>
      <c r="AZS8" s="49"/>
      <c r="AZT8" s="49"/>
      <c r="AZU8" s="49"/>
      <c r="AZV8" s="49"/>
      <c r="AZW8" s="49"/>
      <c r="AZX8" s="49"/>
      <c r="AZY8" s="49"/>
      <c r="AZZ8" s="49"/>
      <c r="BAA8" s="49"/>
      <c r="BAB8" s="49"/>
      <c r="BAC8" s="49"/>
      <c r="BAD8" s="49"/>
      <c r="BAE8" s="49"/>
      <c r="BAF8" s="49"/>
      <c r="BAG8" s="49"/>
      <c r="BAH8" s="49"/>
      <c r="BAI8" s="49"/>
      <c r="BAJ8" s="49"/>
      <c r="BAK8" s="49"/>
      <c r="BAL8" s="49"/>
      <c r="BAM8" s="49"/>
      <c r="BAN8" s="49"/>
      <c r="BAO8" s="49"/>
      <c r="BAP8" s="49"/>
      <c r="BAQ8" s="49"/>
      <c r="BAR8" s="49"/>
      <c r="BAS8" s="49"/>
      <c r="BAT8" s="49"/>
      <c r="BAU8" s="49"/>
      <c r="BAV8" s="49"/>
      <c r="BAW8" s="49"/>
      <c r="BAX8" s="49"/>
      <c r="BAY8" s="49"/>
      <c r="BAZ8" s="49"/>
      <c r="BBA8" s="49"/>
      <c r="BBB8" s="49"/>
      <c r="BBC8" s="49"/>
      <c r="BBD8" s="49"/>
      <c r="BBE8" s="49"/>
      <c r="BBF8" s="49"/>
      <c r="BBG8" s="49"/>
      <c r="BBH8" s="49"/>
      <c r="BBI8" s="49"/>
      <c r="BBJ8" s="49"/>
      <c r="BBK8" s="49"/>
      <c r="BBL8" s="49"/>
      <c r="BBM8" s="49"/>
      <c r="BBN8" s="49"/>
      <c r="BBO8" s="49"/>
      <c r="BBP8" s="49"/>
      <c r="BBQ8" s="49"/>
      <c r="BBR8" s="49"/>
      <c r="BBS8" s="49"/>
      <c r="BBT8" s="49"/>
      <c r="BBU8" s="49"/>
      <c r="BBV8" s="49"/>
      <c r="BBW8" s="49"/>
      <c r="BBX8" s="49"/>
      <c r="BBY8" s="49"/>
      <c r="BBZ8" s="49"/>
      <c r="BCA8" s="49"/>
      <c r="BCB8" s="49"/>
      <c r="BCC8" s="49"/>
      <c r="BCD8" s="49"/>
      <c r="BCE8" s="49"/>
      <c r="BCF8" s="49"/>
      <c r="BCG8" s="49"/>
      <c r="BCH8" s="49"/>
      <c r="BCI8" s="49"/>
      <c r="BCJ8" s="49"/>
      <c r="BCK8" s="49"/>
      <c r="BCL8" s="49"/>
      <c r="BCM8" s="49"/>
      <c r="BCN8" s="49"/>
      <c r="BCO8" s="49"/>
      <c r="BCP8" s="49"/>
      <c r="BCQ8" s="49"/>
      <c r="BCR8" s="49"/>
      <c r="BCS8" s="49"/>
      <c r="BCT8" s="49"/>
      <c r="BCU8" s="49"/>
      <c r="BCV8" s="49"/>
      <c r="BCW8" s="49"/>
      <c r="BCX8" s="49"/>
      <c r="BCY8" s="49"/>
      <c r="BCZ8" s="49"/>
      <c r="BDA8" s="49"/>
      <c r="BDB8" s="49"/>
      <c r="BDC8" s="49"/>
      <c r="BDD8" s="49"/>
      <c r="BDE8" s="49"/>
      <c r="BDF8" s="49"/>
      <c r="BDG8" s="49"/>
      <c r="BDH8" s="49"/>
      <c r="BDI8" s="49"/>
      <c r="BDJ8" s="49"/>
      <c r="BDK8" s="49"/>
      <c r="BDL8" s="49"/>
      <c r="BDM8" s="49"/>
      <c r="BDN8" s="49"/>
      <c r="BDO8" s="49"/>
      <c r="BDP8" s="49"/>
      <c r="BDQ8" s="49"/>
      <c r="BDR8" s="49"/>
      <c r="BDS8" s="49"/>
      <c r="BDT8" s="49"/>
      <c r="BDU8" s="49"/>
      <c r="BDV8" s="49"/>
      <c r="BDW8" s="49"/>
      <c r="BDX8" s="49"/>
      <c r="BDY8" s="49"/>
      <c r="BDZ8" s="49"/>
      <c r="BEA8" s="49"/>
      <c r="BEB8" s="49"/>
      <c r="BEC8" s="49"/>
      <c r="BED8" s="49"/>
      <c r="BEE8" s="49"/>
      <c r="BEF8" s="49"/>
      <c r="BEG8" s="49"/>
      <c r="BEH8" s="49"/>
      <c r="BEI8" s="49"/>
      <c r="BEJ8" s="49"/>
      <c r="BEK8" s="49"/>
      <c r="BEL8" s="49"/>
      <c r="BEM8" s="49"/>
      <c r="BEN8" s="49"/>
      <c r="BEO8" s="49"/>
      <c r="BEP8" s="49"/>
      <c r="BEQ8" s="49"/>
      <c r="BER8" s="49"/>
      <c r="BES8" s="49"/>
      <c r="BET8" s="49"/>
    </row>
    <row r="9" spans="1:1502" s="49" customFormat="1" x14ac:dyDescent="0.2">
      <c r="A9" s="528" t="s">
        <v>657</v>
      </c>
      <c r="B9" s="529" t="s">
        <v>160</v>
      </c>
      <c r="C9" s="525">
        <v>217732.11</v>
      </c>
      <c r="D9" s="530">
        <v>181173.28</v>
      </c>
      <c r="E9" s="564">
        <v>217732.11</v>
      </c>
      <c r="F9" s="564">
        <v>181173.28</v>
      </c>
      <c r="G9" s="564">
        <v>0</v>
      </c>
      <c r="H9" s="564">
        <v>0</v>
      </c>
      <c r="I9" s="526" t="s">
        <v>602</v>
      </c>
      <c r="J9" s="529"/>
    </row>
    <row r="10" spans="1:1502" s="49" customFormat="1" x14ac:dyDescent="0.2">
      <c r="A10" s="528" t="s">
        <v>657</v>
      </c>
      <c r="B10" s="528" t="s">
        <v>160</v>
      </c>
      <c r="C10" s="525">
        <v>48931.25</v>
      </c>
      <c r="D10" s="530">
        <v>40715.33</v>
      </c>
      <c r="E10" s="564">
        <v>48931.25</v>
      </c>
      <c r="F10" s="564">
        <v>40715.33</v>
      </c>
      <c r="G10" s="564">
        <v>0</v>
      </c>
      <c r="H10" s="564">
        <v>0</v>
      </c>
      <c r="I10" s="526" t="s">
        <v>602</v>
      </c>
      <c r="J10" s="529"/>
    </row>
    <row r="11" spans="1:1502" s="49" customFormat="1" x14ac:dyDescent="0.2">
      <c r="A11" s="528" t="s">
        <v>657</v>
      </c>
      <c r="B11" s="528" t="s">
        <v>160</v>
      </c>
      <c r="C11" s="525">
        <v>557672.98</v>
      </c>
      <c r="D11" s="530">
        <v>464035.58</v>
      </c>
      <c r="E11" s="564">
        <v>557672.98</v>
      </c>
      <c r="F11" s="564">
        <v>464035.58</v>
      </c>
      <c r="G11" s="564">
        <v>0</v>
      </c>
      <c r="H11" s="564">
        <v>0</v>
      </c>
      <c r="I11" s="526" t="s">
        <v>602</v>
      </c>
      <c r="J11" s="529"/>
    </row>
    <row r="12" spans="1:1502" s="49" customFormat="1" x14ac:dyDescent="0.2">
      <c r="A12" s="528" t="s">
        <v>661</v>
      </c>
      <c r="B12" s="529" t="s">
        <v>701</v>
      </c>
      <c r="C12" s="525">
        <v>276715.84999999998</v>
      </c>
      <c r="D12" s="530">
        <v>231946.31</v>
      </c>
      <c r="E12" s="564">
        <v>276715.84999999998</v>
      </c>
      <c r="F12" s="564">
        <v>231946.31</v>
      </c>
      <c r="G12" s="564">
        <v>0</v>
      </c>
      <c r="H12" s="564">
        <v>0</v>
      </c>
      <c r="I12" s="526" t="s">
        <v>602</v>
      </c>
      <c r="J12" s="529"/>
    </row>
    <row r="13" spans="1:1502" s="49" customFormat="1" x14ac:dyDescent="0.2">
      <c r="A13" s="528" t="s">
        <v>661</v>
      </c>
      <c r="B13" s="528" t="s">
        <v>701</v>
      </c>
      <c r="C13" s="525">
        <v>856.1</v>
      </c>
      <c r="D13" s="530">
        <v>717.6</v>
      </c>
      <c r="E13" s="564">
        <v>856.1</v>
      </c>
      <c r="F13" s="564">
        <v>717.6</v>
      </c>
      <c r="G13" s="564">
        <v>0</v>
      </c>
      <c r="H13" s="564">
        <v>0</v>
      </c>
      <c r="I13" s="526" t="s">
        <v>602</v>
      </c>
      <c r="J13" s="529"/>
    </row>
    <row r="14" spans="1:1502" s="49" customFormat="1" x14ac:dyDescent="0.2">
      <c r="A14" s="528" t="s">
        <v>661</v>
      </c>
      <c r="B14" s="528" t="s">
        <v>701</v>
      </c>
      <c r="C14" s="525">
        <v>234611.15</v>
      </c>
      <c r="D14" s="530">
        <v>196653.68</v>
      </c>
      <c r="E14" s="564">
        <v>234611.15</v>
      </c>
      <c r="F14" s="564">
        <v>196653.68</v>
      </c>
      <c r="G14" s="564">
        <v>0</v>
      </c>
      <c r="H14" s="564">
        <v>0</v>
      </c>
      <c r="I14" s="526" t="s">
        <v>602</v>
      </c>
      <c r="J14" s="529"/>
    </row>
    <row r="15" spans="1:1502" s="49" customFormat="1" x14ac:dyDescent="0.2">
      <c r="A15" s="528" t="s">
        <v>698</v>
      </c>
      <c r="B15" s="529" t="s">
        <v>229</v>
      </c>
      <c r="C15" s="525">
        <v>928.86</v>
      </c>
      <c r="D15" s="530">
        <v>885.61</v>
      </c>
      <c r="E15" s="564">
        <v>928.86</v>
      </c>
      <c r="F15" s="564">
        <v>885.61</v>
      </c>
      <c r="G15" s="564">
        <v>0</v>
      </c>
      <c r="H15" s="564">
        <v>0</v>
      </c>
      <c r="I15" s="526" t="s">
        <v>602</v>
      </c>
      <c r="J15" s="529"/>
    </row>
    <row r="16" spans="1:1502" s="516" customFormat="1" x14ac:dyDescent="0.2">
      <c r="A16" s="528" t="s">
        <v>1326</v>
      </c>
      <c r="B16" s="529" t="s">
        <v>353</v>
      </c>
      <c r="C16" s="525">
        <v>513.22</v>
      </c>
      <c r="D16" s="530">
        <v>470.56</v>
      </c>
      <c r="E16" s="564">
        <v>513.22</v>
      </c>
      <c r="F16" s="564">
        <v>470.56</v>
      </c>
      <c r="G16" s="564">
        <v>0</v>
      </c>
      <c r="H16" s="564">
        <v>0</v>
      </c>
      <c r="I16" s="526" t="s">
        <v>602</v>
      </c>
      <c r="J16" s="529" t="s">
        <v>2099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  <c r="IW16" s="49"/>
      <c r="IX16" s="49"/>
      <c r="IY16" s="49"/>
      <c r="IZ16" s="49"/>
      <c r="JA16" s="49"/>
      <c r="JB16" s="49"/>
      <c r="JC16" s="49"/>
      <c r="JD16" s="49"/>
      <c r="JE16" s="49"/>
      <c r="JF16" s="49"/>
      <c r="JG16" s="49"/>
      <c r="JH16" s="49"/>
      <c r="JI16" s="49"/>
      <c r="JJ16" s="49"/>
      <c r="JK16" s="49"/>
      <c r="JL16" s="49"/>
      <c r="JM16" s="49"/>
      <c r="JN16" s="49"/>
      <c r="JO16" s="49"/>
      <c r="JP16" s="49"/>
      <c r="JQ16" s="49"/>
      <c r="JR16" s="49"/>
      <c r="JS16" s="49"/>
      <c r="JT16" s="49"/>
      <c r="JU16" s="49"/>
      <c r="JV16" s="49"/>
      <c r="JW16" s="49"/>
      <c r="JX16" s="49"/>
      <c r="JY16" s="49"/>
      <c r="JZ16" s="49"/>
      <c r="KA16" s="49"/>
      <c r="KB16" s="49"/>
      <c r="KC16" s="49"/>
      <c r="KD16" s="49"/>
      <c r="KE16" s="49"/>
      <c r="KF16" s="49"/>
      <c r="KG16" s="49"/>
      <c r="KH16" s="49"/>
      <c r="KI16" s="49"/>
      <c r="KJ16" s="49"/>
      <c r="KK16" s="49"/>
      <c r="KL16" s="49"/>
      <c r="KM16" s="49"/>
      <c r="KN16" s="49"/>
      <c r="KO16" s="49"/>
      <c r="KP16" s="49"/>
      <c r="KQ16" s="49"/>
      <c r="KR16" s="49"/>
      <c r="KS16" s="49"/>
      <c r="KT16" s="49"/>
      <c r="KU16" s="49"/>
      <c r="KV16" s="49"/>
      <c r="KW16" s="49"/>
      <c r="KX16" s="49"/>
      <c r="KY16" s="49"/>
      <c r="KZ16" s="49"/>
      <c r="LA16" s="49"/>
      <c r="LB16" s="49"/>
      <c r="LC16" s="49"/>
      <c r="LD16" s="49"/>
      <c r="LE16" s="49"/>
      <c r="LF16" s="49"/>
      <c r="LG16" s="49"/>
      <c r="LH16" s="49"/>
      <c r="LI16" s="49"/>
      <c r="LJ16" s="49"/>
      <c r="LK16" s="49"/>
      <c r="LL16" s="49"/>
      <c r="LM16" s="49"/>
      <c r="LN16" s="49"/>
      <c r="LO16" s="49"/>
      <c r="LP16" s="49"/>
      <c r="LQ16" s="49"/>
      <c r="LR16" s="49"/>
      <c r="LS16" s="49"/>
      <c r="LT16" s="49"/>
      <c r="LU16" s="49"/>
      <c r="LV16" s="49"/>
      <c r="LW16" s="49"/>
      <c r="LX16" s="49"/>
      <c r="LY16" s="49"/>
      <c r="LZ16" s="49"/>
      <c r="MA16" s="49"/>
      <c r="MB16" s="49"/>
      <c r="MC16" s="49"/>
      <c r="MD16" s="49"/>
      <c r="ME16" s="49"/>
      <c r="MF16" s="49"/>
      <c r="MG16" s="49"/>
      <c r="MH16" s="49"/>
      <c r="MI16" s="49"/>
      <c r="MJ16" s="49"/>
      <c r="MK16" s="49"/>
      <c r="ML16" s="49"/>
      <c r="MM16" s="49"/>
      <c r="MN16" s="49"/>
      <c r="MO16" s="49"/>
      <c r="MP16" s="49"/>
      <c r="MQ16" s="49"/>
      <c r="MR16" s="49"/>
      <c r="MS16" s="49"/>
      <c r="MT16" s="49"/>
      <c r="MU16" s="49"/>
      <c r="MV16" s="49"/>
      <c r="MW16" s="49"/>
      <c r="MX16" s="49"/>
      <c r="MY16" s="49"/>
      <c r="MZ16" s="49"/>
      <c r="NA16" s="49"/>
      <c r="NB16" s="49"/>
      <c r="NC16" s="49"/>
      <c r="ND16" s="49"/>
      <c r="NE16" s="49"/>
      <c r="NF16" s="49"/>
      <c r="NG16" s="49"/>
      <c r="NH16" s="49"/>
      <c r="NI16" s="49"/>
      <c r="NJ16" s="49"/>
      <c r="NK16" s="49"/>
      <c r="NL16" s="49"/>
      <c r="NM16" s="49"/>
      <c r="NN16" s="49"/>
      <c r="NO16" s="49"/>
      <c r="NP16" s="49"/>
      <c r="NQ16" s="49"/>
      <c r="NR16" s="49"/>
      <c r="NS16" s="49"/>
      <c r="NT16" s="49"/>
      <c r="NU16" s="49"/>
      <c r="NV16" s="49"/>
      <c r="NW16" s="49"/>
      <c r="NX16" s="49"/>
      <c r="NY16" s="49"/>
      <c r="NZ16" s="49"/>
      <c r="OA16" s="49"/>
      <c r="OB16" s="49"/>
      <c r="OC16" s="49"/>
      <c r="OD16" s="49"/>
      <c r="OE16" s="49"/>
      <c r="OF16" s="49"/>
      <c r="OG16" s="49"/>
      <c r="OH16" s="49"/>
      <c r="OI16" s="49"/>
      <c r="OJ16" s="49"/>
      <c r="OK16" s="49"/>
      <c r="OL16" s="49"/>
      <c r="OM16" s="49"/>
      <c r="ON16" s="49"/>
      <c r="OO16" s="49"/>
      <c r="OP16" s="49"/>
      <c r="OQ16" s="49"/>
      <c r="OR16" s="49"/>
      <c r="OS16" s="49"/>
      <c r="OT16" s="49"/>
      <c r="OU16" s="49"/>
      <c r="OV16" s="49"/>
      <c r="OW16" s="49"/>
      <c r="OX16" s="49"/>
      <c r="OY16" s="49"/>
      <c r="OZ16" s="49"/>
      <c r="PA16" s="49"/>
      <c r="PB16" s="49"/>
      <c r="PC16" s="49"/>
      <c r="PD16" s="49"/>
      <c r="PE16" s="49"/>
      <c r="PF16" s="49"/>
      <c r="PG16" s="49"/>
      <c r="PH16" s="49"/>
      <c r="PI16" s="49"/>
      <c r="PJ16" s="49"/>
      <c r="PK16" s="49"/>
      <c r="PL16" s="49"/>
      <c r="PM16" s="49"/>
      <c r="PN16" s="49"/>
      <c r="PO16" s="49"/>
      <c r="PP16" s="49"/>
      <c r="PQ16" s="49"/>
      <c r="PR16" s="49"/>
      <c r="PS16" s="49"/>
      <c r="PT16" s="49"/>
      <c r="PU16" s="49"/>
      <c r="PV16" s="49"/>
      <c r="PW16" s="49"/>
      <c r="PX16" s="49"/>
      <c r="PY16" s="49"/>
      <c r="PZ16" s="49"/>
      <c r="QA16" s="49"/>
      <c r="QB16" s="49"/>
      <c r="QC16" s="49"/>
      <c r="QD16" s="49"/>
      <c r="QE16" s="49"/>
      <c r="QF16" s="49"/>
      <c r="QG16" s="49"/>
      <c r="QH16" s="49"/>
      <c r="QI16" s="49"/>
      <c r="QJ16" s="49"/>
      <c r="QK16" s="49"/>
      <c r="QL16" s="49"/>
      <c r="QM16" s="49"/>
      <c r="QN16" s="49"/>
      <c r="QO16" s="49"/>
      <c r="QP16" s="49"/>
      <c r="QQ16" s="49"/>
      <c r="QR16" s="49"/>
      <c r="QS16" s="49"/>
      <c r="QT16" s="49"/>
      <c r="QU16" s="49"/>
      <c r="QV16" s="49"/>
      <c r="QW16" s="49"/>
      <c r="QX16" s="49"/>
      <c r="QY16" s="49"/>
      <c r="QZ16" s="49"/>
      <c r="RA16" s="49"/>
      <c r="RB16" s="49"/>
      <c r="RC16" s="49"/>
      <c r="RD16" s="49"/>
      <c r="RE16" s="49"/>
      <c r="RF16" s="49"/>
      <c r="RG16" s="49"/>
      <c r="RH16" s="49"/>
      <c r="RI16" s="49"/>
      <c r="RJ16" s="49"/>
      <c r="RK16" s="49"/>
      <c r="RL16" s="49"/>
      <c r="RM16" s="49"/>
      <c r="RN16" s="49"/>
      <c r="RO16" s="49"/>
      <c r="RP16" s="49"/>
      <c r="RQ16" s="49"/>
      <c r="RR16" s="49"/>
      <c r="RS16" s="49"/>
      <c r="RT16" s="49"/>
      <c r="RU16" s="49"/>
      <c r="RV16" s="49"/>
      <c r="RW16" s="49"/>
      <c r="RX16" s="49"/>
      <c r="RY16" s="49"/>
      <c r="RZ16" s="49"/>
      <c r="SA16" s="49"/>
      <c r="SB16" s="49"/>
      <c r="SC16" s="49"/>
      <c r="SD16" s="49"/>
      <c r="SE16" s="49"/>
      <c r="SF16" s="49"/>
      <c r="SG16" s="49"/>
      <c r="SH16" s="49"/>
      <c r="SI16" s="49"/>
      <c r="SJ16" s="49"/>
      <c r="SK16" s="49"/>
      <c r="SL16" s="49"/>
      <c r="SM16" s="49"/>
      <c r="SN16" s="49"/>
      <c r="SO16" s="49"/>
      <c r="SP16" s="49"/>
      <c r="SQ16" s="49"/>
      <c r="SR16" s="49"/>
      <c r="SS16" s="49"/>
      <c r="ST16" s="49"/>
      <c r="SU16" s="49"/>
      <c r="SV16" s="49"/>
      <c r="SW16" s="49"/>
      <c r="SX16" s="49"/>
      <c r="SY16" s="49"/>
      <c r="SZ16" s="49"/>
      <c r="TA16" s="49"/>
      <c r="TB16" s="49"/>
      <c r="TC16" s="49"/>
      <c r="TD16" s="49"/>
      <c r="TE16" s="49"/>
      <c r="TF16" s="49"/>
      <c r="TG16" s="49"/>
      <c r="TH16" s="49"/>
      <c r="TI16" s="49"/>
      <c r="TJ16" s="49"/>
      <c r="TK16" s="49"/>
      <c r="TL16" s="49"/>
      <c r="TM16" s="49"/>
      <c r="TN16" s="49"/>
      <c r="TO16" s="49"/>
      <c r="TP16" s="49"/>
      <c r="TQ16" s="49"/>
      <c r="TR16" s="49"/>
      <c r="TS16" s="49"/>
      <c r="TT16" s="49"/>
      <c r="TU16" s="49"/>
      <c r="TV16" s="49"/>
      <c r="TW16" s="49"/>
      <c r="TX16" s="49"/>
      <c r="TY16" s="49"/>
      <c r="TZ16" s="49"/>
      <c r="UA16" s="49"/>
      <c r="UB16" s="49"/>
      <c r="UC16" s="49"/>
      <c r="UD16" s="49"/>
      <c r="UE16" s="49"/>
      <c r="UF16" s="49"/>
      <c r="UG16" s="49"/>
      <c r="UH16" s="49"/>
      <c r="UI16" s="49"/>
      <c r="UJ16" s="49"/>
      <c r="UK16" s="49"/>
      <c r="UL16" s="49"/>
      <c r="UM16" s="49"/>
      <c r="UN16" s="49"/>
      <c r="UO16" s="49"/>
      <c r="UP16" s="49"/>
      <c r="UQ16" s="49"/>
      <c r="UR16" s="49"/>
      <c r="US16" s="49"/>
      <c r="UT16" s="49"/>
      <c r="UU16" s="49"/>
      <c r="UV16" s="49"/>
      <c r="UW16" s="49"/>
      <c r="UX16" s="49"/>
      <c r="UY16" s="49"/>
      <c r="UZ16" s="49"/>
      <c r="VA16" s="49"/>
      <c r="VB16" s="49"/>
      <c r="VC16" s="49"/>
      <c r="VD16" s="49"/>
      <c r="VE16" s="49"/>
      <c r="VF16" s="49"/>
      <c r="VG16" s="49"/>
      <c r="VH16" s="49"/>
      <c r="VI16" s="49"/>
      <c r="VJ16" s="49"/>
      <c r="VK16" s="49"/>
      <c r="VL16" s="49"/>
      <c r="VM16" s="49"/>
      <c r="VN16" s="49"/>
      <c r="VO16" s="49"/>
      <c r="VP16" s="49"/>
      <c r="VQ16" s="49"/>
      <c r="VR16" s="49"/>
      <c r="VS16" s="49"/>
      <c r="VT16" s="49"/>
      <c r="VU16" s="49"/>
      <c r="VV16" s="49"/>
      <c r="VW16" s="49"/>
      <c r="VX16" s="49"/>
      <c r="VY16" s="49"/>
      <c r="VZ16" s="49"/>
      <c r="WA16" s="49"/>
      <c r="WB16" s="49"/>
      <c r="WC16" s="49"/>
      <c r="WD16" s="49"/>
      <c r="WE16" s="49"/>
      <c r="WF16" s="49"/>
      <c r="WG16" s="49"/>
      <c r="WH16" s="49"/>
      <c r="WI16" s="49"/>
      <c r="WJ16" s="49"/>
      <c r="WK16" s="49"/>
      <c r="WL16" s="49"/>
      <c r="WM16" s="49"/>
      <c r="WN16" s="49"/>
      <c r="WO16" s="49"/>
      <c r="WP16" s="49"/>
      <c r="WQ16" s="49"/>
      <c r="WR16" s="49"/>
      <c r="WS16" s="49"/>
      <c r="WT16" s="49"/>
      <c r="WU16" s="49"/>
      <c r="WV16" s="49"/>
      <c r="WW16" s="49"/>
      <c r="WX16" s="49"/>
      <c r="WY16" s="49"/>
      <c r="WZ16" s="49"/>
      <c r="XA16" s="49"/>
      <c r="XB16" s="49"/>
      <c r="XC16" s="49"/>
      <c r="XD16" s="49"/>
      <c r="XE16" s="49"/>
      <c r="XF16" s="49"/>
      <c r="XG16" s="49"/>
      <c r="XH16" s="49"/>
      <c r="XI16" s="49"/>
      <c r="XJ16" s="49"/>
      <c r="XK16" s="49"/>
      <c r="XL16" s="49"/>
      <c r="XM16" s="49"/>
      <c r="XN16" s="49"/>
      <c r="XO16" s="49"/>
      <c r="XP16" s="49"/>
      <c r="XQ16" s="49"/>
      <c r="XR16" s="49"/>
      <c r="XS16" s="49"/>
      <c r="XT16" s="49"/>
      <c r="XU16" s="49"/>
      <c r="XV16" s="49"/>
      <c r="XW16" s="49"/>
      <c r="XX16" s="49"/>
      <c r="XY16" s="49"/>
      <c r="XZ16" s="49"/>
      <c r="YA16" s="49"/>
      <c r="YB16" s="49"/>
      <c r="YC16" s="49"/>
      <c r="YD16" s="49"/>
      <c r="YE16" s="49"/>
      <c r="YF16" s="49"/>
      <c r="YG16" s="49"/>
      <c r="YH16" s="49"/>
      <c r="YI16" s="49"/>
      <c r="YJ16" s="49"/>
      <c r="YK16" s="49"/>
      <c r="YL16" s="49"/>
      <c r="YM16" s="49"/>
      <c r="YN16" s="49"/>
      <c r="YO16" s="49"/>
      <c r="YP16" s="49"/>
      <c r="YQ16" s="49"/>
      <c r="YR16" s="49"/>
      <c r="YS16" s="49"/>
      <c r="YT16" s="49"/>
      <c r="YU16" s="49"/>
      <c r="YV16" s="49"/>
      <c r="YW16" s="49"/>
      <c r="YX16" s="49"/>
      <c r="YY16" s="49"/>
      <c r="YZ16" s="49"/>
      <c r="ZA16" s="49"/>
      <c r="ZB16" s="49"/>
      <c r="ZC16" s="49"/>
      <c r="ZD16" s="49"/>
      <c r="ZE16" s="49"/>
      <c r="ZF16" s="49"/>
      <c r="ZG16" s="49"/>
      <c r="ZH16" s="49"/>
      <c r="ZI16" s="49"/>
      <c r="ZJ16" s="49"/>
      <c r="ZK16" s="49"/>
      <c r="ZL16" s="49"/>
      <c r="ZM16" s="49"/>
      <c r="ZN16" s="49"/>
      <c r="ZO16" s="49"/>
      <c r="ZP16" s="49"/>
      <c r="ZQ16" s="49"/>
      <c r="ZR16" s="49"/>
      <c r="ZS16" s="49"/>
      <c r="ZT16" s="49"/>
      <c r="ZU16" s="49"/>
      <c r="ZV16" s="49"/>
      <c r="ZW16" s="49"/>
      <c r="ZX16" s="49"/>
      <c r="ZY16" s="49"/>
      <c r="ZZ16" s="49"/>
      <c r="AAA16" s="49"/>
      <c r="AAB16" s="49"/>
      <c r="AAC16" s="49"/>
      <c r="AAD16" s="49"/>
      <c r="AAE16" s="49"/>
      <c r="AAF16" s="49"/>
      <c r="AAG16" s="49"/>
      <c r="AAH16" s="49"/>
      <c r="AAI16" s="49"/>
      <c r="AAJ16" s="49"/>
      <c r="AAK16" s="49"/>
      <c r="AAL16" s="49"/>
      <c r="AAM16" s="49"/>
      <c r="AAN16" s="49"/>
      <c r="AAO16" s="49"/>
      <c r="AAP16" s="49"/>
      <c r="AAQ16" s="49"/>
      <c r="AAR16" s="49"/>
      <c r="AAS16" s="49"/>
      <c r="AAT16" s="49"/>
      <c r="AAU16" s="49"/>
      <c r="AAV16" s="49"/>
      <c r="AAW16" s="49"/>
      <c r="AAX16" s="49"/>
      <c r="AAY16" s="49"/>
      <c r="AAZ16" s="49"/>
      <c r="ABA16" s="49"/>
      <c r="ABB16" s="49"/>
      <c r="ABC16" s="49"/>
      <c r="ABD16" s="49"/>
      <c r="ABE16" s="49"/>
      <c r="ABF16" s="49"/>
      <c r="ABG16" s="49"/>
      <c r="ABH16" s="49"/>
      <c r="ABI16" s="49"/>
      <c r="ABJ16" s="49"/>
      <c r="ABK16" s="49"/>
      <c r="ABL16" s="49"/>
      <c r="ABM16" s="49"/>
      <c r="ABN16" s="49"/>
      <c r="ABO16" s="49"/>
      <c r="ABP16" s="49"/>
      <c r="ABQ16" s="49"/>
      <c r="ABR16" s="49"/>
      <c r="ABS16" s="49"/>
      <c r="ABT16" s="49"/>
      <c r="ABU16" s="49"/>
      <c r="ABV16" s="49"/>
      <c r="ABW16" s="49"/>
      <c r="ABX16" s="49"/>
      <c r="ABY16" s="49"/>
      <c r="ABZ16" s="49"/>
      <c r="ACA16" s="49"/>
      <c r="ACB16" s="49"/>
      <c r="ACC16" s="49"/>
      <c r="ACD16" s="49"/>
      <c r="ACE16" s="49"/>
      <c r="ACF16" s="49"/>
      <c r="ACG16" s="49"/>
      <c r="ACH16" s="49"/>
      <c r="ACI16" s="49"/>
      <c r="ACJ16" s="49"/>
      <c r="ACK16" s="49"/>
      <c r="ACL16" s="49"/>
      <c r="ACM16" s="49"/>
      <c r="ACN16" s="49"/>
      <c r="ACO16" s="49"/>
      <c r="ACP16" s="49"/>
      <c r="ACQ16" s="49"/>
      <c r="ACR16" s="49"/>
      <c r="ACS16" s="49"/>
      <c r="ACT16" s="49"/>
      <c r="ACU16" s="49"/>
      <c r="ACV16" s="49"/>
      <c r="ACW16" s="49"/>
      <c r="ACX16" s="49"/>
      <c r="ACY16" s="49"/>
      <c r="ACZ16" s="49"/>
      <c r="ADA16" s="49"/>
      <c r="ADB16" s="49"/>
      <c r="ADC16" s="49"/>
      <c r="ADD16" s="49"/>
      <c r="ADE16" s="49"/>
      <c r="ADF16" s="49"/>
      <c r="ADG16" s="49"/>
      <c r="ADH16" s="49"/>
      <c r="ADI16" s="49"/>
      <c r="ADJ16" s="49"/>
      <c r="ADK16" s="49"/>
      <c r="ADL16" s="49"/>
      <c r="ADM16" s="49"/>
      <c r="ADN16" s="49"/>
      <c r="ADO16" s="49"/>
      <c r="ADP16" s="49"/>
      <c r="ADQ16" s="49"/>
      <c r="ADR16" s="49"/>
      <c r="ADS16" s="49"/>
      <c r="ADT16" s="49"/>
      <c r="ADU16" s="49"/>
      <c r="ADV16" s="49"/>
      <c r="ADW16" s="49"/>
      <c r="ADX16" s="49"/>
      <c r="ADY16" s="49"/>
      <c r="ADZ16" s="49"/>
      <c r="AEA16" s="49"/>
      <c r="AEB16" s="49"/>
      <c r="AEC16" s="49"/>
      <c r="AED16" s="49"/>
      <c r="AEE16" s="49"/>
      <c r="AEF16" s="49"/>
      <c r="AEG16" s="49"/>
      <c r="AEH16" s="49"/>
      <c r="AEI16" s="49"/>
      <c r="AEJ16" s="49"/>
      <c r="AEK16" s="49"/>
      <c r="AEL16" s="49"/>
      <c r="AEM16" s="49"/>
      <c r="AEN16" s="49"/>
      <c r="AEO16" s="49"/>
      <c r="AEP16" s="49"/>
      <c r="AEQ16" s="49"/>
      <c r="AER16" s="49"/>
      <c r="AES16" s="49"/>
      <c r="AET16" s="49"/>
      <c r="AEU16" s="49"/>
      <c r="AEV16" s="49"/>
      <c r="AEW16" s="49"/>
      <c r="AEX16" s="49"/>
      <c r="AEY16" s="49"/>
      <c r="AEZ16" s="49"/>
      <c r="AFA16" s="49"/>
      <c r="AFB16" s="49"/>
      <c r="AFC16" s="49"/>
      <c r="AFD16" s="49"/>
      <c r="AFE16" s="49"/>
      <c r="AFF16" s="49"/>
      <c r="AFG16" s="49"/>
      <c r="AFH16" s="49"/>
      <c r="AFI16" s="49"/>
      <c r="AFJ16" s="49"/>
      <c r="AFK16" s="49"/>
      <c r="AFL16" s="49"/>
      <c r="AFM16" s="49"/>
      <c r="AFN16" s="49"/>
      <c r="AFO16" s="49"/>
      <c r="AFP16" s="49"/>
      <c r="AFQ16" s="49"/>
      <c r="AFR16" s="49"/>
      <c r="AFS16" s="49"/>
      <c r="AFT16" s="49"/>
      <c r="AFU16" s="49"/>
      <c r="AFV16" s="49"/>
      <c r="AFW16" s="49"/>
      <c r="AFX16" s="49"/>
      <c r="AFY16" s="49"/>
      <c r="AFZ16" s="49"/>
      <c r="AGA16" s="49"/>
      <c r="AGB16" s="49"/>
      <c r="AGC16" s="49"/>
      <c r="AGD16" s="49"/>
      <c r="AGE16" s="49"/>
      <c r="AGF16" s="49"/>
      <c r="AGG16" s="49"/>
      <c r="AGH16" s="49"/>
      <c r="AGI16" s="49"/>
      <c r="AGJ16" s="49"/>
      <c r="AGK16" s="49"/>
      <c r="AGL16" s="49"/>
      <c r="AGM16" s="49"/>
      <c r="AGN16" s="49"/>
      <c r="AGO16" s="49"/>
      <c r="AGP16" s="49"/>
      <c r="AGQ16" s="49"/>
      <c r="AGR16" s="49"/>
      <c r="AGS16" s="49"/>
      <c r="AGT16" s="49"/>
      <c r="AGU16" s="49"/>
      <c r="AGV16" s="49"/>
      <c r="AGW16" s="49"/>
      <c r="AGX16" s="49"/>
      <c r="AGY16" s="49"/>
      <c r="AGZ16" s="49"/>
      <c r="AHA16" s="49"/>
      <c r="AHB16" s="49"/>
      <c r="AHC16" s="49"/>
      <c r="AHD16" s="49"/>
      <c r="AHE16" s="49"/>
      <c r="AHF16" s="49"/>
      <c r="AHG16" s="49"/>
      <c r="AHH16" s="49"/>
      <c r="AHI16" s="49"/>
      <c r="AHJ16" s="49"/>
      <c r="AHK16" s="49"/>
      <c r="AHL16" s="49"/>
      <c r="AHM16" s="49"/>
      <c r="AHN16" s="49"/>
      <c r="AHO16" s="49"/>
      <c r="AHP16" s="49"/>
      <c r="AHQ16" s="49"/>
      <c r="AHR16" s="49"/>
      <c r="AHS16" s="49"/>
      <c r="AHT16" s="49"/>
      <c r="AHU16" s="49"/>
      <c r="AHV16" s="49"/>
      <c r="AHW16" s="49"/>
      <c r="AHX16" s="49"/>
      <c r="AHY16" s="49"/>
      <c r="AHZ16" s="49"/>
      <c r="AIA16" s="49"/>
      <c r="AIB16" s="49"/>
      <c r="AIC16" s="49"/>
      <c r="AID16" s="49"/>
      <c r="AIE16" s="49"/>
      <c r="AIF16" s="49"/>
      <c r="AIG16" s="49"/>
      <c r="AIH16" s="49"/>
      <c r="AII16" s="49"/>
      <c r="AIJ16" s="49"/>
      <c r="AIK16" s="49"/>
      <c r="AIL16" s="49"/>
      <c r="AIM16" s="49"/>
      <c r="AIN16" s="49"/>
      <c r="AIO16" s="49"/>
      <c r="AIP16" s="49"/>
      <c r="AIQ16" s="49"/>
      <c r="AIR16" s="49"/>
      <c r="AIS16" s="49"/>
      <c r="AIT16" s="49"/>
      <c r="AIU16" s="49"/>
      <c r="AIV16" s="49"/>
      <c r="AIW16" s="49"/>
      <c r="AIX16" s="49"/>
      <c r="AIY16" s="49"/>
      <c r="AIZ16" s="49"/>
      <c r="AJA16" s="49"/>
      <c r="AJB16" s="49"/>
      <c r="AJC16" s="49"/>
      <c r="AJD16" s="49"/>
      <c r="AJE16" s="49"/>
      <c r="AJF16" s="49"/>
      <c r="AJG16" s="49"/>
      <c r="AJH16" s="49"/>
      <c r="AJI16" s="49"/>
      <c r="AJJ16" s="49"/>
      <c r="AJK16" s="49"/>
      <c r="AJL16" s="49"/>
      <c r="AJM16" s="49"/>
      <c r="AJN16" s="49"/>
      <c r="AJO16" s="49"/>
      <c r="AJP16" s="49"/>
      <c r="AJQ16" s="49"/>
      <c r="AJR16" s="49"/>
      <c r="AJS16" s="49"/>
      <c r="AJT16" s="49"/>
      <c r="AJU16" s="49"/>
      <c r="AJV16" s="49"/>
      <c r="AJW16" s="49"/>
      <c r="AJX16" s="49"/>
      <c r="AJY16" s="49"/>
      <c r="AJZ16" s="49"/>
      <c r="AKA16" s="49"/>
      <c r="AKB16" s="49"/>
      <c r="AKC16" s="49"/>
      <c r="AKD16" s="49"/>
      <c r="AKE16" s="49"/>
      <c r="AKF16" s="49"/>
      <c r="AKG16" s="49"/>
      <c r="AKH16" s="49"/>
      <c r="AKI16" s="49"/>
      <c r="AKJ16" s="49"/>
      <c r="AKK16" s="49"/>
      <c r="AKL16" s="49"/>
      <c r="AKM16" s="49"/>
      <c r="AKN16" s="49"/>
      <c r="AKO16" s="49"/>
      <c r="AKP16" s="49"/>
      <c r="AKQ16" s="49"/>
      <c r="AKR16" s="49"/>
      <c r="AKS16" s="49"/>
      <c r="AKT16" s="49"/>
      <c r="AKU16" s="49"/>
      <c r="AKV16" s="49"/>
      <c r="AKW16" s="49"/>
      <c r="AKX16" s="49"/>
      <c r="AKY16" s="49"/>
      <c r="AKZ16" s="49"/>
      <c r="ALA16" s="49"/>
      <c r="ALB16" s="49"/>
      <c r="ALC16" s="49"/>
      <c r="ALD16" s="49"/>
      <c r="ALE16" s="49"/>
      <c r="ALF16" s="49"/>
      <c r="ALG16" s="49"/>
      <c r="ALH16" s="49"/>
      <c r="ALI16" s="49"/>
      <c r="ALJ16" s="49"/>
      <c r="ALK16" s="49"/>
      <c r="ALL16" s="49"/>
      <c r="ALM16" s="49"/>
      <c r="ALN16" s="49"/>
      <c r="ALO16" s="49"/>
      <c r="ALP16" s="49"/>
      <c r="ALQ16" s="49"/>
      <c r="ALR16" s="49"/>
      <c r="ALS16" s="49"/>
      <c r="ALT16" s="49"/>
      <c r="ALU16" s="49"/>
      <c r="ALV16" s="49"/>
      <c r="ALW16" s="49"/>
      <c r="ALX16" s="49"/>
      <c r="ALY16" s="49"/>
      <c r="ALZ16" s="49"/>
      <c r="AMA16" s="49"/>
      <c r="AMB16" s="49"/>
      <c r="AMC16" s="49"/>
      <c r="AMD16" s="49"/>
      <c r="AME16" s="49"/>
      <c r="AMF16" s="49"/>
      <c r="AMG16" s="49"/>
      <c r="AMH16" s="49"/>
      <c r="AMI16" s="49"/>
      <c r="AMJ16" s="49"/>
      <c r="AMK16" s="49"/>
      <c r="AML16" s="49"/>
      <c r="AMM16" s="49"/>
      <c r="AMN16" s="49"/>
      <c r="AMO16" s="49"/>
      <c r="AMP16" s="49"/>
      <c r="AMQ16" s="49"/>
      <c r="AMR16" s="49"/>
      <c r="AMS16" s="49"/>
      <c r="AMT16" s="49"/>
      <c r="AMU16" s="49"/>
      <c r="AMV16" s="49"/>
      <c r="AMW16" s="49"/>
      <c r="AMX16" s="49"/>
      <c r="AMY16" s="49"/>
      <c r="AMZ16" s="49"/>
      <c r="ANA16" s="49"/>
      <c r="ANB16" s="49"/>
      <c r="ANC16" s="49"/>
      <c r="AND16" s="49"/>
      <c r="ANE16" s="49"/>
      <c r="ANF16" s="49"/>
      <c r="ANG16" s="49"/>
      <c r="ANH16" s="49"/>
      <c r="ANI16" s="49"/>
      <c r="ANJ16" s="49"/>
      <c r="ANK16" s="49"/>
      <c r="ANL16" s="49"/>
      <c r="ANM16" s="49"/>
      <c r="ANN16" s="49"/>
      <c r="ANO16" s="49"/>
      <c r="ANP16" s="49"/>
      <c r="ANQ16" s="49"/>
      <c r="ANR16" s="49"/>
      <c r="ANS16" s="49"/>
      <c r="ANT16" s="49"/>
      <c r="ANU16" s="49"/>
      <c r="ANV16" s="49"/>
      <c r="ANW16" s="49"/>
      <c r="ANX16" s="49"/>
      <c r="ANY16" s="49"/>
      <c r="ANZ16" s="49"/>
      <c r="AOA16" s="49"/>
      <c r="AOB16" s="49"/>
      <c r="AOC16" s="49"/>
      <c r="AOD16" s="49"/>
      <c r="AOE16" s="49"/>
      <c r="AOF16" s="49"/>
      <c r="AOG16" s="49"/>
      <c r="AOH16" s="49"/>
      <c r="AOI16" s="49"/>
      <c r="AOJ16" s="49"/>
      <c r="AOK16" s="49"/>
      <c r="AOL16" s="49"/>
      <c r="AOM16" s="49"/>
      <c r="AON16" s="49"/>
      <c r="AOO16" s="49"/>
      <c r="AOP16" s="49"/>
      <c r="AOQ16" s="49"/>
      <c r="AOR16" s="49"/>
      <c r="AOS16" s="49"/>
      <c r="AOT16" s="49"/>
      <c r="AOU16" s="49"/>
      <c r="AOV16" s="49"/>
      <c r="AOW16" s="49"/>
      <c r="AOX16" s="49"/>
      <c r="AOY16" s="49"/>
      <c r="AOZ16" s="49"/>
      <c r="APA16" s="49"/>
      <c r="APB16" s="49"/>
      <c r="APC16" s="49"/>
      <c r="APD16" s="49"/>
      <c r="APE16" s="49"/>
      <c r="APF16" s="49"/>
      <c r="APG16" s="49"/>
      <c r="APH16" s="49"/>
      <c r="API16" s="49"/>
      <c r="APJ16" s="49"/>
      <c r="APK16" s="49"/>
      <c r="APL16" s="49"/>
      <c r="APM16" s="49"/>
      <c r="APN16" s="49"/>
      <c r="APO16" s="49"/>
      <c r="APP16" s="49"/>
      <c r="APQ16" s="49"/>
      <c r="APR16" s="49"/>
      <c r="APS16" s="49"/>
      <c r="APT16" s="49"/>
      <c r="APU16" s="49"/>
      <c r="APV16" s="49"/>
      <c r="APW16" s="49"/>
      <c r="APX16" s="49"/>
      <c r="APY16" s="49"/>
      <c r="APZ16" s="49"/>
      <c r="AQA16" s="49"/>
      <c r="AQB16" s="49"/>
      <c r="AQC16" s="49"/>
      <c r="AQD16" s="49"/>
      <c r="AQE16" s="49"/>
      <c r="AQF16" s="49"/>
      <c r="AQG16" s="49"/>
      <c r="AQH16" s="49"/>
      <c r="AQI16" s="49"/>
      <c r="AQJ16" s="49"/>
      <c r="AQK16" s="49"/>
      <c r="AQL16" s="49"/>
      <c r="AQM16" s="49"/>
      <c r="AQN16" s="49"/>
      <c r="AQO16" s="49"/>
      <c r="AQP16" s="49"/>
      <c r="AQQ16" s="49"/>
      <c r="AQR16" s="49"/>
      <c r="AQS16" s="49"/>
      <c r="AQT16" s="49"/>
      <c r="AQU16" s="49"/>
      <c r="AQV16" s="49"/>
      <c r="AQW16" s="49"/>
      <c r="AQX16" s="49"/>
      <c r="AQY16" s="49"/>
      <c r="AQZ16" s="49"/>
      <c r="ARA16" s="49"/>
      <c r="ARB16" s="49"/>
      <c r="ARC16" s="49"/>
      <c r="ARD16" s="49"/>
      <c r="ARE16" s="49"/>
      <c r="ARF16" s="49"/>
      <c r="ARG16" s="49"/>
      <c r="ARH16" s="49"/>
      <c r="ARI16" s="49"/>
      <c r="ARJ16" s="49"/>
      <c r="ARK16" s="49"/>
      <c r="ARL16" s="49"/>
      <c r="ARM16" s="49"/>
      <c r="ARN16" s="49"/>
      <c r="ARO16" s="49"/>
      <c r="ARP16" s="49"/>
      <c r="ARQ16" s="49"/>
      <c r="ARR16" s="49"/>
      <c r="ARS16" s="49"/>
      <c r="ART16" s="49"/>
      <c r="ARU16" s="49"/>
      <c r="ARV16" s="49"/>
      <c r="ARW16" s="49"/>
      <c r="ARX16" s="49"/>
      <c r="ARY16" s="49"/>
      <c r="ARZ16" s="49"/>
      <c r="ASA16" s="49"/>
      <c r="ASB16" s="49"/>
      <c r="ASC16" s="49"/>
      <c r="ASD16" s="49"/>
      <c r="ASE16" s="49"/>
      <c r="ASF16" s="49"/>
      <c r="ASG16" s="49"/>
      <c r="ASH16" s="49"/>
      <c r="ASI16" s="49"/>
      <c r="ASJ16" s="49"/>
      <c r="ASK16" s="49"/>
      <c r="ASL16" s="49"/>
      <c r="ASM16" s="49"/>
      <c r="ASN16" s="49"/>
      <c r="ASO16" s="49"/>
      <c r="ASP16" s="49"/>
      <c r="ASQ16" s="49"/>
      <c r="ASR16" s="49"/>
      <c r="ASS16" s="49"/>
      <c r="AST16" s="49"/>
      <c r="ASU16" s="49"/>
      <c r="ASV16" s="49"/>
      <c r="ASW16" s="49"/>
      <c r="ASX16" s="49"/>
      <c r="ASY16" s="49"/>
      <c r="ASZ16" s="49"/>
      <c r="ATA16" s="49"/>
      <c r="ATB16" s="49"/>
      <c r="ATC16" s="49"/>
      <c r="ATD16" s="49"/>
      <c r="ATE16" s="49"/>
      <c r="ATF16" s="49"/>
      <c r="ATG16" s="49"/>
      <c r="ATH16" s="49"/>
      <c r="ATI16" s="49"/>
      <c r="ATJ16" s="49"/>
      <c r="ATK16" s="49"/>
      <c r="ATL16" s="49"/>
      <c r="ATM16" s="49"/>
      <c r="ATN16" s="49"/>
      <c r="ATO16" s="49"/>
      <c r="ATP16" s="49"/>
      <c r="ATQ16" s="49"/>
      <c r="ATR16" s="49"/>
      <c r="ATS16" s="49"/>
      <c r="ATT16" s="49"/>
      <c r="ATU16" s="49"/>
      <c r="ATV16" s="49"/>
      <c r="ATW16" s="49"/>
      <c r="ATX16" s="49"/>
      <c r="ATY16" s="49"/>
      <c r="ATZ16" s="49"/>
      <c r="AUA16" s="49"/>
      <c r="AUB16" s="49"/>
      <c r="AUC16" s="49"/>
      <c r="AUD16" s="49"/>
      <c r="AUE16" s="49"/>
      <c r="AUF16" s="49"/>
      <c r="AUG16" s="49"/>
      <c r="AUH16" s="49"/>
      <c r="AUI16" s="49"/>
      <c r="AUJ16" s="49"/>
      <c r="AUK16" s="49"/>
      <c r="AUL16" s="49"/>
      <c r="AUM16" s="49"/>
      <c r="AUN16" s="49"/>
      <c r="AUO16" s="49"/>
      <c r="AUP16" s="49"/>
      <c r="AUQ16" s="49"/>
      <c r="AUR16" s="49"/>
      <c r="AUS16" s="49"/>
      <c r="AUT16" s="49"/>
      <c r="AUU16" s="49"/>
      <c r="AUV16" s="49"/>
      <c r="AUW16" s="49"/>
      <c r="AUX16" s="49"/>
      <c r="AUY16" s="49"/>
      <c r="AUZ16" s="49"/>
      <c r="AVA16" s="49"/>
      <c r="AVB16" s="49"/>
      <c r="AVC16" s="49"/>
      <c r="AVD16" s="49"/>
      <c r="AVE16" s="49"/>
      <c r="AVF16" s="49"/>
      <c r="AVG16" s="49"/>
      <c r="AVH16" s="49"/>
      <c r="AVI16" s="49"/>
      <c r="AVJ16" s="49"/>
      <c r="AVK16" s="49"/>
      <c r="AVL16" s="49"/>
      <c r="AVM16" s="49"/>
      <c r="AVN16" s="49"/>
      <c r="AVO16" s="49"/>
      <c r="AVP16" s="49"/>
      <c r="AVQ16" s="49"/>
      <c r="AVR16" s="49"/>
      <c r="AVS16" s="49"/>
      <c r="AVT16" s="49"/>
      <c r="AVU16" s="49"/>
      <c r="AVV16" s="49"/>
      <c r="AVW16" s="49"/>
      <c r="AVX16" s="49"/>
      <c r="AVY16" s="49"/>
      <c r="AVZ16" s="49"/>
      <c r="AWA16" s="49"/>
      <c r="AWB16" s="49"/>
      <c r="AWC16" s="49"/>
      <c r="AWD16" s="49"/>
      <c r="AWE16" s="49"/>
      <c r="AWF16" s="49"/>
      <c r="AWG16" s="49"/>
      <c r="AWH16" s="49"/>
      <c r="AWI16" s="49"/>
      <c r="AWJ16" s="49"/>
      <c r="AWK16" s="49"/>
      <c r="AWL16" s="49"/>
      <c r="AWM16" s="49"/>
      <c r="AWN16" s="49"/>
      <c r="AWO16" s="49"/>
      <c r="AWP16" s="49"/>
      <c r="AWQ16" s="49"/>
      <c r="AWR16" s="49"/>
      <c r="AWS16" s="49"/>
      <c r="AWT16" s="49"/>
      <c r="AWU16" s="49"/>
      <c r="AWV16" s="49"/>
      <c r="AWW16" s="49"/>
      <c r="AWX16" s="49"/>
      <c r="AWY16" s="49"/>
      <c r="AWZ16" s="49"/>
      <c r="AXA16" s="49"/>
      <c r="AXB16" s="49"/>
      <c r="AXC16" s="49"/>
      <c r="AXD16" s="49"/>
      <c r="AXE16" s="49"/>
      <c r="AXF16" s="49"/>
      <c r="AXG16" s="49"/>
      <c r="AXH16" s="49"/>
      <c r="AXI16" s="49"/>
      <c r="AXJ16" s="49"/>
      <c r="AXK16" s="49"/>
      <c r="AXL16" s="49"/>
      <c r="AXM16" s="49"/>
      <c r="AXN16" s="49"/>
      <c r="AXO16" s="49"/>
      <c r="AXP16" s="49"/>
      <c r="AXQ16" s="49"/>
      <c r="AXR16" s="49"/>
      <c r="AXS16" s="49"/>
      <c r="AXT16" s="49"/>
      <c r="AXU16" s="49"/>
      <c r="AXV16" s="49"/>
      <c r="AXW16" s="49"/>
      <c r="AXX16" s="49"/>
      <c r="AXY16" s="49"/>
      <c r="AXZ16" s="49"/>
      <c r="AYA16" s="49"/>
      <c r="AYB16" s="49"/>
      <c r="AYC16" s="49"/>
      <c r="AYD16" s="49"/>
      <c r="AYE16" s="49"/>
      <c r="AYF16" s="49"/>
      <c r="AYG16" s="49"/>
      <c r="AYH16" s="49"/>
      <c r="AYI16" s="49"/>
      <c r="AYJ16" s="49"/>
      <c r="AYK16" s="49"/>
      <c r="AYL16" s="49"/>
      <c r="AYM16" s="49"/>
      <c r="AYN16" s="49"/>
      <c r="AYO16" s="49"/>
      <c r="AYP16" s="49"/>
      <c r="AYQ16" s="49"/>
      <c r="AYR16" s="49"/>
      <c r="AYS16" s="49"/>
      <c r="AYT16" s="49"/>
      <c r="AYU16" s="49"/>
      <c r="AYV16" s="49"/>
      <c r="AYW16" s="49"/>
      <c r="AYX16" s="49"/>
      <c r="AYY16" s="49"/>
      <c r="AYZ16" s="49"/>
      <c r="AZA16" s="49"/>
      <c r="AZB16" s="49"/>
      <c r="AZC16" s="49"/>
      <c r="AZD16" s="49"/>
      <c r="AZE16" s="49"/>
      <c r="AZF16" s="49"/>
      <c r="AZG16" s="49"/>
      <c r="AZH16" s="49"/>
      <c r="AZI16" s="49"/>
      <c r="AZJ16" s="49"/>
      <c r="AZK16" s="49"/>
      <c r="AZL16" s="49"/>
      <c r="AZM16" s="49"/>
      <c r="AZN16" s="49"/>
      <c r="AZO16" s="49"/>
      <c r="AZP16" s="49"/>
      <c r="AZQ16" s="49"/>
      <c r="AZR16" s="49"/>
      <c r="AZS16" s="49"/>
      <c r="AZT16" s="49"/>
      <c r="AZU16" s="49"/>
      <c r="AZV16" s="49"/>
      <c r="AZW16" s="49"/>
      <c r="AZX16" s="49"/>
      <c r="AZY16" s="49"/>
      <c r="AZZ16" s="49"/>
      <c r="BAA16" s="49"/>
      <c r="BAB16" s="49"/>
      <c r="BAC16" s="49"/>
      <c r="BAD16" s="49"/>
      <c r="BAE16" s="49"/>
      <c r="BAF16" s="49"/>
      <c r="BAG16" s="49"/>
      <c r="BAH16" s="49"/>
      <c r="BAI16" s="49"/>
      <c r="BAJ16" s="49"/>
      <c r="BAK16" s="49"/>
      <c r="BAL16" s="49"/>
      <c r="BAM16" s="49"/>
      <c r="BAN16" s="49"/>
      <c r="BAO16" s="49"/>
      <c r="BAP16" s="49"/>
      <c r="BAQ16" s="49"/>
      <c r="BAR16" s="49"/>
      <c r="BAS16" s="49"/>
      <c r="BAT16" s="49"/>
      <c r="BAU16" s="49"/>
      <c r="BAV16" s="49"/>
      <c r="BAW16" s="49"/>
      <c r="BAX16" s="49"/>
      <c r="BAY16" s="49"/>
      <c r="BAZ16" s="49"/>
      <c r="BBA16" s="49"/>
      <c r="BBB16" s="49"/>
      <c r="BBC16" s="49"/>
      <c r="BBD16" s="49"/>
      <c r="BBE16" s="49"/>
      <c r="BBF16" s="49"/>
      <c r="BBG16" s="49"/>
      <c r="BBH16" s="49"/>
      <c r="BBI16" s="49"/>
      <c r="BBJ16" s="49"/>
      <c r="BBK16" s="49"/>
      <c r="BBL16" s="49"/>
      <c r="BBM16" s="49"/>
      <c r="BBN16" s="49"/>
      <c r="BBO16" s="49"/>
      <c r="BBP16" s="49"/>
      <c r="BBQ16" s="49"/>
      <c r="BBR16" s="49"/>
      <c r="BBS16" s="49"/>
      <c r="BBT16" s="49"/>
      <c r="BBU16" s="49"/>
      <c r="BBV16" s="49"/>
      <c r="BBW16" s="49"/>
      <c r="BBX16" s="49"/>
      <c r="BBY16" s="49"/>
      <c r="BBZ16" s="49"/>
      <c r="BCA16" s="49"/>
      <c r="BCB16" s="49"/>
      <c r="BCC16" s="49"/>
      <c r="BCD16" s="49"/>
      <c r="BCE16" s="49"/>
      <c r="BCF16" s="49"/>
      <c r="BCG16" s="49"/>
      <c r="BCH16" s="49"/>
      <c r="BCI16" s="49"/>
      <c r="BCJ16" s="49"/>
      <c r="BCK16" s="49"/>
      <c r="BCL16" s="49"/>
      <c r="BCM16" s="49"/>
      <c r="BCN16" s="49"/>
      <c r="BCO16" s="49"/>
      <c r="BCP16" s="49"/>
      <c r="BCQ16" s="49"/>
      <c r="BCR16" s="49"/>
      <c r="BCS16" s="49"/>
      <c r="BCT16" s="49"/>
      <c r="BCU16" s="49"/>
      <c r="BCV16" s="49"/>
      <c r="BCW16" s="49"/>
      <c r="BCX16" s="49"/>
      <c r="BCY16" s="49"/>
      <c r="BCZ16" s="49"/>
      <c r="BDA16" s="49"/>
      <c r="BDB16" s="49"/>
      <c r="BDC16" s="49"/>
      <c r="BDD16" s="49"/>
      <c r="BDE16" s="49"/>
      <c r="BDF16" s="49"/>
      <c r="BDG16" s="49"/>
      <c r="BDH16" s="49"/>
      <c r="BDI16" s="49"/>
      <c r="BDJ16" s="49"/>
      <c r="BDK16" s="49"/>
      <c r="BDL16" s="49"/>
      <c r="BDM16" s="49"/>
      <c r="BDN16" s="49"/>
      <c r="BDO16" s="49"/>
      <c r="BDP16" s="49"/>
      <c r="BDQ16" s="49"/>
      <c r="BDR16" s="49"/>
      <c r="BDS16" s="49"/>
      <c r="BDT16" s="49"/>
      <c r="BDU16" s="49"/>
      <c r="BDV16" s="49"/>
      <c r="BDW16" s="49"/>
      <c r="BDX16" s="49"/>
      <c r="BDY16" s="49"/>
      <c r="BDZ16" s="49"/>
      <c r="BEA16" s="49"/>
      <c r="BEB16" s="49"/>
      <c r="BEC16" s="49"/>
      <c r="BED16" s="49"/>
      <c r="BEE16" s="49"/>
      <c r="BEF16" s="49"/>
      <c r="BEG16" s="49"/>
      <c r="BEH16" s="49"/>
      <c r="BEI16" s="49"/>
      <c r="BEJ16" s="49"/>
      <c r="BEK16" s="49"/>
      <c r="BEL16" s="49"/>
      <c r="BEM16" s="49"/>
      <c r="BEN16" s="49"/>
      <c r="BEO16" s="49"/>
      <c r="BEP16" s="49"/>
      <c r="BEQ16" s="49"/>
      <c r="BER16" s="49"/>
      <c r="BES16" s="49"/>
      <c r="BET16" s="49"/>
    </row>
    <row r="17" spans="1:1502" s="49" customFormat="1" x14ac:dyDescent="0.2">
      <c r="A17" s="528" t="s">
        <v>426</v>
      </c>
      <c r="B17" s="529" t="s">
        <v>157</v>
      </c>
      <c r="C17" s="525">
        <v>1349658.36</v>
      </c>
      <c r="D17" s="530">
        <v>1309577.27</v>
      </c>
      <c r="E17" s="564">
        <v>1349658.36</v>
      </c>
      <c r="F17" s="564">
        <v>1309577.27</v>
      </c>
      <c r="G17" s="564">
        <v>0</v>
      </c>
      <c r="H17" s="564">
        <v>0</v>
      </c>
      <c r="I17" s="526" t="s">
        <v>609</v>
      </c>
      <c r="J17" s="529"/>
      <c r="L17" s="93" t="s">
        <v>2096</v>
      </c>
    </row>
    <row r="18" spans="1:1502" s="49" customFormat="1" x14ac:dyDescent="0.2">
      <c r="A18" s="528" t="s">
        <v>324</v>
      </c>
      <c r="B18" s="529" t="s">
        <v>122</v>
      </c>
      <c r="C18" s="525">
        <v>531.48</v>
      </c>
      <c r="D18" s="530">
        <v>371.87</v>
      </c>
      <c r="E18" s="564">
        <v>531.48</v>
      </c>
      <c r="F18" s="564">
        <v>371.87</v>
      </c>
      <c r="G18" s="564">
        <v>0</v>
      </c>
      <c r="H18" s="564">
        <v>0</v>
      </c>
      <c r="I18" s="526" t="s">
        <v>607</v>
      </c>
      <c r="J18" s="529"/>
    </row>
    <row r="19" spans="1:1502" s="49" customFormat="1" x14ac:dyDescent="0.2">
      <c r="A19" s="528" t="s">
        <v>1126</v>
      </c>
      <c r="B19" s="529" t="s">
        <v>238</v>
      </c>
      <c r="C19" s="525">
        <v>844.82</v>
      </c>
      <c r="D19" s="530">
        <v>795.8</v>
      </c>
      <c r="E19" s="564">
        <v>844.82</v>
      </c>
      <c r="F19" s="564">
        <v>795.8</v>
      </c>
      <c r="G19" s="564">
        <v>0</v>
      </c>
      <c r="H19" s="564">
        <v>0</v>
      </c>
      <c r="I19" s="526" t="s">
        <v>607</v>
      </c>
      <c r="J19" s="529"/>
    </row>
    <row r="20" spans="1:1502" s="49" customFormat="1" x14ac:dyDescent="0.2">
      <c r="A20" s="528" t="s">
        <v>448</v>
      </c>
      <c r="B20" s="529" t="s">
        <v>156</v>
      </c>
      <c r="C20" s="525">
        <v>14225.9</v>
      </c>
      <c r="D20" s="530">
        <v>12877.44</v>
      </c>
      <c r="E20" s="564">
        <v>14225.9</v>
      </c>
      <c r="F20" s="564">
        <v>12877.44</v>
      </c>
      <c r="G20" s="564">
        <v>0</v>
      </c>
      <c r="H20" s="564">
        <v>0</v>
      </c>
      <c r="I20" s="526" t="s">
        <v>1226</v>
      </c>
      <c r="J20" s="529"/>
    </row>
    <row r="21" spans="1:1502" s="49" customFormat="1" x14ac:dyDescent="0.2">
      <c r="A21" s="528" t="s">
        <v>448</v>
      </c>
      <c r="B21" s="528" t="s">
        <v>156</v>
      </c>
      <c r="C21" s="525">
        <v>115.55</v>
      </c>
      <c r="D21" s="530">
        <v>104.6</v>
      </c>
      <c r="E21" s="564">
        <v>115.55</v>
      </c>
      <c r="F21" s="564">
        <v>104.6</v>
      </c>
      <c r="G21" s="564">
        <v>0</v>
      </c>
      <c r="H21" s="564">
        <v>0</v>
      </c>
      <c r="I21" s="526" t="s">
        <v>1226</v>
      </c>
      <c r="J21" s="529"/>
    </row>
    <row r="22" spans="1:1502" s="49" customFormat="1" x14ac:dyDescent="0.2">
      <c r="A22" s="528" t="s">
        <v>448</v>
      </c>
      <c r="B22" s="528" t="s">
        <v>156</v>
      </c>
      <c r="C22" s="525">
        <v>64568.65</v>
      </c>
      <c r="D22" s="530">
        <v>58448.25</v>
      </c>
      <c r="E22" s="564">
        <v>64568.65</v>
      </c>
      <c r="F22" s="564">
        <v>58448.25</v>
      </c>
      <c r="G22" s="564">
        <v>0</v>
      </c>
      <c r="H22" s="564">
        <v>0</v>
      </c>
      <c r="I22" s="526" t="s">
        <v>1226</v>
      </c>
      <c r="J22" s="529"/>
    </row>
    <row r="23" spans="1:1502" s="49" customFormat="1" x14ac:dyDescent="0.2">
      <c r="A23" s="528" t="s">
        <v>448</v>
      </c>
      <c r="B23" s="528" t="s">
        <v>156</v>
      </c>
      <c r="C23" s="525">
        <v>96037.68</v>
      </c>
      <c r="D23" s="530">
        <v>86934.36</v>
      </c>
      <c r="E23" s="564">
        <v>96037.68</v>
      </c>
      <c r="F23" s="564">
        <v>86934.36</v>
      </c>
      <c r="G23" s="564">
        <v>0</v>
      </c>
      <c r="H23" s="564">
        <v>0</v>
      </c>
      <c r="I23" s="526" t="s">
        <v>1226</v>
      </c>
      <c r="J23" s="529"/>
    </row>
    <row r="24" spans="1:1502" s="49" customFormat="1" x14ac:dyDescent="0.2">
      <c r="A24" s="528" t="s">
        <v>449</v>
      </c>
      <c r="B24" s="529" t="s">
        <v>162</v>
      </c>
      <c r="C24" s="525">
        <v>3481.51</v>
      </c>
      <c r="D24" s="530">
        <v>3307.32</v>
      </c>
      <c r="E24" s="564">
        <v>3481.51</v>
      </c>
      <c r="F24" s="564">
        <v>3307.32</v>
      </c>
      <c r="G24" s="564">
        <v>0</v>
      </c>
      <c r="H24" s="564">
        <v>0</v>
      </c>
      <c r="I24" s="526" t="s">
        <v>1226</v>
      </c>
      <c r="J24" s="529"/>
    </row>
    <row r="25" spans="1:1502" s="49" customFormat="1" x14ac:dyDescent="0.2">
      <c r="A25" s="528" t="s">
        <v>449</v>
      </c>
      <c r="B25" s="528" t="s">
        <v>162</v>
      </c>
      <c r="C25" s="525">
        <v>4763.6400000000003</v>
      </c>
      <c r="D25" s="530">
        <v>4525.3</v>
      </c>
      <c r="E25" s="564">
        <v>4763.6400000000003</v>
      </c>
      <c r="F25" s="564">
        <v>4525.3</v>
      </c>
      <c r="G25" s="564">
        <v>0</v>
      </c>
      <c r="H25" s="564">
        <v>0</v>
      </c>
      <c r="I25" s="526" t="s">
        <v>1226</v>
      </c>
      <c r="J25" s="529"/>
    </row>
    <row r="26" spans="1:1502" s="516" customFormat="1" x14ac:dyDescent="0.2">
      <c r="A26" s="528" t="s">
        <v>111</v>
      </c>
      <c r="B26" s="529" t="s">
        <v>7</v>
      </c>
      <c r="C26" s="525">
        <v>145319.23000000001</v>
      </c>
      <c r="D26" s="530">
        <v>127510.24</v>
      </c>
      <c r="E26" s="564">
        <v>145319.23000000001</v>
      </c>
      <c r="F26" s="564">
        <v>127510.24</v>
      </c>
      <c r="G26" s="564">
        <v>0</v>
      </c>
      <c r="H26" s="564">
        <v>0</v>
      </c>
      <c r="I26" s="526" t="s">
        <v>1226</v>
      </c>
      <c r="J26" s="571" t="s">
        <v>2099</v>
      </c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/>
      <c r="JQ26" s="49"/>
      <c r="JR26" s="49"/>
      <c r="JS26" s="49"/>
      <c r="JT26" s="49"/>
      <c r="JU26" s="49"/>
      <c r="JV26" s="49"/>
      <c r="JW26" s="49"/>
      <c r="JX26" s="49"/>
      <c r="JY26" s="49"/>
      <c r="JZ26" s="49"/>
      <c r="KA26" s="49"/>
      <c r="KB26" s="49"/>
      <c r="KC26" s="49"/>
      <c r="KD26" s="49"/>
      <c r="KE26" s="49"/>
      <c r="KF26" s="49"/>
      <c r="KG26" s="49"/>
      <c r="KH26" s="49"/>
      <c r="KI26" s="49"/>
      <c r="KJ26" s="49"/>
      <c r="KK26" s="49"/>
      <c r="KL26" s="49"/>
      <c r="KM26" s="49"/>
      <c r="KN26" s="49"/>
      <c r="KO26" s="49"/>
      <c r="KP26" s="49"/>
      <c r="KQ26" s="49"/>
      <c r="KR26" s="49"/>
      <c r="KS26" s="49"/>
      <c r="KT26" s="49"/>
      <c r="KU26" s="49"/>
      <c r="KV26" s="49"/>
      <c r="KW26" s="49"/>
      <c r="KX26" s="49"/>
      <c r="KY26" s="49"/>
      <c r="KZ26" s="49"/>
      <c r="LA26" s="49"/>
      <c r="LB26" s="49"/>
      <c r="LC26" s="49"/>
      <c r="LD26" s="49"/>
      <c r="LE26" s="49"/>
      <c r="LF26" s="49"/>
      <c r="LG26" s="49"/>
      <c r="LH26" s="49"/>
      <c r="LI26" s="49"/>
      <c r="LJ26" s="49"/>
      <c r="LK26" s="49"/>
      <c r="LL26" s="49"/>
      <c r="LM26" s="49"/>
      <c r="LN26" s="49"/>
      <c r="LO26" s="49"/>
      <c r="LP26" s="49"/>
      <c r="LQ26" s="49"/>
      <c r="LR26" s="49"/>
      <c r="LS26" s="49"/>
      <c r="LT26" s="49"/>
      <c r="LU26" s="49"/>
      <c r="LV26" s="49"/>
      <c r="LW26" s="49"/>
      <c r="LX26" s="49"/>
      <c r="LY26" s="49"/>
      <c r="LZ26" s="49"/>
      <c r="MA26" s="49"/>
      <c r="MB26" s="49"/>
      <c r="MC26" s="49"/>
      <c r="MD26" s="49"/>
      <c r="ME26" s="49"/>
      <c r="MF26" s="49"/>
      <c r="MG26" s="49"/>
      <c r="MH26" s="49"/>
      <c r="MI26" s="49"/>
      <c r="MJ26" s="49"/>
      <c r="MK26" s="49"/>
      <c r="ML26" s="49"/>
      <c r="MM26" s="49"/>
      <c r="MN26" s="49"/>
      <c r="MO26" s="49"/>
      <c r="MP26" s="49"/>
      <c r="MQ26" s="49"/>
      <c r="MR26" s="49"/>
      <c r="MS26" s="49"/>
      <c r="MT26" s="49"/>
      <c r="MU26" s="49"/>
      <c r="MV26" s="49"/>
      <c r="MW26" s="49"/>
      <c r="MX26" s="49"/>
      <c r="MY26" s="49"/>
      <c r="MZ26" s="49"/>
      <c r="NA26" s="49"/>
      <c r="NB26" s="49"/>
      <c r="NC26" s="49"/>
      <c r="ND26" s="49"/>
      <c r="NE26" s="49"/>
      <c r="NF26" s="49"/>
      <c r="NG26" s="49"/>
      <c r="NH26" s="49"/>
      <c r="NI26" s="49"/>
      <c r="NJ26" s="49"/>
      <c r="NK26" s="49"/>
      <c r="NL26" s="49"/>
      <c r="NM26" s="49"/>
      <c r="NN26" s="49"/>
      <c r="NO26" s="49"/>
      <c r="NP26" s="49"/>
      <c r="NQ26" s="49"/>
      <c r="NR26" s="49"/>
      <c r="NS26" s="49"/>
      <c r="NT26" s="49"/>
      <c r="NU26" s="49"/>
      <c r="NV26" s="49"/>
      <c r="NW26" s="49"/>
      <c r="NX26" s="49"/>
      <c r="NY26" s="49"/>
      <c r="NZ26" s="49"/>
      <c r="OA26" s="49"/>
      <c r="OB26" s="49"/>
      <c r="OC26" s="49"/>
      <c r="OD26" s="49"/>
      <c r="OE26" s="49"/>
      <c r="OF26" s="49"/>
      <c r="OG26" s="49"/>
      <c r="OH26" s="49"/>
      <c r="OI26" s="49"/>
      <c r="OJ26" s="49"/>
      <c r="OK26" s="49"/>
      <c r="OL26" s="49"/>
      <c r="OM26" s="49"/>
      <c r="ON26" s="49"/>
      <c r="OO26" s="49"/>
      <c r="OP26" s="49"/>
      <c r="OQ26" s="49"/>
      <c r="OR26" s="49"/>
      <c r="OS26" s="49"/>
      <c r="OT26" s="49"/>
      <c r="OU26" s="49"/>
      <c r="OV26" s="49"/>
      <c r="OW26" s="49"/>
      <c r="OX26" s="49"/>
      <c r="OY26" s="49"/>
      <c r="OZ26" s="49"/>
      <c r="PA26" s="49"/>
      <c r="PB26" s="49"/>
      <c r="PC26" s="49"/>
      <c r="PD26" s="49"/>
      <c r="PE26" s="49"/>
      <c r="PF26" s="49"/>
      <c r="PG26" s="49"/>
      <c r="PH26" s="49"/>
      <c r="PI26" s="49"/>
      <c r="PJ26" s="49"/>
      <c r="PK26" s="49"/>
      <c r="PL26" s="49"/>
      <c r="PM26" s="49"/>
      <c r="PN26" s="49"/>
      <c r="PO26" s="49"/>
      <c r="PP26" s="49"/>
      <c r="PQ26" s="49"/>
      <c r="PR26" s="49"/>
      <c r="PS26" s="49"/>
      <c r="PT26" s="49"/>
      <c r="PU26" s="49"/>
      <c r="PV26" s="49"/>
      <c r="PW26" s="49"/>
      <c r="PX26" s="49"/>
      <c r="PY26" s="49"/>
      <c r="PZ26" s="49"/>
      <c r="QA26" s="49"/>
      <c r="QB26" s="49"/>
      <c r="QC26" s="49"/>
      <c r="QD26" s="49"/>
      <c r="QE26" s="49"/>
      <c r="QF26" s="49"/>
      <c r="QG26" s="49"/>
      <c r="QH26" s="49"/>
      <c r="QI26" s="49"/>
      <c r="QJ26" s="49"/>
      <c r="QK26" s="49"/>
      <c r="QL26" s="49"/>
      <c r="QM26" s="49"/>
      <c r="QN26" s="49"/>
      <c r="QO26" s="49"/>
      <c r="QP26" s="49"/>
      <c r="QQ26" s="49"/>
      <c r="QR26" s="49"/>
      <c r="QS26" s="49"/>
      <c r="QT26" s="49"/>
      <c r="QU26" s="49"/>
      <c r="QV26" s="49"/>
      <c r="QW26" s="49"/>
      <c r="QX26" s="49"/>
      <c r="QY26" s="49"/>
      <c r="QZ26" s="49"/>
      <c r="RA26" s="49"/>
      <c r="RB26" s="49"/>
      <c r="RC26" s="49"/>
      <c r="RD26" s="49"/>
      <c r="RE26" s="49"/>
      <c r="RF26" s="49"/>
      <c r="RG26" s="49"/>
      <c r="RH26" s="49"/>
      <c r="RI26" s="49"/>
      <c r="RJ26" s="49"/>
      <c r="RK26" s="49"/>
      <c r="RL26" s="49"/>
      <c r="RM26" s="49"/>
      <c r="RN26" s="49"/>
      <c r="RO26" s="49"/>
      <c r="RP26" s="49"/>
      <c r="RQ26" s="49"/>
      <c r="RR26" s="49"/>
      <c r="RS26" s="49"/>
      <c r="RT26" s="49"/>
      <c r="RU26" s="49"/>
      <c r="RV26" s="49"/>
      <c r="RW26" s="49"/>
      <c r="RX26" s="49"/>
      <c r="RY26" s="49"/>
      <c r="RZ26" s="49"/>
      <c r="SA26" s="49"/>
      <c r="SB26" s="49"/>
      <c r="SC26" s="49"/>
      <c r="SD26" s="49"/>
      <c r="SE26" s="49"/>
      <c r="SF26" s="49"/>
      <c r="SG26" s="49"/>
      <c r="SH26" s="49"/>
      <c r="SI26" s="49"/>
      <c r="SJ26" s="49"/>
      <c r="SK26" s="49"/>
      <c r="SL26" s="49"/>
      <c r="SM26" s="49"/>
      <c r="SN26" s="49"/>
      <c r="SO26" s="49"/>
      <c r="SP26" s="49"/>
      <c r="SQ26" s="49"/>
      <c r="SR26" s="49"/>
      <c r="SS26" s="49"/>
      <c r="ST26" s="49"/>
      <c r="SU26" s="49"/>
      <c r="SV26" s="49"/>
      <c r="SW26" s="49"/>
      <c r="SX26" s="49"/>
      <c r="SY26" s="49"/>
      <c r="SZ26" s="49"/>
      <c r="TA26" s="49"/>
      <c r="TB26" s="49"/>
      <c r="TC26" s="49"/>
      <c r="TD26" s="49"/>
      <c r="TE26" s="49"/>
      <c r="TF26" s="49"/>
      <c r="TG26" s="49"/>
      <c r="TH26" s="49"/>
      <c r="TI26" s="49"/>
      <c r="TJ26" s="49"/>
      <c r="TK26" s="49"/>
      <c r="TL26" s="49"/>
      <c r="TM26" s="49"/>
      <c r="TN26" s="49"/>
      <c r="TO26" s="49"/>
      <c r="TP26" s="49"/>
      <c r="TQ26" s="49"/>
      <c r="TR26" s="49"/>
      <c r="TS26" s="49"/>
      <c r="TT26" s="49"/>
      <c r="TU26" s="49"/>
      <c r="TV26" s="49"/>
      <c r="TW26" s="49"/>
      <c r="TX26" s="49"/>
      <c r="TY26" s="49"/>
      <c r="TZ26" s="49"/>
      <c r="UA26" s="49"/>
      <c r="UB26" s="49"/>
      <c r="UC26" s="49"/>
      <c r="UD26" s="49"/>
      <c r="UE26" s="49"/>
      <c r="UF26" s="49"/>
      <c r="UG26" s="49"/>
      <c r="UH26" s="49"/>
      <c r="UI26" s="49"/>
      <c r="UJ26" s="49"/>
      <c r="UK26" s="49"/>
      <c r="UL26" s="49"/>
      <c r="UM26" s="49"/>
      <c r="UN26" s="49"/>
      <c r="UO26" s="49"/>
      <c r="UP26" s="49"/>
      <c r="UQ26" s="49"/>
      <c r="UR26" s="49"/>
      <c r="US26" s="49"/>
      <c r="UT26" s="49"/>
      <c r="UU26" s="49"/>
      <c r="UV26" s="49"/>
      <c r="UW26" s="49"/>
      <c r="UX26" s="49"/>
      <c r="UY26" s="49"/>
      <c r="UZ26" s="49"/>
      <c r="VA26" s="49"/>
      <c r="VB26" s="49"/>
      <c r="VC26" s="49"/>
      <c r="VD26" s="49"/>
      <c r="VE26" s="49"/>
      <c r="VF26" s="49"/>
      <c r="VG26" s="49"/>
      <c r="VH26" s="49"/>
      <c r="VI26" s="49"/>
      <c r="VJ26" s="49"/>
      <c r="VK26" s="49"/>
      <c r="VL26" s="49"/>
      <c r="VM26" s="49"/>
      <c r="VN26" s="49"/>
      <c r="VO26" s="49"/>
      <c r="VP26" s="49"/>
      <c r="VQ26" s="49"/>
      <c r="VR26" s="49"/>
      <c r="VS26" s="49"/>
      <c r="VT26" s="49"/>
      <c r="VU26" s="49"/>
      <c r="VV26" s="49"/>
      <c r="VW26" s="49"/>
      <c r="VX26" s="49"/>
      <c r="VY26" s="49"/>
      <c r="VZ26" s="49"/>
      <c r="WA26" s="49"/>
      <c r="WB26" s="49"/>
      <c r="WC26" s="49"/>
      <c r="WD26" s="49"/>
      <c r="WE26" s="49"/>
      <c r="WF26" s="49"/>
      <c r="WG26" s="49"/>
      <c r="WH26" s="49"/>
      <c r="WI26" s="49"/>
      <c r="WJ26" s="49"/>
      <c r="WK26" s="49"/>
      <c r="WL26" s="49"/>
      <c r="WM26" s="49"/>
      <c r="WN26" s="49"/>
      <c r="WO26" s="49"/>
      <c r="WP26" s="49"/>
      <c r="WQ26" s="49"/>
      <c r="WR26" s="49"/>
      <c r="WS26" s="49"/>
      <c r="WT26" s="49"/>
      <c r="WU26" s="49"/>
      <c r="WV26" s="49"/>
      <c r="WW26" s="49"/>
      <c r="WX26" s="49"/>
      <c r="WY26" s="49"/>
      <c r="WZ26" s="49"/>
      <c r="XA26" s="49"/>
      <c r="XB26" s="49"/>
      <c r="XC26" s="49"/>
      <c r="XD26" s="49"/>
      <c r="XE26" s="49"/>
      <c r="XF26" s="49"/>
      <c r="XG26" s="49"/>
      <c r="XH26" s="49"/>
      <c r="XI26" s="49"/>
      <c r="XJ26" s="49"/>
      <c r="XK26" s="49"/>
      <c r="XL26" s="49"/>
      <c r="XM26" s="49"/>
      <c r="XN26" s="49"/>
      <c r="XO26" s="49"/>
      <c r="XP26" s="49"/>
      <c r="XQ26" s="49"/>
      <c r="XR26" s="49"/>
      <c r="XS26" s="49"/>
      <c r="XT26" s="49"/>
      <c r="XU26" s="49"/>
      <c r="XV26" s="49"/>
      <c r="XW26" s="49"/>
      <c r="XX26" s="49"/>
      <c r="XY26" s="49"/>
      <c r="XZ26" s="49"/>
      <c r="YA26" s="49"/>
      <c r="YB26" s="49"/>
      <c r="YC26" s="49"/>
      <c r="YD26" s="49"/>
      <c r="YE26" s="49"/>
      <c r="YF26" s="49"/>
      <c r="YG26" s="49"/>
      <c r="YH26" s="49"/>
      <c r="YI26" s="49"/>
      <c r="YJ26" s="49"/>
      <c r="YK26" s="49"/>
      <c r="YL26" s="49"/>
      <c r="YM26" s="49"/>
      <c r="YN26" s="49"/>
      <c r="YO26" s="49"/>
      <c r="YP26" s="49"/>
      <c r="YQ26" s="49"/>
      <c r="YR26" s="49"/>
      <c r="YS26" s="49"/>
      <c r="YT26" s="49"/>
      <c r="YU26" s="49"/>
      <c r="YV26" s="49"/>
      <c r="YW26" s="49"/>
      <c r="YX26" s="49"/>
      <c r="YY26" s="49"/>
      <c r="YZ26" s="49"/>
      <c r="ZA26" s="49"/>
      <c r="ZB26" s="49"/>
      <c r="ZC26" s="49"/>
      <c r="ZD26" s="49"/>
      <c r="ZE26" s="49"/>
      <c r="ZF26" s="49"/>
      <c r="ZG26" s="49"/>
      <c r="ZH26" s="49"/>
      <c r="ZI26" s="49"/>
      <c r="ZJ26" s="49"/>
      <c r="ZK26" s="49"/>
      <c r="ZL26" s="49"/>
      <c r="ZM26" s="49"/>
      <c r="ZN26" s="49"/>
      <c r="ZO26" s="49"/>
      <c r="ZP26" s="49"/>
      <c r="ZQ26" s="49"/>
      <c r="ZR26" s="49"/>
      <c r="ZS26" s="49"/>
      <c r="ZT26" s="49"/>
      <c r="ZU26" s="49"/>
      <c r="ZV26" s="49"/>
      <c r="ZW26" s="49"/>
      <c r="ZX26" s="49"/>
      <c r="ZY26" s="49"/>
      <c r="ZZ26" s="49"/>
      <c r="AAA26" s="49"/>
      <c r="AAB26" s="49"/>
      <c r="AAC26" s="49"/>
      <c r="AAD26" s="49"/>
      <c r="AAE26" s="49"/>
      <c r="AAF26" s="49"/>
      <c r="AAG26" s="49"/>
      <c r="AAH26" s="49"/>
      <c r="AAI26" s="49"/>
      <c r="AAJ26" s="49"/>
      <c r="AAK26" s="49"/>
      <c r="AAL26" s="49"/>
      <c r="AAM26" s="49"/>
      <c r="AAN26" s="49"/>
      <c r="AAO26" s="49"/>
      <c r="AAP26" s="49"/>
      <c r="AAQ26" s="49"/>
      <c r="AAR26" s="49"/>
      <c r="AAS26" s="49"/>
      <c r="AAT26" s="49"/>
      <c r="AAU26" s="49"/>
      <c r="AAV26" s="49"/>
      <c r="AAW26" s="49"/>
      <c r="AAX26" s="49"/>
      <c r="AAY26" s="49"/>
      <c r="AAZ26" s="49"/>
      <c r="ABA26" s="49"/>
      <c r="ABB26" s="49"/>
      <c r="ABC26" s="49"/>
      <c r="ABD26" s="49"/>
      <c r="ABE26" s="49"/>
      <c r="ABF26" s="49"/>
      <c r="ABG26" s="49"/>
      <c r="ABH26" s="49"/>
      <c r="ABI26" s="49"/>
      <c r="ABJ26" s="49"/>
      <c r="ABK26" s="49"/>
      <c r="ABL26" s="49"/>
      <c r="ABM26" s="49"/>
      <c r="ABN26" s="49"/>
      <c r="ABO26" s="49"/>
      <c r="ABP26" s="49"/>
      <c r="ABQ26" s="49"/>
      <c r="ABR26" s="49"/>
      <c r="ABS26" s="49"/>
      <c r="ABT26" s="49"/>
      <c r="ABU26" s="49"/>
      <c r="ABV26" s="49"/>
      <c r="ABW26" s="49"/>
      <c r="ABX26" s="49"/>
      <c r="ABY26" s="49"/>
      <c r="ABZ26" s="49"/>
      <c r="ACA26" s="49"/>
      <c r="ACB26" s="49"/>
      <c r="ACC26" s="49"/>
      <c r="ACD26" s="49"/>
      <c r="ACE26" s="49"/>
      <c r="ACF26" s="49"/>
      <c r="ACG26" s="49"/>
      <c r="ACH26" s="49"/>
      <c r="ACI26" s="49"/>
      <c r="ACJ26" s="49"/>
      <c r="ACK26" s="49"/>
      <c r="ACL26" s="49"/>
      <c r="ACM26" s="49"/>
      <c r="ACN26" s="49"/>
      <c r="ACO26" s="49"/>
      <c r="ACP26" s="49"/>
      <c r="ACQ26" s="49"/>
      <c r="ACR26" s="49"/>
      <c r="ACS26" s="49"/>
      <c r="ACT26" s="49"/>
      <c r="ACU26" s="49"/>
      <c r="ACV26" s="49"/>
      <c r="ACW26" s="49"/>
      <c r="ACX26" s="49"/>
      <c r="ACY26" s="49"/>
      <c r="ACZ26" s="49"/>
      <c r="ADA26" s="49"/>
      <c r="ADB26" s="49"/>
      <c r="ADC26" s="49"/>
      <c r="ADD26" s="49"/>
      <c r="ADE26" s="49"/>
      <c r="ADF26" s="49"/>
      <c r="ADG26" s="49"/>
      <c r="ADH26" s="49"/>
      <c r="ADI26" s="49"/>
      <c r="ADJ26" s="49"/>
      <c r="ADK26" s="49"/>
      <c r="ADL26" s="49"/>
      <c r="ADM26" s="49"/>
      <c r="ADN26" s="49"/>
      <c r="ADO26" s="49"/>
      <c r="ADP26" s="49"/>
      <c r="ADQ26" s="49"/>
      <c r="ADR26" s="49"/>
      <c r="ADS26" s="49"/>
      <c r="ADT26" s="49"/>
      <c r="ADU26" s="49"/>
      <c r="ADV26" s="49"/>
      <c r="ADW26" s="49"/>
      <c r="ADX26" s="49"/>
      <c r="ADY26" s="49"/>
      <c r="ADZ26" s="49"/>
      <c r="AEA26" s="49"/>
      <c r="AEB26" s="49"/>
      <c r="AEC26" s="49"/>
      <c r="AED26" s="49"/>
      <c r="AEE26" s="49"/>
      <c r="AEF26" s="49"/>
      <c r="AEG26" s="49"/>
      <c r="AEH26" s="49"/>
      <c r="AEI26" s="49"/>
      <c r="AEJ26" s="49"/>
      <c r="AEK26" s="49"/>
      <c r="AEL26" s="49"/>
      <c r="AEM26" s="49"/>
      <c r="AEN26" s="49"/>
      <c r="AEO26" s="49"/>
      <c r="AEP26" s="49"/>
      <c r="AEQ26" s="49"/>
      <c r="AER26" s="49"/>
      <c r="AES26" s="49"/>
      <c r="AET26" s="49"/>
      <c r="AEU26" s="49"/>
      <c r="AEV26" s="49"/>
      <c r="AEW26" s="49"/>
      <c r="AEX26" s="49"/>
      <c r="AEY26" s="49"/>
      <c r="AEZ26" s="49"/>
      <c r="AFA26" s="49"/>
      <c r="AFB26" s="49"/>
      <c r="AFC26" s="49"/>
      <c r="AFD26" s="49"/>
      <c r="AFE26" s="49"/>
      <c r="AFF26" s="49"/>
      <c r="AFG26" s="49"/>
      <c r="AFH26" s="49"/>
      <c r="AFI26" s="49"/>
      <c r="AFJ26" s="49"/>
      <c r="AFK26" s="49"/>
      <c r="AFL26" s="49"/>
      <c r="AFM26" s="49"/>
      <c r="AFN26" s="49"/>
      <c r="AFO26" s="49"/>
      <c r="AFP26" s="49"/>
      <c r="AFQ26" s="49"/>
      <c r="AFR26" s="49"/>
      <c r="AFS26" s="49"/>
      <c r="AFT26" s="49"/>
      <c r="AFU26" s="49"/>
      <c r="AFV26" s="49"/>
      <c r="AFW26" s="49"/>
      <c r="AFX26" s="49"/>
      <c r="AFY26" s="49"/>
      <c r="AFZ26" s="49"/>
      <c r="AGA26" s="49"/>
      <c r="AGB26" s="49"/>
      <c r="AGC26" s="49"/>
      <c r="AGD26" s="49"/>
      <c r="AGE26" s="49"/>
      <c r="AGF26" s="49"/>
      <c r="AGG26" s="49"/>
      <c r="AGH26" s="49"/>
      <c r="AGI26" s="49"/>
      <c r="AGJ26" s="49"/>
      <c r="AGK26" s="49"/>
      <c r="AGL26" s="49"/>
      <c r="AGM26" s="49"/>
      <c r="AGN26" s="49"/>
      <c r="AGO26" s="49"/>
      <c r="AGP26" s="49"/>
      <c r="AGQ26" s="49"/>
      <c r="AGR26" s="49"/>
      <c r="AGS26" s="49"/>
      <c r="AGT26" s="49"/>
      <c r="AGU26" s="49"/>
      <c r="AGV26" s="49"/>
      <c r="AGW26" s="49"/>
      <c r="AGX26" s="49"/>
      <c r="AGY26" s="49"/>
      <c r="AGZ26" s="49"/>
      <c r="AHA26" s="49"/>
      <c r="AHB26" s="49"/>
      <c r="AHC26" s="49"/>
      <c r="AHD26" s="49"/>
      <c r="AHE26" s="49"/>
      <c r="AHF26" s="49"/>
      <c r="AHG26" s="49"/>
      <c r="AHH26" s="49"/>
      <c r="AHI26" s="49"/>
      <c r="AHJ26" s="49"/>
      <c r="AHK26" s="49"/>
      <c r="AHL26" s="49"/>
      <c r="AHM26" s="49"/>
      <c r="AHN26" s="49"/>
      <c r="AHO26" s="49"/>
      <c r="AHP26" s="49"/>
      <c r="AHQ26" s="49"/>
      <c r="AHR26" s="49"/>
      <c r="AHS26" s="49"/>
      <c r="AHT26" s="49"/>
      <c r="AHU26" s="49"/>
      <c r="AHV26" s="49"/>
      <c r="AHW26" s="49"/>
      <c r="AHX26" s="49"/>
      <c r="AHY26" s="49"/>
      <c r="AHZ26" s="49"/>
      <c r="AIA26" s="49"/>
      <c r="AIB26" s="49"/>
      <c r="AIC26" s="49"/>
      <c r="AID26" s="49"/>
      <c r="AIE26" s="49"/>
      <c r="AIF26" s="49"/>
      <c r="AIG26" s="49"/>
      <c r="AIH26" s="49"/>
      <c r="AII26" s="49"/>
      <c r="AIJ26" s="49"/>
      <c r="AIK26" s="49"/>
      <c r="AIL26" s="49"/>
      <c r="AIM26" s="49"/>
      <c r="AIN26" s="49"/>
      <c r="AIO26" s="49"/>
      <c r="AIP26" s="49"/>
      <c r="AIQ26" s="49"/>
      <c r="AIR26" s="49"/>
      <c r="AIS26" s="49"/>
      <c r="AIT26" s="49"/>
      <c r="AIU26" s="49"/>
      <c r="AIV26" s="49"/>
      <c r="AIW26" s="49"/>
      <c r="AIX26" s="49"/>
      <c r="AIY26" s="49"/>
      <c r="AIZ26" s="49"/>
      <c r="AJA26" s="49"/>
      <c r="AJB26" s="49"/>
      <c r="AJC26" s="49"/>
      <c r="AJD26" s="49"/>
      <c r="AJE26" s="49"/>
      <c r="AJF26" s="49"/>
      <c r="AJG26" s="49"/>
      <c r="AJH26" s="49"/>
      <c r="AJI26" s="49"/>
      <c r="AJJ26" s="49"/>
      <c r="AJK26" s="49"/>
      <c r="AJL26" s="49"/>
      <c r="AJM26" s="49"/>
      <c r="AJN26" s="49"/>
      <c r="AJO26" s="49"/>
      <c r="AJP26" s="49"/>
      <c r="AJQ26" s="49"/>
      <c r="AJR26" s="49"/>
      <c r="AJS26" s="49"/>
      <c r="AJT26" s="49"/>
      <c r="AJU26" s="49"/>
      <c r="AJV26" s="49"/>
      <c r="AJW26" s="49"/>
      <c r="AJX26" s="49"/>
      <c r="AJY26" s="49"/>
      <c r="AJZ26" s="49"/>
      <c r="AKA26" s="49"/>
      <c r="AKB26" s="49"/>
      <c r="AKC26" s="49"/>
      <c r="AKD26" s="49"/>
      <c r="AKE26" s="49"/>
      <c r="AKF26" s="49"/>
      <c r="AKG26" s="49"/>
      <c r="AKH26" s="49"/>
      <c r="AKI26" s="49"/>
      <c r="AKJ26" s="49"/>
      <c r="AKK26" s="49"/>
      <c r="AKL26" s="49"/>
      <c r="AKM26" s="49"/>
      <c r="AKN26" s="49"/>
      <c r="AKO26" s="49"/>
      <c r="AKP26" s="49"/>
      <c r="AKQ26" s="49"/>
      <c r="AKR26" s="49"/>
      <c r="AKS26" s="49"/>
      <c r="AKT26" s="49"/>
      <c r="AKU26" s="49"/>
      <c r="AKV26" s="49"/>
      <c r="AKW26" s="49"/>
      <c r="AKX26" s="49"/>
      <c r="AKY26" s="49"/>
      <c r="AKZ26" s="49"/>
      <c r="ALA26" s="49"/>
      <c r="ALB26" s="49"/>
      <c r="ALC26" s="49"/>
      <c r="ALD26" s="49"/>
      <c r="ALE26" s="49"/>
      <c r="ALF26" s="49"/>
      <c r="ALG26" s="49"/>
      <c r="ALH26" s="49"/>
      <c r="ALI26" s="49"/>
      <c r="ALJ26" s="49"/>
      <c r="ALK26" s="49"/>
      <c r="ALL26" s="49"/>
      <c r="ALM26" s="49"/>
      <c r="ALN26" s="49"/>
      <c r="ALO26" s="49"/>
      <c r="ALP26" s="49"/>
      <c r="ALQ26" s="49"/>
      <c r="ALR26" s="49"/>
      <c r="ALS26" s="49"/>
      <c r="ALT26" s="49"/>
      <c r="ALU26" s="49"/>
      <c r="ALV26" s="49"/>
      <c r="ALW26" s="49"/>
      <c r="ALX26" s="49"/>
      <c r="ALY26" s="49"/>
      <c r="ALZ26" s="49"/>
      <c r="AMA26" s="49"/>
      <c r="AMB26" s="49"/>
      <c r="AMC26" s="49"/>
      <c r="AMD26" s="49"/>
      <c r="AME26" s="49"/>
      <c r="AMF26" s="49"/>
      <c r="AMG26" s="49"/>
      <c r="AMH26" s="49"/>
      <c r="AMI26" s="49"/>
      <c r="AMJ26" s="49"/>
      <c r="AMK26" s="49"/>
      <c r="AML26" s="49"/>
      <c r="AMM26" s="49"/>
      <c r="AMN26" s="49"/>
      <c r="AMO26" s="49"/>
      <c r="AMP26" s="49"/>
      <c r="AMQ26" s="49"/>
      <c r="AMR26" s="49"/>
      <c r="AMS26" s="49"/>
      <c r="AMT26" s="49"/>
      <c r="AMU26" s="49"/>
      <c r="AMV26" s="49"/>
      <c r="AMW26" s="49"/>
      <c r="AMX26" s="49"/>
      <c r="AMY26" s="49"/>
      <c r="AMZ26" s="49"/>
      <c r="ANA26" s="49"/>
      <c r="ANB26" s="49"/>
      <c r="ANC26" s="49"/>
      <c r="AND26" s="49"/>
      <c r="ANE26" s="49"/>
      <c r="ANF26" s="49"/>
      <c r="ANG26" s="49"/>
      <c r="ANH26" s="49"/>
      <c r="ANI26" s="49"/>
      <c r="ANJ26" s="49"/>
      <c r="ANK26" s="49"/>
      <c r="ANL26" s="49"/>
      <c r="ANM26" s="49"/>
      <c r="ANN26" s="49"/>
      <c r="ANO26" s="49"/>
      <c r="ANP26" s="49"/>
      <c r="ANQ26" s="49"/>
      <c r="ANR26" s="49"/>
      <c r="ANS26" s="49"/>
      <c r="ANT26" s="49"/>
      <c r="ANU26" s="49"/>
      <c r="ANV26" s="49"/>
      <c r="ANW26" s="49"/>
      <c r="ANX26" s="49"/>
      <c r="ANY26" s="49"/>
      <c r="ANZ26" s="49"/>
      <c r="AOA26" s="49"/>
      <c r="AOB26" s="49"/>
      <c r="AOC26" s="49"/>
      <c r="AOD26" s="49"/>
      <c r="AOE26" s="49"/>
      <c r="AOF26" s="49"/>
      <c r="AOG26" s="49"/>
      <c r="AOH26" s="49"/>
      <c r="AOI26" s="49"/>
      <c r="AOJ26" s="49"/>
      <c r="AOK26" s="49"/>
      <c r="AOL26" s="49"/>
      <c r="AOM26" s="49"/>
      <c r="AON26" s="49"/>
      <c r="AOO26" s="49"/>
      <c r="AOP26" s="49"/>
      <c r="AOQ26" s="49"/>
      <c r="AOR26" s="49"/>
      <c r="AOS26" s="49"/>
      <c r="AOT26" s="49"/>
      <c r="AOU26" s="49"/>
      <c r="AOV26" s="49"/>
      <c r="AOW26" s="49"/>
      <c r="AOX26" s="49"/>
      <c r="AOY26" s="49"/>
      <c r="AOZ26" s="49"/>
      <c r="APA26" s="49"/>
      <c r="APB26" s="49"/>
      <c r="APC26" s="49"/>
      <c r="APD26" s="49"/>
      <c r="APE26" s="49"/>
      <c r="APF26" s="49"/>
      <c r="APG26" s="49"/>
      <c r="APH26" s="49"/>
      <c r="API26" s="49"/>
      <c r="APJ26" s="49"/>
      <c r="APK26" s="49"/>
      <c r="APL26" s="49"/>
      <c r="APM26" s="49"/>
      <c r="APN26" s="49"/>
      <c r="APO26" s="49"/>
      <c r="APP26" s="49"/>
      <c r="APQ26" s="49"/>
      <c r="APR26" s="49"/>
      <c r="APS26" s="49"/>
      <c r="APT26" s="49"/>
      <c r="APU26" s="49"/>
      <c r="APV26" s="49"/>
      <c r="APW26" s="49"/>
      <c r="APX26" s="49"/>
      <c r="APY26" s="49"/>
      <c r="APZ26" s="49"/>
      <c r="AQA26" s="49"/>
      <c r="AQB26" s="49"/>
      <c r="AQC26" s="49"/>
      <c r="AQD26" s="49"/>
      <c r="AQE26" s="49"/>
      <c r="AQF26" s="49"/>
      <c r="AQG26" s="49"/>
      <c r="AQH26" s="49"/>
      <c r="AQI26" s="49"/>
      <c r="AQJ26" s="49"/>
      <c r="AQK26" s="49"/>
      <c r="AQL26" s="49"/>
      <c r="AQM26" s="49"/>
      <c r="AQN26" s="49"/>
      <c r="AQO26" s="49"/>
      <c r="AQP26" s="49"/>
      <c r="AQQ26" s="49"/>
      <c r="AQR26" s="49"/>
      <c r="AQS26" s="49"/>
      <c r="AQT26" s="49"/>
      <c r="AQU26" s="49"/>
      <c r="AQV26" s="49"/>
      <c r="AQW26" s="49"/>
      <c r="AQX26" s="49"/>
      <c r="AQY26" s="49"/>
      <c r="AQZ26" s="49"/>
      <c r="ARA26" s="49"/>
      <c r="ARB26" s="49"/>
      <c r="ARC26" s="49"/>
      <c r="ARD26" s="49"/>
      <c r="ARE26" s="49"/>
      <c r="ARF26" s="49"/>
      <c r="ARG26" s="49"/>
      <c r="ARH26" s="49"/>
      <c r="ARI26" s="49"/>
      <c r="ARJ26" s="49"/>
      <c r="ARK26" s="49"/>
      <c r="ARL26" s="49"/>
      <c r="ARM26" s="49"/>
      <c r="ARN26" s="49"/>
      <c r="ARO26" s="49"/>
      <c r="ARP26" s="49"/>
      <c r="ARQ26" s="49"/>
      <c r="ARR26" s="49"/>
      <c r="ARS26" s="49"/>
      <c r="ART26" s="49"/>
      <c r="ARU26" s="49"/>
      <c r="ARV26" s="49"/>
      <c r="ARW26" s="49"/>
      <c r="ARX26" s="49"/>
      <c r="ARY26" s="49"/>
      <c r="ARZ26" s="49"/>
      <c r="ASA26" s="49"/>
      <c r="ASB26" s="49"/>
      <c r="ASC26" s="49"/>
      <c r="ASD26" s="49"/>
      <c r="ASE26" s="49"/>
      <c r="ASF26" s="49"/>
      <c r="ASG26" s="49"/>
      <c r="ASH26" s="49"/>
      <c r="ASI26" s="49"/>
      <c r="ASJ26" s="49"/>
      <c r="ASK26" s="49"/>
      <c r="ASL26" s="49"/>
      <c r="ASM26" s="49"/>
      <c r="ASN26" s="49"/>
      <c r="ASO26" s="49"/>
      <c r="ASP26" s="49"/>
      <c r="ASQ26" s="49"/>
      <c r="ASR26" s="49"/>
      <c r="ASS26" s="49"/>
      <c r="AST26" s="49"/>
      <c r="ASU26" s="49"/>
      <c r="ASV26" s="49"/>
      <c r="ASW26" s="49"/>
      <c r="ASX26" s="49"/>
      <c r="ASY26" s="49"/>
      <c r="ASZ26" s="49"/>
      <c r="ATA26" s="49"/>
      <c r="ATB26" s="49"/>
      <c r="ATC26" s="49"/>
      <c r="ATD26" s="49"/>
      <c r="ATE26" s="49"/>
      <c r="ATF26" s="49"/>
      <c r="ATG26" s="49"/>
      <c r="ATH26" s="49"/>
      <c r="ATI26" s="49"/>
      <c r="ATJ26" s="49"/>
      <c r="ATK26" s="49"/>
      <c r="ATL26" s="49"/>
      <c r="ATM26" s="49"/>
      <c r="ATN26" s="49"/>
      <c r="ATO26" s="49"/>
      <c r="ATP26" s="49"/>
      <c r="ATQ26" s="49"/>
      <c r="ATR26" s="49"/>
      <c r="ATS26" s="49"/>
      <c r="ATT26" s="49"/>
      <c r="ATU26" s="49"/>
      <c r="ATV26" s="49"/>
      <c r="ATW26" s="49"/>
      <c r="ATX26" s="49"/>
      <c r="ATY26" s="49"/>
      <c r="ATZ26" s="49"/>
      <c r="AUA26" s="49"/>
      <c r="AUB26" s="49"/>
      <c r="AUC26" s="49"/>
      <c r="AUD26" s="49"/>
      <c r="AUE26" s="49"/>
      <c r="AUF26" s="49"/>
      <c r="AUG26" s="49"/>
      <c r="AUH26" s="49"/>
      <c r="AUI26" s="49"/>
      <c r="AUJ26" s="49"/>
      <c r="AUK26" s="49"/>
      <c r="AUL26" s="49"/>
      <c r="AUM26" s="49"/>
      <c r="AUN26" s="49"/>
      <c r="AUO26" s="49"/>
      <c r="AUP26" s="49"/>
      <c r="AUQ26" s="49"/>
      <c r="AUR26" s="49"/>
      <c r="AUS26" s="49"/>
      <c r="AUT26" s="49"/>
      <c r="AUU26" s="49"/>
      <c r="AUV26" s="49"/>
      <c r="AUW26" s="49"/>
      <c r="AUX26" s="49"/>
      <c r="AUY26" s="49"/>
      <c r="AUZ26" s="49"/>
      <c r="AVA26" s="49"/>
      <c r="AVB26" s="49"/>
      <c r="AVC26" s="49"/>
      <c r="AVD26" s="49"/>
      <c r="AVE26" s="49"/>
      <c r="AVF26" s="49"/>
      <c r="AVG26" s="49"/>
      <c r="AVH26" s="49"/>
      <c r="AVI26" s="49"/>
      <c r="AVJ26" s="49"/>
      <c r="AVK26" s="49"/>
      <c r="AVL26" s="49"/>
      <c r="AVM26" s="49"/>
      <c r="AVN26" s="49"/>
      <c r="AVO26" s="49"/>
      <c r="AVP26" s="49"/>
      <c r="AVQ26" s="49"/>
      <c r="AVR26" s="49"/>
      <c r="AVS26" s="49"/>
      <c r="AVT26" s="49"/>
      <c r="AVU26" s="49"/>
      <c r="AVV26" s="49"/>
      <c r="AVW26" s="49"/>
      <c r="AVX26" s="49"/>
      <c r="AVY26" s="49"/>
      <c r="AVZ26" s="49"/>
      <c r="AWA26" s="49"/>
      <c r="AWB26" s="49"/>
      <c r="AWC26" s="49"/>
      <c r="AWD26" s="49"/>
      <c r="AWE26" s="49"/>
      <c r="AWF26" s="49"/>
      <c r="AWG26" s="49"/>
      <c r="AWH26" s="49"/>
      <c r="AWI26" s="49"/>
      <c r="AWJ26" s="49"/>
      <c r="AWK26" s="49"/>
      <c r="AWL26" s="49"/>
      <c r="AWM26" s="49"/>
      <c r="AWN26" s="49"/>
      <c r="AWO26" s="49"/>
      <c r="AWP26" s="49"/>
      <c r="AWQ26" s="49"/>
      <c r="AWR26" s="49"/>
      <c r="AWS26" s="49"/>
      <c r="AWT26" s="49"/>
      <c r="AWU26" s="49"/>
      <c r="AWV26" s="49"/>
      <c r="AWW26" s="49"/>
      <c r="AWX26" s="49"/>
      <c r="AWY26" s="49"/>
      <c r="AWZ26" s="49"/>
      <c r="AXA26" s="49"/>
      <c r="AXB26" s="49"/>
      <c r="AXC26" s="49"/>
      <c r="AXD26" s="49"/>
      <c r="AXE26" s="49"/>
      <c r="AXF26" s="49"/>
      <c r="AXG26" s="49"/>
      <c r="AXH26" s="49"/>
      <c r="AXI26" s="49"/>
      <c r="AXJ26" s="49"/>
      <c r="AXK26" s="49"/>
      <c r="AXL26" s="49"/>
      <c r="AXM26" s="49"/>
      <c r="AXN26" s="49"/>
      <c r="AXO26" s="49"/>
      <c r="AXP26" s="49"/>
      <c r="AXQ26" s="49"/>
      <c r="AXR26" s="49"/>
      <c r="AXS26" s="49"/>
      <c r="AXT26" s="49"/>
      <c r="AXU26" s="49"/>
      <c r="AXV26" s="49"/>
      <c r="AXW26" s="49"/>
      <c r="AXX26" s="49"/>
      <c r="AXY26" s="49"/>
      <c r="AXZ26" s="49"/>
      <c r="AYA26" s="49"/>
      <c r="AYB26" s="49"/>
      <c r="AYC26" s="49"/>
      <c r="AYD26" s="49"/>
      <c r="AYE26" s="49"/>
      <c r="AYF26" s="49"/>
      <c r="AYG26" s="49"/>
      <c r="AYH26" s="49"/>
      <c r="AYI26" s="49"/>
      <c r="AYJ26" s="49"/>
      <c r="AYK26" s="49"/>
      <c r="AYL26" s="49"/>
      <c r="AYM26" s="49"/>
      <c r="AYN26" s="49"/>
      <c r="AYO26" s="49"/>
      <c r="AYP26" s="49"/>
      <c r="AYQ26" s="49"/>
      <c r="AYR26" s="49"/>
      <c r="AYS26" s="49"/>
      <c r="AYT26" s="49"/>
      <c r="AYU26" s="49"/>
      <c r="AYV26" s="49"/>
      <c r="AYW26" s="49"/>
      <c r="AYX26" s="49"/>
      <c r="AYY26" s="49"/>
      <c r="AYZ26" s="49"/>
      <c r="AZA26" s="49"/>
      <c r="AZB26" s="49"/>
      <c r="AZC26" s="49"/>
      <c r="AZD26" s="49"/>
      <c r="AZE26" s="49"/>
      <c r="AZF26" s="49"/>
      <c r="AZG26" s="49"/>
      <c r="AZH26" s="49"/>
      <c r="AZI26" s="49"/>
      <c r="AZJ26" s="49"/>
      <c r="AZK26" s="49"/>
      <c r="AZL26" s="49"/>
      <c r="AZM26" s="49"/>
      <c r="AZN26" s="49"/>
      <c r="AZO26" s="49"/>
      <c r="AZP26" s="49"/>
      <c r="AZQ26" s="49"/>
      <c r="AZR26" s="49"/>
      <c r="AZS26" s="49"/>
      <c r="AZT26" s="49"/>
      <c r="AZU26" s="49"/>
      <c r="AZV26" s="49"/>
      <c r="AZW26" s="49"/>
      <c r="AZX26" s="49"/>
      <c r="AZY26" s="49"/>
      <c r="AZZ26" s="49"/>
      <c r="BAA26" s="49"/>
      <c r="BAB26" s="49"/>
      <c r="BAC26" s="49"/>
      <c r="BAD26" s="49"/>
      <c r="BAE26" s="49"/>
      <c r="BAF26" s="49"/>
      <c r="BAG26" s="49"/>
      <c r="BAH26" s="49"/>
      <c r="BAI26" s="49"/>
      <c r="BAJ26" s="49"/>
      <c r="BAK26" s="49"/>
      <c r="BAL26" s="49"/>
      <c r="BAM26" s="49"/>
      <c r="BAN26" s="49"/>
      <c r="BAO26" s="49"/>
      <c r="BAP26" s="49"/>
      <c r="BAQ26" s="49"/>
      <c r="BAR26" s="49"/>
      <c r="BAS26" s="49"/>
      <c r="BAT26" s="49"/>
      <c r="BAU26" s="49"/>
      <c r="BAV26" s="49"/>
      <c r="BAW26" s="49"/>
      <c r="BAX26" s="49"/>
      <c r="BAY26" s="49"/>
      <c r="BAZ26" s="49"/>
      <c r="BBA26" s="49"/>
      <c r="BBB26" s="49"/>
      <c r="BBC26" s="49"/>
      <c r="BBD26" s="49"/>
      <c r="BBE26" s="49"/>
      <c r="BBF26" s="49"/>
      <c r="BBG26" s="49"/>
      <c r="BBH26" s="49"/>
      <c r="BBI26" s="49"/>
      <c r="BBJ26" s="49"/>
      <c r="BBK26" s="49"/>
      <c r="BBL26" s="49"/>
      <c r="BBM26" s="49"/>
      <c r="BBN26" s="49"/>
      <c r="BBO26" s="49"/>
      <c r="BBP26" s="49"/>
      <c r="BBQ26" s="49"/>
      <c r="BBR26" s="49"/>
      <c r="BBS26" s="49"/>
      <c r="BBT26" s="49"/>
      <c r="BBU26" s="49"/>
      <c r="BBV26" s="49"/>
      <c r="BBW26" s="49"/>
      <c r="BBX26" s="49"/>
      <c r="BBY26" s="49"/>
      <c r="BBZ26" s="49"/>
      <c r="BCA26" s="49"/>
      <c r="BCB26" s="49"/>
      <c r="BCC26" s="49"/>
      <c r="BCD26" s="49"/>
      <c r="BCE26" s="49"/>
      <c r="BCF26" s="49"/>
      <c r="BCG26" s="49"/>
      <c r="BCH26" s="49"/>
      <c r="BCI26" s="49"/>
      <c r="BCJ26" s="49"/>
      <c r="BCK26" s="49"/>
      <c r="BCL26" s="49"/>
      <c r="BCM26" s="49"/>
      <c r="BCN26" s="49"/>
      <c r="BCO26" s="49"/>
      <c r="BCP26" s="49"/>
      <c r="BCQ26" s="49"/>
      <c r="BCR26" s="49"/>
      <c r="BCS26" s="49"/>
      <c r="BCT26" s="49"/>
      <c r="BCU26" s="49"/>
      <c r="BCV26" s="49"/>
      <c r="BCW26" s="49"/>
      <c r="BCX26" s="49"/>
      <c r="BCY26" s="49"/>
      <c r="BCZ26" s="49"/>
      <c r="BDA26" s="49"/>
      <c r="BDB26" s="49"/>
      <c r="BDC26" s="49"/>
      <c r="BDD26" s="49"/>
      <c r="BDE26" s="49"/>
      <c r="BDF26" s="49"/>
      <c r="BDG26" s="49"/>
      <c r="BDH26" s="49"/>
      <c r="BDI26" s="49"/>
      <c r="BDJ26" s="49"/>
      <c r="BDK26" s="49"/>
      <c r="BDL26" s="49"/>
      <c r="BDM26" s="49"/>
      <c r="BDN26" s="49"/>
      <c r="BDO26" s="49"/>
      <c r="BDP26" s="49"/>
      <c r="BDQ26" s="49"/>
      <c r="BDR26" s="49"/>
      <c r="BDS26" s="49"/>
      <c r="BDT26" s="49"/>
      <c r="BDU26" s="49"/>
      <c r="BDV26" s="49"/>
      <c r="BDW26" s="49"/>
      <c r="BDX26" s="49"/>
      <c r="BDY26" s="49"/>
      <c r="BDZ26" s="49"/>
      <c r="BEA26" s="49"/>
      <c r="BEB26" s="49"/>
      <c r="BEC26" s="49"/>
      <c r="BED26" s="49"/>
      <c r="BEE26" s="49"/>
      <c r="BEF26" s="49"/>
      <c r="BEG26" s="49"/>
      <c r="BEH26" s="49"/>
      <c r="BEI26" s="49"/>
      <c r="BEJ26" s="49"/>
      <c r="BEK26" s="49"/>
      <c r="BEL26" s="49"/>
      <c r="BEM26" s="49"/>
      <c r="BEN26" s="49"/>
      <c r="BEO26" s="49"/>
      <c r="BEP26" s="49"/>
      <c r="BEQ26" s="49"/>
      <c r="BER26" s="49"/>
      <c r="BES26" s="49"/>
      <c r="BET26" s="49"/>
    </row>
    <row r="27" spans="1:1502" s="516" customFormat="1" x14ac:dyDescent="0.2">
      <c r="A27" s="531" t="s">
        <v>500</v>
      </c>
      <c r="B27" s="529" t="s">
        <v>829</v>
      </c>
      <c r="C27" s="525">
        <v>1226344.53</v>
      </c>
      <c r="D27" s="525">
        <v>685189.47</v>
      </c>
      <c r="E27" s="564">
        <v>1226344.53</v>
      </c>
      <c r="F27" s="564">
        <v>685189.47</v>
      </c>
      <c r="G27" s="564">
        <v>0</v>
      </c>
      <c r="H27" s="564">
        <v>0</v>
      </c>
      <c r="I27" s="526" t="s">
        <v>1226</v>
      </c>
      <c r="J27" s="52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9"/>
      <c r="IX27" s="49"/>
      <c r="IY27" s="49"/>
      <c r="IZ27" s="49"/>
      <c r="JA27" s="49"/>
      <c r="JB27" s="49"/>
      <c r="JC27" s="49"/>
      <c r="JD27" s="49"/>
      <c r="JE27" s="49"/>
      <c r="JF27" s="49"/>
      <c r="JG27" s="49"/>
      <c r="JH27" s="49"/>
      <c r="JI27" s="49"/>
      <c r="JJ27" s="49"/>
      <c r="JK27" s="49"/>
      <c r="JL27" s="49"/>
      <c r="JM27" s="49"/>
      <c r="JN27" s="49"/>
      <c r="JO27" s="49"/>
      <c r="JP27" s="49"/>
      <c r="JQ27" s="49"/>
      <c r="JR27" s="49"/>
      <c r="JS27" s="49"/>
      <c r="JT27" s="49"/>
      <c r="JU27" s="49"/>
      <c r="JV27" s="49"/>
      <c r="JW27" s="49"/>
      <c r="JX27" s="49"/>
      <c r="JY27" s="49"/>
      <c r="JZ27" s="49"/>
      <c r="KA27" s="49"/>
      <c r="KB27" s="49"/>
      <c r="KC27" s="49"/>
      <c r="KD27" s="49"/>
      <c r="KE27" s="49"/>
      <c r="KF27" s="49"/>
      <c r="KG27" s="49"/>
      <c r="KH27" s="49"/>
      <c r="KI27" s="49"/>
      <c r="KJ27" s="49"/>
      <c r="KK27" s="49"/>
      <c r="KL27" s="49"/>
      <c r="KM27" s="49"/>
      <c r="KN27" s="49"/>
      <c r="KO27" s="49"/>
      <c r="KP27" s="49"/>
      <c r="KQ27" s="49"/>
      <c r="KR27" s="49"/>
      <c r="KS27" s="49"/>
      <c r="KT27" s="49"/>
      <c r="KU27" s="49"/>
      <c r="KV27" s="49"/>
      <c r="KW27" s="49"/>
      <c r="KX27" s="49"/>
      <c r="KY27" s="49"/>
      <c r="KZ27" s="49"/>
      <c r="LA27" s="49"/>
      <c r="LB27" s="49"/>
      <c r="LC27" s="49"/>
      <c r="LD27" s="49"/>
      <c r="LE27" s="49"/>
      <c r="LF27" s="49"/>
      <c r="LG27" s="49"/>
      <c r="LH27" s="49"/>
      <c r="LI27" s="49"/>
      <c r="LJ27" s="49"/>
      <c r="LK27" s="49"/>
      <c r="LL27" s="49"/>
      <c r="LM27" s="49"/>
      <c r="LN27" s="49"/>
      <c r="LO27" s="49"/>
      <c r="LP27" s="49"/>
      <c r="LQ27" s="49"/>
      <c r="LR27" s="49"/>
      <c r="LS27" s="49"/>
      <c r="LT27" s="49"/>
      <c r="LU27" s="49"/>
      <c r="LV27" s="49"/>
      <c r="LW27" s="49"/>
      <c r="LX27" s="49"/>
      <c r="LY27" s="49"/>
      <c r="LZ27" s="49"/>
      <c r="MA27" s="49"/>
      <c r="MB27" s="49"/>
      <c r="MC27" s="49"/>
      <c r="MD27" s="49"/>
      <c r="ME27" s="49"/>
      <c r="MF27" s="49"/>
      <c r="MG27" s="49"/>
      <c r="MH27" s="49"/>
      <c r="MI27" s="49"/>
      <c r="MJ27" s="49"/>
      <c r="MK27" s="49"/>
      <c r="ML27" s="49"/>
      <c r="MM27" s="49"/>
      <c r="MN27" s="49"/>
      <c r="MO27" s="49"/>
      <c r="MP27" s="49"/>
      <c r="MQ27" s="49"/>
      <c r="MR27" s="49"/>
      <c r="MS27" s="49"/>
      <c r="MT27" s="49"/>
      <c r="MU27" s="49"/>
      <c r="MV27" s="49"/>
      <c r="MW27" s="49"/>
      <c r="MX27" s="49"/>
      <c r="MY27" s="49"/>
      <c r="MZ27" s="49"/>
      <c r="NA27" s="49"/>
      <c r="NB27" s="49"/>
      <c r="NC27" s="49"/>
      <c r="ND27" s="49"/>
      <c r="NE27" s="49"/>
      <c r="NF27" s="49"/>
      <c r="NG27" s="49"/>
      <c r="NH27" s="49"/>
      <c r="NI27" s="49"/>
      <c r="NJ27" s="49"/>
      <c r="NK27" s="49"/>
      <c r="NL27" s="49"/>
      <c r="NM27" s="49"/>
      <c r="NN27" s="49"/>
      <c r="NO27" s="49"/>
      <c r="NP27" s="49"/>
      <c r="NQ27" s="49"/>
      <c r="NR27" s="49"/>
      <c r="NS27" s="49"/>
      <c r="NT27" s="49"/>
      <c r="NU27" s="49"/>
      <c r="NV27" s="49"/>
      <c r="NW27" s="49"/>
      <c r="NX27" s="49"/>
      <c r="NY27" s="49"/>
      <c r="NZ27" s="49"/>
      <c r="OA27" s="49"/>
      <c r="OB27" s="49"/>
      <c r="OC27" s="49"/>
      <c r="OD27" s="49"/>
      <c r="OE27" s="49"/>
      <c r="OF27" s="49"/>
      <c r="OG27" s="49"/>
      <c r="OH27" s="49"/>
      <c r="OI27" s="49"/>
      <c r="OJ27" s="49"/>
      <c r="OK27" s="49"/>
      <c r="OL27" s="49"/>
      <c r="OM27" s="49"/>
      <c r="ON27" s="49"/>
      <c r="OO27" s="49"/>
      <c r="OP27" s="49"/>
      <c r="OQ27" s="49"/>
      <c r="OR27" s="49"/>
      <c r="OS27" s="49"/>
      <c r="OT27" s="49"/>
      <c r="OU27" s="49"/>
      <c r="OV27" s="49"/>
      <c r="OW27" s="49"/>
      <c r="OX27" s="49"/>
      <c r="OY27" s="49"/>
      <c r="OZ27" s="49"/>
      <c r="PA27" s="49"/>
      <c r="PB27" s="49"/>
      <c r="PC27" s="49"/>
      <c r="PD27" s="49"/>
      <c r="PE27" s="49"/>
      <c r="PF27" s="49"/>
      <c r="PG27" s="49"/>
      <c r="PH27" s="49"/>
      <c r="PI27" s="49"/>
      <c r="PJ27" s="49"/>
      <c r="PK27" s="49"/>
      <c r="PL27" s="49"/>
      <c r="PM27" s="49"/>
      <c r="PN27" s="49"/>
      <c r="PO27" s="49"/>
      <c r="PP27" s="49"/>
      <c r="PQ27" s="49"/>
      <c r="PR27" s="49"/>
      <c r="PS27" s="49"/>
      <c r="PT27" s="49"/>
      <c r="PU27" s="49"/>
      <c r="PV27" s="49"/>
      <c r="PW27" s="49"/>
      <c r="PX27" s="49"/>
      <c r="PY27" s="49"/>
      <c r="PZ27" s="49"/>
      <c r="QA27" s="49"/>
      <c r="QB27" s="49"/>
      <c r="QC27" s="49"/>
      <c r="QD27" s="49"/>
      <c r="QE27" s="49"/>
      <c r="QF27" s="49"/>
      <c r="QG27" s="49"/>
      <c r="QH27" s="49"/>
      <c r="QI27" s="49"/>
      <c r="QJ27" s="49"/>
      <c r="QK27" s="49"/>
      <c r="QL27" s="49"/>
      <c r="QM27" s="49"/>
      <c r="QN27" s="49"/>
      <c r="QO27" s="49"/>
      <c r="QP27" s="49"/>
      <c r="QQ27" s="49"/>
      <c r="QR27" s="49"/>
      <c r="QS27" s="49"/>
      <c r="QT27" s="49"/>
      <c r="QU27" s="49"/>
      <c r="QV27" s="49"/>
      <c r="QW27" s="49"/>
      <c r="QX27" s="49"/>
      <c r="QY27" s="49"/>
      <c r="QZ27" s="49"/>
      <c r="RA27" s="49"/>
      <c r="RB27" s="49"/>
      <c r="RC27" s="49"/>
      <c r="RD27" s="49"/>
      <c r="RE27" s="49"/>
      <c r="RF27" s="49"/>
      <c r="RG27" s="49"/>
      <c r="RH27" s="49"/>
      <c r="RI27" s="49"/>
      <c r="RJ27" s="49"/>
      <c r="RK27" s="49"/>
      <c r="RL27" s="49"/>
      <c r="RM27" s="49"/>
      <c r="RN27" s="49"/>
      <c r="RO27" s="49"/>
      <c r="RP27" s="49"/>
      <c r="RQ27" s="49"/>
      <c r="RR27" s="49"/>
      <c r="RS27" s="49"/>
      <c r="RT27" s="49"/>
      <c r="RU27" s="49"/>
      <c r="RV27" s="49"/>
      <c r="RW27" s="49"/>
      <c r="RX27" s="49"/>
      <c r="RY27" s="49"/>
      <c r="RZ27" s="49"/>
      <c r="SA27" s="49"/>
      <c r="SB27" s="49"/>
      <c r="SC27" s="49"/>
      <c r="SD27" s="49"/>
      <c r="SE27" s="49"/>
      <c r="SF27" s="49"/>
      <c r="SG27" s="49"/>
      <c r="SH27" s="49"/>
      <c r="SI27" s="49"/>
      <c r="SJ27" s="49"/>
      <c r="SK27" s="49"/>
      <c r="SL27" s="49"/>
      <c r="SM27" s="49"/>
      <c r="SN27" s="49"/>
      <c r="SO27" s="49"/>
      <c r="SP27" s="49"/>
      <c r="SQ27" s="49"/>
      <c r="SR27" s="49"/>
      <c r="SS27" s="49"/>
      <c r="ST27" s="49"/>
      <c r="SU27" s="49"/>
      <c r="SV27" s="49"/>
      <c r="SW27" s="49"/>
      <c r="SX27" s="49"/>
      <c r="SY27" s="49"/>
      <c r="SZ27" s="49"/>
      <c r="TA27" s="49"/>
      <c r="TB27" s="49"/>
      <c r="TC27" s="49"/>
      <c r="TD27" s="49"/>
      <c r="TE27" s="49"/>
      <c r="TF27" s="49"/>
      <c r="TG27" s="49"/>
      <c r="TH27" s="49"/>
      <c r="TI27" s="49"/>
      <c r="TJ27" s="49"/>
      <c r="TK27" s="49"/>
      <c r="TL27" s="49"/>
      <c r="TM27" s="49"/>
      <c r="TN27" s="49"/>
      <c r="TO27" s="49"/>
      <c r="TP27" s="49"/>
      <c r="TQ27" s="49"/>
      <c r="TR27" s="49"/>
      <c r="TS27" s="49"/>
      <c r="TT27" s="49"/>
      <c r="TU27" s="49"/>
      <c r="TV27" s="49"/>
      <c r="TW27" s="49"/>
      <c r="TX27" s="49"/>
      <c r="TY27" s="49"/>
      <c r="TZ27" s="49"/>
      <c r="UA27" s="49"/>
      <c r="UB27" s="49"/>
      <c r="UC27" s="49"/>
      <c r="UD27" s="49"/>
      <c r="UE27" s="49"/>
      <c r="UF27" s="49"/>
      <c r="UG27" s="49"/>
      <c r="UH27" s="49"/>
      <c r="UI27" s="49"/>
      <c r="UJ27" s="49"/>
      <c r="UK27" s="49"/>
      <c r="UL27" s="49"/>
      <c r="UM27" s="49"/>
      <c r="UN27" s="49"/>
      <c r="UO27" s="49"/>
      <c r="UP27" s="49"/>
      <c r="UQ27" s="49"/>
      <c r="UR27" s="49"/>
      <c r="US27" s="49"/>
      <c r="UT27" s="49"/>
      <c r="UU27" s="49"/>
      <c r="UV27" s="49"/>
      <c r="UW27" s="49"/>
      <c r="UX27" s="49"/>
      <c r="UY27" s="49"/>
      <c r="UZ27" s="49"/>
      <c r="VA27" s="49"/>
      <c r="VB27" s="49"/>
      <c r="VC27" s="49"/>
      <c r="VD27" s="49"/>
      <c r="VE27" s="49"/>
      <c r="VF27" s="49"/>
      <c r="VG27" s="49"/>
      <c r="VH27" s="49"/>
      <c r="VI27" s="49"/>
      <c r="VJ27" s="49"/>
      <c r="VK27" s="49"/>
      <c r="VL27" s="49"/>
      <c r="VM27" s="49"/>
      <c r="VN27" s="49"/>
      <c r="VO27" s="49"/>
      <c r="VP27" s="49"/>
      <c r="VQ27" s="49"/>
      <c r="VR27" s="49"/>
      <c r="VS27" s="49"/>
      <c r="VT27" s="49"/>
      <c r="VU27" s="49"/>
      <c r="VV27" s="49"/>
      <c r="VW27" s="49"/>
      <c r="VX27" s="49"/>
      <c r="VY27" s="49"/>
      <c r="VZ27" s="49"/>
      <c r="WA27" s="49"/>
      <c r="WB27" s="49"/>
      <c r="WC27" s="49"/>
      <c r="WD27" s="49"/>
      <c r="WE27" s="49"/>
      <c r="WF27" s="49"/>
      <c r="WG27" s="49"/>
      <c r="WH27" s="49"/>
      <c r="WI27" s="49"/>
      <c r="WJ27" s="49"/>
      <c r="WK27" s="49"/>
      <c r="WL27" s="49"/>
      <c r="WM27" s="49"/>
      <c r="WN27" s="49"/>
      <c r="WO27" s="49"/>
      <c r="WP27" s="49"/>
      <c r="WQ27" s="49"/>
      <c r="WR27" s="49"/>
      <c r="WS27" s="49"/>
      <c r="WT27" s="49"/>
      <c r="WU27" s="49"/>
      <c r="WV27" s="49"/>
      <c r="WW27" s="49"/>
      <c r="WX27" s="49"/>
      <c r="WY27" s="49"/>
      <c r="WZ27" s="49"/>
      <c r="XA27" s="49"/>
      <c r="XB27" s="49"/>
      <c r="XC27" s="49"/>
      <c r="XD27" s="49"/>
      <c r="XE27" s="49"/>
      <c r="XF27" s="49"/>
      <c r="XG27" s="49"/>
      <c r="XH27" s="49"/>
      <c r="XI27" s="49"/>
      <c r="XJ27" s="49"/>
      <c r="XK27" s="49"/>
      <c r="XL27" s="49"/>
      <c r="XM27" s="49"/>
      <c r="XN27" s="49"/>
      <c r="XO27" s="49"/>
      <c r="XP27" s="49"/>
      <c r="XQ27" s="49"/>
      <c r="XR27" s="49"/>
      <c r="XS27" s="49"/>
      <c r="XT27" s="49"/>
      <c r="XU27" s="49"/>
      <c r="XV27" s="49"/>
      <c r="XW27" s="49"/>
      <c r="XX27" s="49"/>
      <c r="XY27" s="49"/>
      <c r="XZ27" s="49"/>
      <c r="YA27" s="49"/>
      <c r="YB27" s="49"/>
      <c r="YC27" s="49"/>
      <c r="YD27" s="49"/>
      <c r="YE27" s="49"/>
      <c r="YF27" s="49"/>
      <c r="YG27" s="49"/>
      <c r="YH27" s="49"/>
      <c r="YI27" s="49"/>
      <c r="YJ27" s="49"/>
      <c r="YK27" s="49"/>
      <c r="YL27" s="49"/>
      <c r="YM27" s="49"/>
      <c r="YN27" s="49"/>
      <c r="YO27" s="49"/>
      <c r="YP27" s="49"/>
      <c r="YQ27" s="49"/>
      <c r="YR27" s="49"/>
      <c r="YS27" s="49"/>
      <c r="YT27" s="49"/>
      <c r="YU27" s="49"/>
      <c r="YV27" s="49"/>
      <c r="YW27" s="49"/>
      <c r="YX27" s="49"/>
      <c r="YY27" s="49"/>
      <c r="YZ27" s="49"/>
      <c r="ZA27" s="49"/>
      <c r="ZB27" s="49"/>
      <c r="ZC27" s="49"/>
      <c r="ZD27" s="49"/>
      <c r="ZE27" s="49"/>
      <c r="ZF27" s="49"/>
      <c r="ZG27" s="49"/>
      <c r="ZH27" s="49"/>
      <c r="ZI27" s="49"/>
      <c r="ZJ27" s="49"/>
      <c r="ZK27" s="49"/>
      <c r="ZL27" s="49"/>
      <c r="ZM27" s="49"/>
      <c r="ZN27" s="49"/>
      <c r="ZO27" s="49"/>
      <c r="ZP27" s="49"/>
      <c r="ZQ27" s="49"/>
      <c r="ZR27" s="49"/>
      <c r="ZS27" s="49"/>
      <c r="ZT27" s="49"/>
      <c r="ZU27" s="49"/>
      <c r="ZV27" s="49"/>
      <c r="ZW27" s="49"/>
      <c r="ZX27" s="49"/>
      <c r="ZY27" s="49"/>
      <c r="ZZ27" s="49"/>
      <c r="AAA27" s="49"/>
      <c r="AAB27" s="49"/>
      <c r="AAC27" s="49"/>
      <c r="AAD27" s="49"/>
      <c r="AAE27" s="49"/>
      <c r="AAF27" s="49"/>
      <c r="AAG27" s="49"/>
      <c r="AAH27" s="49"/>
      <c r="AAI27" s="49"/>
      <c r="AAJ27" s="49"/>
      <c r="AAK27" s="49"/>
      <c r="AAL27" s="49"/>
      <c r="AAM27" s="49"/>
      <c r="AAN27" s="49"/>
      <c r="AAO27" s="49"/>
      <c r="AAP27" s="49"/>
      <c r="AAQ27" s="49"/>
      <c r="AAR27" s="49"/>
      <c r="AAS27" s="49"/>
      <c r="AAT27" s="49"/>
      <c r="AAU27" s="49"/>
      <c r="AAV27" s="49"/>
      <c r="AAW27" s="49"/>
      <c r="AAX27" s="49"/>
      <c r="AAY27" s="49"/>
      <c r="AAZ27" s="49"/>
      <c r="ABA27" s="49"/>
      <c r="ABB27" s="49"/>
      <c r="ABC27" s="49"/>
      <c r="ABD27" s="49"/>
      <c r="ABE27" s="49"/>
      <c r="ABF27" s="49"/>
      <c r="ABG27" s="49"/>
      <c r="ABH27" s="49"/>
      <c r="ABI27" s="49"/>
      <c r="ABJ27" s="49"/>
      <c r="ABK27" s="49"/>
      <c r="ABL27" s="49"/>
      <c r="ABM27" s="49"/>
      <c r="ABN27" s="49"/>
      <c r="ABO27" s="49"/>
      <c r="ABP27" s="49"/>
      <c r="ABQ27" s="49"/>
      <c r="ABR27" s="49"/>
      <c r="ABS27" s="49"/>
      <c r="ABT27" s="49"/>
      <c r="ABU27" s="49"/>
      <c r="ABV27" s="49"/>
      <c r="ABW27" s="49"/>
      <c r="ABX27" s="49"/>
      <c r="ABY27" s="49"/>
      <c r="ABZ27" s="49"/>
      <c r="ACA27" s="49"/>
      <c r="ACB27" s="49"/>
      <c r="ACC27" s="49"/>
      <c r="ACD27" s="49"/>
      <c r="ACE27" s="49"/>
      <c r="ACF27" s="49"/>
      <c r="ACG27" s="49"/>
      <c r="ACH27" s="49"/>
      <c r="ACI27" s="49"/>
      <c r="ACJ27" s="49"/>
      <c r="ACK27" s="49"/>
      <c r="ACL27" s="49"/>
      <c r="ACM27" s="49"/>
      <c r="ACN27" s="49"/>
      <c r="ACO27" s="49"/>
      <c r="ACP27" s="49"/>
      <c r="ACQ27" s="49"/>
      <c r="ACR27" s="49"/>
      <c r="ACS27" s="49"/>
      <c r="ACT27" s="49"/>
      <c r="ACU27" s="49"/>
      <c r="ACV27" s="49"/>
      <c r="ACW27" s="49"/>
      <c r="ACX27" s="49"/>
      <c r="ACY27" s="49"/>
      <c r="ACZ27" s="49"/>
      <c r="ADA27" s="49"/>
      <c r="ADB27" s="49"/>
      <c r="ADC27" s="49"/>
      <c r="ADD27" s="49"/>
      <c r="ADE27" s="49"/>
      <c r="ADF27" s="49"/>
      <c r="ADG27" s="49"/>
      <c r="ADH27" s="49"/>
      <c r="ADI27" s="49"/>
      <c r="ADJ27" s="49"/>
      <c r="ADK27" s="49"/>
      <c r="ADL27" s="49"/>
      <c r="ADM27" s="49"/>
      <c r="ADN27" s="49"/>
      <c r="ADO27" s="49"/>
      <c r="ADP27" s="49"/>
      <c r="ADQ27" s="49"/>
      <c r="ADR27" s="49"/>
      <c r="ADS27" s="49"/>
      <c r="ADT27" s="49"/>
      <c r="ADU27" s="49"/>
      <c r="ADV27" s="49"/>
      <c r="ADW27" s="49"/>
      <c r="ADX27" s="49"/>
      <c r="ADY27" s="49"/>
      <c r="ADZ27" s="49"/>
      <c r="AEA27" s="49"/>
      <c r="AEB27" s="49"/>
      <c r="AEC27" s="49"/>
      <c r="AED27" s="49"/>
      <c r="AEE27" s="49"/>
      <c r="AEF27" s="49"/>
      <c r="AEG27" s="49"/>
      <c r="AEH27" s="49"/>
      <c r="AEI27" s="49"/>
      <c r="AEJ27" s="49"/>
      <c r="AEK27" s="49"/>
      <c r="AEL27" s="49"/>
      <c r="AEM27" s="49"/>
      <c r="AEN27" s="49"/>
      <c r="AEO27" s="49"/>
      <c r="AEP27" s="49"/>
      <c r="AEQ27" s="49"/>
      <c r="AER27" s="49"/>
      <c r="AES27" s="49"/>
      <c r="AET27" s="49"/>
      <c r="AEU27" s="49"/>
      <c r="AEV27" s="49"/>
      <c r="AEW27" s="49"/>
      <c r="AEX27" s="49"/>
      <c r="AEY27" s="49"/>
      <c r="AEZ27" s="49"/>
      <c r="AFA27" s="49"/>
      <c r="AFB27" s="49"/>
      <c r="AFC27" s="49"/>
      <c r="AFD27" s="49"/>
      <c r="AFE27" s="49"/>
      <c r="AFF27" s="49"/>
      <c r="AFG27" s="49"/>
      <c r="AFH27" s="49"/>
      <c r="AFI27" s="49"/>
      <c r="AFJ27" s="49"/>
      <c r="AFK27" s="49"/>
      <c r="AFL27" s="49"/>
      <c r="AFM27" s="49"/>
      <c r="AFN27" s="49"/>
      <c r="AFO27" s="49"/>
      <c r="AFP27" s="49"/>
      <c r="AFQ27" s="49"/>
      <c r="AFR27" s="49"/>
      <c r="AFS27" s="49"/>
      <c r="AFT27" s="49"/>
      <c r="AFU27" s="49"/>
      <c r="AFV27" s="49"/>
      <c r="AFW27" s="49"/>
      <c r="AFX27" s="49"/>
      <c r="AFY27" s="49"/>
      <c r="AFZ27" s="49"/>
      <c r="AGA27" s="49"/>
      <c r="AGB27" s="49"/>
      <c r="AGC27" s="49"/>
      <c r="AGD27" s="49"/>
      <c r="AGE27" s="49"/>
      <c r="AGF27" s="49"/>
      <c r="AGG27" s="49"/>
      <c r="AGH27" s="49"/>
      <c r="AGI27" s="49"/>
      <c r="AGJ27" s="49"/>
      <c r="AGK27" s="49"/>
      <c r="AGL27" s="49"/>
      <c r="AGM27" s="49"/>
      <c r="AGN27" s="49"/>
      <c r="AGO27" s="49"/>
      <c r="AGP27" s="49"/>
      <c r="AGQ27" s="49"/>
      <c r="AGR27" s="49"/>
      <c r="AGS27" s="49"/>
      <c r="AGT27" s="49"/>
      <c r="AGU27" s="49"/>
      <c r="AGV27" s="49"/>
      <c r="AGW27" s="49"/>
      <c r="AGX27" s="49"/>
      <c r="AGY27" s="49"/>
      <c r="AGZ27" s="49"/>
      <c r="AHA27" s="49"/>
      <c r="AHB27" s="49"/>
      <c r="AHC27" s="49"/>
      <c r="AHD27" s="49"/>
      <c r="AHE27" s="49"/>
      <c r="AHF27" s="49"/>
      <c r="AHG27" s="49"/>
      <c r="AHH27" s="49"/>
      <c r="AHI27" s="49"/>
      <c r="AHJ27" s="49"/>
      <c r="AHK27" s="49"/>
      <c r="AHL27" s="49"/>
      <c r="AHM27" s="49"/>
      <c r="AHN27" s="49"/>
      <c r="AHO27" s="49"/>
      <c r="AHP27" s="49"/>
      <c r="AHQ27" s="49"/>
      <c r="AHR27" s="49"/>
      <c r="AHS27" s="49"/>
      <c r="AHT27" s="49"/>
      <c r="AHU27" s="49"/>
      <c r="AHV27" s="49"/>
      <c r="AHW27" s="49"/>
      <c r="AHX27" s="49"/>
      <c r="AHY27" s="49"/>
      <c r="AHZ27" s="49"/>
      <c r="AIA27" s="49"/>
      <c r="AIB27" s="49"/>
      <c r="AIC27" s="49"/>
      <c r="AID27" s="49"/>
      <c r="AIE27" s="49"/>
      <c r="AIF27" s="49"/>
      <c r="AIG27" s="49"/>
      <c r="AIH27" s="49"/>
      <c r="AII27" s="49"/>
      <c r="AIJ27" s="49"/>
      <c r="AIK27" s="49"/>
      <c r="AIL27" s="49"/>
      <c r="AIM27" s="49"/>
      <c r="AIN27" s="49"/>
      <c r="AIO27" s="49"/>
      <c r="AIP27" s="49"/>
      <c r="AIQ27" s="49"/>
      <c r="AIR27" s="49"/>
      <c r="AIS27" s="49"/>
      <c r="AIT27" s="49"/>
      <c r="AIU27" s="49"/>
      <c r="AIV27" s="49"/>
      <c r="AIW27" s="49"/>
      <c r="AIX27" s="49"/>
      <c r="AIY27" s="49"/>
      <c r="AIZ27" s="49"/>
      <c r="AJA27" s="49"/>
      <c r="AJB27" s="49"/>
      <c r="AJC27" s="49"/>
      <c r="AJD27" s="49"/>
      <c r="AJE27" s="49"/>
      <c r="AJF27" s="49"/>
      <c r="AJG27" s="49"/>
      <c r="AJH27" s="49"/>
      <c r="AJI27" s="49"/>
      <c r="AJJ27" s="49"/>
      <c r="AJK27" s="49"/>
      <c r="AJL27" s="49"/>
      <c r="AJM27" s="49"/>
      <c r="AJN27" s="49"/>
      <c r="AJO27" s="49"/>
      <c r="AJP27" s="49"/>
      <c r="AJQ27" s="49"/>
      <c r="AJR27" s="49"/>
      <c r="AJS27" s="49"/>
      <c r="AJT27" s="49"/>
      <c r="AJU27" s="49"/>
      <c r="AJV27" s="49"/>
      <c r="AJW27" s="49"/>
      <c r="AJX27" s="49"/>
      <c r="AJY27" s="49"/>
      <c r="AJZ27" s="49"/>
      <c r="AKA27" s="49"/>
      <c r="AKB27" s="49"/>
      <c r="AKC27" s="49"/>
      <c r="AKD27" s="49"/>
      <c r="AKE27" s="49"/>
      <c r="AKF27" s="49"/>
      <c r="AKG27" s="49"/>
      <c r="AKH27" s="49"/>
      <c r="AKI27" s="49"/>
      <c r="AKJ27" s="49"/>
      <c r="AKK27" s="49"/>
      <c r="AKL27" s="49"/>
      <c r="AKM27" s="49"/>
      <c r="AKN27" s="49"/>
      <c r="AKO27" s="49"/>
      <c r="AKP27" s="49"/>
      <c r="AKQ27" s="49"/>
      <c r="AKR27" s="49"/>
      <c r="AKS27" s="49"/>
      <c r="AKT27" s="49"/>
      <c r="AKU27" s="49"/>
      <c r="AKV27" s="49"/>
      <c r="AKW27" s="49"/>
      <c r="AKX27" s="49"/>
      <c r="AKY27" s="49"/>
      <c r="AKZ27" s="49"/>
      <c r="ALA27" s="49"/>
      <c r="ALB27" s="49"/>
      <c r="ALC27" s="49"/>
      <c r="ALD27" s="49"/>
      <c r="ALE27" s="49"/>
      <c r="ALF27" s="49"/>
      <c r="ALG27" s="49"/>
      <c r="ALH27" s="49"/>
      <c r="ALI27" s="49"/>
      <c r="ALJ27" s="49"/>
      <c r="ALK27" s="49"/>
      <c r="ALL27" s="49"/>
      <c r="ALM27" s="49"/>
      <c r="ALN27" s="49"/>
      <c r="ALO27" s="49"/>
      <c r="ALP27" s="49"/>
      <c r="ALQ27" s="49"/>
      <c r="ALR27" s="49"/>
      <c r="ALS27" s="49"/>
      <c r="ALT27" s="49"/>
      <c r="ALU27" s="49"/>
      <c r="ALV27" s="49"/>
      <c r="ALW27" s="49"/>
      <c r="ALX27" s="49"/>
      <c r="ALY27" s="49"/>
      <c r="ALZ27" s="49"/>
      <c r="AMA27" s="49"/>
      <c r="AMB27" s="49"/>
      <c r="AMC27" s="49"/>
      <c r="AMD27" s="49"/>
      <c r="AME27" s="49"/>
      <c r="AMF27" s="49"/>
      <c r="AMG27" s="49"/>
      <c r="AMH27" s="49"/>
      <c r="AMI27" s="49"/>
      <c r="AMJ27" s="49"/>
      <c r="AMK27" s="49"/>
      <c r="AML27" s="49"/>
      <c r="AMM27" s="49"/>
      <c r="AMN27" s="49"/>
      <c r="AMO27" s="49"/>
      <c r="AMP27" s="49"/>
      <c r="AMQ27" s="49"/>
      <c r="AMR27" s="49"/>
      <c r="AMS27" s="49"/>
      <c r="AMT27" s="49"/>
      <c r="AMU27" s="49"/>
      <c r="AMV27" s="49"/>
      <c r="AMW27" s="49"/>
      <c r="AMX27" s="49"/>
      <c r="AMY27" s="49"/>
      <c r="AMZ27" s="49"/>
      <c r="ANA27" s="49"/>
      <c r="ANB27" s="49"/>
      <c r="ANC27" s="49"/>
      <c r="AND27" s="49"/>
      <c r="ANE27" s="49"/>
      <c r="ANF27" s="49"/>
      <c r="ANG27" s="49"/>
      <c r="ANH27" s="49"/>
      <c r="ANI27" s="49"/>
      <c r="ANJ27" s="49"/>
      <c r="ANK27" s="49"/>
      <c r="ANL27" s="49"/>
      <c r="ANM27" s="49"/>
      <c r="ANN27" s="49"/>
      <c r="ANO27" s="49"/>
      <c r="ANP27" s="49"/>
      <c r="ANQ27" s="49"/>
      <c r="ANR27" s="49"/>
      <c r="ANS27" s="49"/>
      <c r="ANT27" s="49"/>
      <c r="ANU27" s="49"/>
      <c r="ANV27" s="49"/>
      <c r="ANW27" s="49"/>
      <c r="ANX27" s="49"/>
      <c r="ANY27" s="49"/>
      <c r="ANZ27" s="49"/>
      <c r="AOA27" s="49"/>
      <c r="AOB27" s="49"/>
      <c r="AOC27" s="49"/>
      <c r="AOD27" s="49"/>
      <c r="AOE27" s="49"/>
      <c r="AOF27" s="49"/>
      <c r="AOG27" s="49"/>
      <c r="AOH27" s="49"/>
      <c r="AOI27" s="49"/>
      <c r="AOJ27" s="49"/>
      <c r="AOK27" s="49"/>
      <c r="AOL27" s="49"/>
      <c r="AOM27" s="49"/>
      <c r="AON27" s="49"/>
      <c r="AOO27" s="49"/>
      <c r="AOP27" s="49"/>
      <c r="AOQ27" s="49"/>
      <c r="AOR27" s="49"/>
      <c r="AOS27" s="49"/>
      <c r="AOT27" s="49"/>
      <c r="AOU27" s="49"/>
      <c r="AOV27" s="49"/>
      <c r="AOW27" s="49"/>
      <c r="AOX27" s="49"/>
      <c r="AOY27" s="49"/>
      <c r="AOZ27" s="49"/>
      <c r="APA27" s="49"/>
      <c r="APB27" s="49"/>
      <c r="APC27" s="49"/>
      <c r="APD27" s="49"/>
      <c r="APE27" s="49"/>
      <c r="APF27" s="49"/>
      <c r="APG27" s="49"/>
      <c r="APH27" s="49"/>
      <c r="API27" s="49"/>
      <c r="APJ27" s="49"/>
      <c r="APK27" s="49"/>
      <c r="APL27" s="49"/>
      <c r="APM27" s="49"/>
      <c r="APN27" s="49"/>
      <c r="APO27" s="49"/>
      <c r="APP27" s="49"/>
      <c r="APQ27" s="49"/>
      <c r="APR27" s="49"/>
      <c r="APS27" s="49"/>
      <c r="APT27" s="49"/>
      <c r="APU27" s="49"/>
      <c r="APV27" s="49"/>
      <c r="APW27" s="49"/>
      <c r="APX27" s="49"/>
      <c r="APY27" s="49"/>
      <c r="APZ27" s="49"/>
      <c r="AQA27" s="49"/>
      <c r="AQB27" s="49"/>
      <c r="AQC27" s="49"/>
      <c r="AQD27" s="49"/>
      <c r="AQE27" s="49"/>
      <c r="AQF27" s="49"/>
      <c r="AQG27" s="49"/>
      <c r="AQH27" s="49"/>
      <c r="AQI27" s="49"/>
      <c r="AQJ27" s="49"/>
      <c r="AQK27" s="49"/>
      <c r="AQL27" s="49"/>
      <c r="AQM27" s="49"/>
      <c r="AQN27" s="49"/>
      <c r="AQO27" s="49"/>
      <c r="AQP27" s="49"/>
      <c r="AQQ27" s="49"/>
      <c r="AQR27" s="49"/>
      <c r="AQS27" s="49"/>
      <c r="AQT27" s="49"/>
      <c r="AQU27" s="49"/>
      <c r="AQV27" s="49"/>
      <c r="AQW27" s="49"/>
      <c r="AQX27" s="49"/>
      <c r="AQY27" s="49"/>
      <c r="AQZ27" s="49"/>
      <c r="ARA27" s="49"/>
      <c r="ARB27" s="49"/>
      <c r="ARC27" s="49"/>
      <c r="ARD27" s="49"/>
      <c r="ARE27" s="49"/>
      <c r="ARF27" s="49"/>
      <c r="ARG27" s="49"/>
      <c r="ARH27" s="49"/>
      <c r="ARI27" s="49"/>
      <c r="ARJ27" s="49"/>
      <c r="ARK27" s="49"/>
      <c r="ARL27" s="49"/>
      <c r="ARM27" s="49"/>
      <c r="ARN27" s="49"/>
      <c r="ARO27" s="49"/>
      <c r="ARP27" s="49"/>
      <c r="ARQ27" s="49"/>
      <c r="ARR27" s="49"/>
      <c r="ARS27" s="49"/>
      <c r="ART27" s="49"/>
      <c r="ARU27" s="49"/>
      <c r="ARV27" s="49"/>
      <c r="ARW27" s="49"/>
      <c r="ARX27" s="49"/>
      <c r="ARY27" s="49"/>
      <c r="ARZ27" s="49"/>
      <c r="ASA27" s="49"/>
      <c r="ASB27" s="49"/>
      <c r="ASC27" s="49"/>
      <c r="ASD27" s="49"/>
      <c r="ASE27" s="49"/>
      <c r="ASF27" s="49"/>
      <c r="ASG27" s="49"/>
      <c r="ASH27" s="49"/>
      <c r="ASI27" s="49"/>
      <c r="ASJ27" s="49"/>
      <c r="ASK27" s="49"/>
      <c r="ASL27" s="49"/>
      <c r="ASM27" s="49"/>
      <c r="ASN27" s="49"/>
      <c r="ASO27" s="49"/>
      <c r="ASP27" s="49"/>
      <c r="ASQ27" s="49"/>
      <c r="ASR27" s="49"/>
      <c r="ASS27" s="49"/>
      <c r="AST27" s="49"/>
      <c r="ASU27" s="49"/>
      <c r="ASV27" s="49"/>
      <c r="ASW27" s="49"/>
      <c r="ASX27" s="49"/>
      <c r="ASY27" s="49"/>
      <c r="ASZ27" s="49"/>
      <c r="ATA27" s="49"/>
      <c r="ATB27" s="49"/>
      <c r="ATC27" s="49"/>
      <c r="ATD27" s="49"/>
      <c r="ATE27" s="49"/>
      <c r="ATF27" s="49"/>
      <c r="ATG27" s="49"/>
      <c r="ATH27" s="49"/>
      <c r="ATI27" s="49"/>
      <c r="ATJ27" s="49"/>
      <c r="ATK27" s="49"/>
      <c r="ATL27" s="49"/>
      <c r="ATM27" s="49"/>
      <c r="ATN27" s="49"/>
      <c r="ATO27" s="49"/>
      <c r="ATP27" s="49"/>
      <c r="ATQ27" s="49"/>
      <c r="ATR27" s="49"/>
      <c r="ATS27" s="49"/>
      <c r="ATT27" s="49"/>
      <c r="ATU27" s="49"/>
      <c r="ATV27" s="49"/>
      <c r="ATW27" s="49"/>
      <c r="ATX27" s="49"/>
      <c r="ATY27" s="49"/>
      <c r="ATZ27" s="49"/>
      <c r="AUA27" s="49"/>
      <c r="AUB27" s="49"/>
      <c r="AUC27" s="49"/>
      <c r="AUD27" s="49"/>
      <c r="AUE27" s="49"/>
      <c r="AUF27" s="49"/>
      <c r="AUG27" s="49"/>
      <c r="AUH27" s="49"/>
      <c r="AUI27" s="49"/>
      <c r="AUJ27" s="49"/>
      <c r="AUK27" s="49"/>
      <c r="AUL27" s="49"/>
      <c r="AUM27" s="49"/>
      <c r="AUN27" s="49"/>
      <c r="AUO27" s="49"/>
      <c r="AUP27" s="49"/>
      <c r="AUQ27" s="49"/>
      <c r="AUR27" s="49"/>
      <c r="AUS27" s="49"/>
      <c r="AUT27" s="49"/>
      <c r="AUU27" s="49"/>
      <c r="AUV27" s="49"/>
      <c r="AUW27" s="49"/>
      <c r="AUX27" s="49"/>
      <c r="AUY27" s="49"/>
      <c r="AUZ27" s="49"/>
      <c r="AVA27" s="49"/>
      <c r="AVB27" s="49"/>
      <c r="AVC27" s="49"/>
      <c r="AVD27" s="49"/>
      <c r="AVE27" s="49"/>
      <c r="AVF27" s="49"/>
      <c r="AVG27" s="49"/>
      <c r="AVH27" s="49"/>
      <c r="AVI27" s="49"/>
      <c r="AVJ27" s="49"/>
      <c r="AVK27" s="49"/>
      <c r="AVL27" s="49"/>
      <c r="AVM27" s="49"/>
      <c r="AVN27" s="49"/>
      <c r="AVO27" s="49"/>
      <c r="AVP27" s="49"/>
      <c r="AVQ27" s="49"/>
      <c r="AVR27" s="49"/>
      <c r="AVS27" s="49"/>
      <c r="AVT27" s="49"/>
      <c r="AVU27" s="49"/>
      <c r="AVV27" s="49"/>
      <c r="AVW27" s="49"/>
      <c r="AVX27" s="49"/>
      <c r="AVY27" s="49"/>
      <c r="AVZ27" s="49"/>
      <c r="AWA27" s="49"/>
      <c r="AWB27" s="49"/>
      <c r="AWC27" s="49"/>
      <c r="AWD27" s="49"/>
      <c r="AWE27" s="49"/>
      <c r="AWF27" s="49"/>
      <c r="AWG27" s="49"/>
      <c r="AWH27" s="49"/>
      <c r="AWI27" s="49"/>
      <c r="AWJ27" s="49"/>
      <c r="AWK27" s="49"/>
      <c r="AWL27" s="49"/>
      <c r="AWM27" s="49"/>
      <c r="AWN27" s="49"/>
      <c r="AWO27" s="49"/>
      <c r="AWP27" s="49"/>
      <c r="AWQ27" s="49"/>
      <c r="AWR27" s="49"/>
      <c r="AWS27" s="49"/>
      <c r="AWT27" s="49"/>
      <c r="AWU27" s="49"/>
      <c r="AWV27" s="49"/>
      <c r="AWW27" s="49"/>
      <c r="AWX27" s="49"/>
      <c r="AWY27" s="49"/>
      <c r="AWZ27" s="49"/>
      <c r="AXA27" s="49"/>
      <c r="AXB27" s="49"/>
      <c r="AXC27" s="49"/>
      <c r="AXD27" s="49"/>
      <c r="AXE27" s="49"/>
      <c r="AXF27" s="49"/>
      <c r="AXG27" s="49"/>
      <c r="AXH27" s="49"/>
      <c r="AXI27" s="49"/>
      <c r="AXJ27" s="49"/>
      <c r="AXK27" s="49"/>
      <c r="AXL27" s="49"/>
      <c r="AXM27" s="49"/>
      <c r="AXN27" s="49"/>
      <c r="AXO27" s="49"/>
      <c r="AXP27" s="49"/>
      <c r="AXQ27" s="49"/>
      <c r="AXR27" s="49"/>
      <c r="AXS27" s="49"/>
      <c r="AXT27" s="49"/>
      <c r="AXU27" s="49"/>
      <c r="AXV27" s="49"/>
      <c r="AXW27" s="49"/>
      <c r="AXX27" s="49"/>
      <c r="AXY27" s="49"/>
      <c r="AXZ27" s="49"/>
      <c r="AYA27" s="49"/>
      <c r="AYB27" s="49"/>
      <c r="AYC27" s="49"/>
      <c r="AYD27" s="49"/>
      <c r="AYE27" s="49"/>
      <c r="AYF27" s="49"/>
      <c r="AYG27" s="49"/>
      <c r="AYH27" s="49"/>
      <c r="AYI27" s="49"/>
      <c r="AYJ27" s="49"/>
      <c r="AYK27" s="49"/>
      <c r="AYL27" s="49"/>
      <c r="AYM27" s="49"/>
      <c r="AYN27" s="49"/>
      <c r="AYO27" s="49"/>
      <c r="AYP27" s="49"/>
      <c r="AYQ27" s="49"/>
      <c r="AYR27" s="49"/>
      <c r="AYS27" s="49"/>
      <c r="AYT27" s="49"/>
      <c r="AYU27" s="49"/>
      <c r="AYV27" s="49"/>
      <c r="AYW27" s="49"/>
      <c r="AYX27" s="49"/>
      <c r="AYY27" s="49"/>
      <c r="AYZ27" s="49"/>
      <c r="AZA27" s="49"/>
      <c r="AZB27" s="49"/>
      <c r="AZC27" s="49"/>
      <c r="AZD27" s="49"/>
      <c r="AZE27" s="49"/>
      <c r="AZF27" s="49"/>
      <c r="AZG27" s="49"/>
      <c r="AZH27" s="49"/>
      <c r="AZI27" s="49"/>
      <c r="AZJ27" s="49"/>
      <c r="AZK27" s="49"/>
      <c r="AZL27" s="49"/>
      <c r="AZM27" s="49"/>
      <c r="AZN27" s="49"/>
      <c r="AZO27" s="49"/>
      <c r="AZP27" s="49"/>
      <c r="AZQ27" s="49"/>
      <c r="AZR27" s="49"/>
      <c r="AZS27" s="49"/>
      <c r="AZT27" s="49"/>
      <c r="AZU27" s="49"/>
      <c r="AZV27" s="49"/>
      <c r="AZW27" s="49"/>
      <c r="AZX27" s="49"/>
      <c r="AZY27" s="49"/>
      <c r="AZZ27" s="49"/>
      <c r="BAA27" s="49"/>
      <c r="BAB27" s="49"/>
      <c r="BAC27" s="49"/>
      <c r="BAD27" s="49"/>
      <c r="BAE27" s="49"/>
      <c r="BAF27" s="49"/>
      <c r="BAG27" s="49"/>
      <c r="BAH27" s="49"/>
      <c r="BAI27" s="49"/>
      <c r="BAJ27" s="49"/>
      <c r="BAK27" s="49"/>
      <c r="BAL27" s="49"/>
      <c r="BAM27" s="49"/>
      <c r="BAN27" s="49"/>
      <c r="BAO27" s="49"/>
      <c r="BAP27" s="49"/>
      <c r="BAQ27" s="49"/>
      <c r="BAR27" s="49"/>
      <c r="BAS27" s="49"/>
      <c r="BAT27" s="49"/>
      <c r="BAU27" s="49"/>
      <c r="BAV27" s="49"/>
      <c r="BAW27" s="49"/>
      <c r="BAX27" s="49"/>
      <c r="BAY27" s="49"/>
      <c r="BAZ27" s="49"/>
      <c r="BBA27" s="49"/>
      <c r="BBB27" s="49"/>
      <c r="BBC27" s="49"/>
      <c r="BBD27" s="49"/>
      <c r="BBE27" s="49"/>
      <c r="BBF27" s="49"/>
      <c r="BBG27" s="49"/>
      <c r="BBH27" s="49"/>
      <c r="BBI27" s="49"/>
      <c r="BBJ27" s="49"/>
      <c r="BBK27" s="49"/>
      <c r="BBL27" s="49"/>
      <c r="BBM27" s="49"/>
      <c r="BBN27" s="49"/>
      <c r="BBO27" s="49"/>
      <c r="BBP27" s="49"/>
      <c r="BBQ27" s="49"/>
      <c r="BBR27" s="49"/>
      <c r="BBS27" s="49"/>
      <c r="BBT27" s="49"/>
      <c r="BBU27" s="49"/>
      <c r="BBV27" s="49"/>
      <c r="BBW27" s="49"/>
      <c r="BBX27" s="49"/>
      <c r="BBY27" s="49"/>
      <c r="BBZ27" s="49"/>
      <c r="BCA27" s="49"/>
      <c r="BCB27" s="49"/>
      <c r="BCC27" s="49"/>
      <c r="BCD27" s="49"/>
      <c r="BCE27" s="49"/>
      <c r="BCF27" s="49"/>
      <c r="BCG27" s="49"/>
      <c r="BCH27" s="49"/>
      <c r="BCI27" s="49"/>
      <c r="BCJ27" s="49"/>
      <c r="BCK27" s="49"/>
      <c r="BCL27" s="49"/>
      <c r="BCM27" s="49"/>
      <c r="BCN27" s="49"/>
      <c r="BCO27" s="49"/>
      <c r="BCP27" s="49"/>
      <c r="BCQ27" s="49"/>
      <c r="BCR27" s="49"/>
      <c r="BCS27" s="49"/>
      <c r="BCT27" s="49"/>
      <c r="BCU27" s="49"/>
      <c r="BCV27" s="49"/>
      <c r="BCW27" s="49"/>
      <c r="BCX27" s="49"/>
      <c r="BCY27" s="49"/>
      <c r="BCZ27" s="49"/>
      <c r="BDA27" s="49"/>
      <c r="BDB27" s="49"/>
      <c r="BDC27" s="49"/>
      <c r="BDD27" s="49"/>
      <c r="BDE27" s="49"/>
      <c r="BDF27" s="49"/>
      <c r="BDG27" s="49"/>
      <c r="BDH27" s="49"/>
      <c r="BDI27" s="49"/>
      <c r="BDJ27" s="49"/>
      <c r="BDK27" s="49"/>
      <c r="BDL27" s="49"/>
      <c r="BDM27" s="49"/>
      <c r="BDN27" s="49"/>
      <c r="BDO27" s="49"/>
      <c r="BDP27" s="49"/>
      <c r="BDQ27" s="49"/>
      <c r="BDR27" s="49"/>
      <c r="BDS27" s="49"/>
      <c r="BDT27" s="49"/>
      <c r="BDU27" s="49"/>
      <c r="BDV27" s="49"/>
      <c r="BDW27" s="49"/>
      <c r="BDX27" s="49"/>
      <c r="BDY27" s="49"/>
      <c r="BDZ27" s="49"/>
      <c r="BEA27" s="49"/>
      <c r="BEB27" s="49"/>
      <c r="BEC27" s="49"/>
      <c r="BED27" s="49"/>
      <c r="BEE27" s="49"/>
      <c r="BEF27" s="49"/>
      <c r="BEG27" s="49"/>
      <c r="BEH27" s="49"/>
      <c r="BEI27" s="49"/>
      <c r="BEJ27" s="49"/>
      <c r="BEK27" s="49"/>
      <c r="BEL27" s="49"/>
      <c r="BEM27" s="49"/>
      <c r="BEN27" s="49"/>
      <c r="BEO27" s="49"/>
      <c r="BEP27" s="49"/>
      <c r="BEQ27" s="49"/>
      <c r="BER27" s="49"/>
      <c r="BES27" s="49"/>
      <c r="BET27" s="49"/>
    </row>
    <row r="28" spans="1:1502" s="49" customFormat="1" x14ac:dyDescent="0.2">
      <c r="A28" s="528" t="s">
        <v>336</v>
      </c>
      <c r="B28" s="529" t="s">
        <v>631</v>
      </c>
      <c r="C28" s="525">
        <v>549449.87</v>
      </c>
      <c r="D28" s="530">
        <v>435604.98</v>
      </c>
      <c r="E28" s="564">
        <v>549449.87</v>
      </c>
      <c r="F28" s="564">
        <v>435604.98</v>
      </c>
      <c r="G28" s="564">
        <v>0</v>
      </c>
      <c r="H28" s="564">
        <v>0</v>
      </c>
      <c r="I28" s="526" t="s">
        <v>604</v>
      </c>
      <c r="J28" s="529"/>
    </row>
    <row r="29" spans="1:1502" s="49" customFormat="1" x14ac:dyDescent="0.2">
      <c r="A29" s="528" t="s">
        <v>336</v>
      </c>
      <c r="B29" s="528" t="s">
        <v>631</v>
      </c>
      <c r="C29" s="525">
        <v>988510.96</v>
      </c>
      <c r="D29" s="530">
        <v>783693.5</v>
      </c>
      <c r="E29" s="564">
        <v>988510.96</v>
      </c>
      <c r="F29" s="564">
        <v>783693.5</v>
      </c>
      <c r="G29" s="564">
        <v>0</v>
      </c>
      <c r="H29" s="564">
        <v>0</v>
      </c>
      <c r="I29" s="526" t="s">
        <v>604</v>
      </c>
      <c r="J29" s="529"/>
    </row>
    <row r="30" spans="1:1502" s="49" customFormat="1" x14ac:dyDescent="0.2">
      <c r="A30" s="528" t="s">
        <v>386</v>
      </c>
      <c r="B30" s="529" t="s">
        <v>712</v>
      </c>
      <c r="C30" s="525">
        <v>367663.78</v>
      </c>
      <c r="D30" s="530">
        <v>244551.69</v>
      </c>
      <c r="E30" s="564">
        <v>367663.78</v>
      </c>
      <c r="F30" s="564">
        <v>244551.69</v>
      </c>
      <c r="G30" s="564">
        <v>0</v>
      </c>
      <c r="H30" s="564">
        <v>0</v>
      </c>
      <c r="I30" s="526" t="s">
        <v>604</v>
      </c>
      <c r="J30" s="529"/>
    </row>
    <row r="31" spans="1:1502" s="516" customFormat="1" x14ac:dyDescent="0.2">
      <c r="A31" s="528" t="s">
        <v>506</v>
      </c>
      <c r="B31" s="529" t="s">
        <v>123</v>
      </c>
      <c r="C31" s="525">
        <v>879.86</v>
      </c>
      <c r="D31" s="530">
        <v>715.65</v>
      </c>
      <c r="E31" s="564">
        <v>879.86</v>
      </c>
      <c r="F31" s="564">
        <v>715.65</v>
      </c>
      <c r="G31" s="564">
        <v>0</v>
      </c>
      <c r="H31" s="564">
        <v>0</v>
      </c>
      <c r="I31" s="526" t="s">
        <v>604</v>
      </c>
      <c r="J31" s="529" t="s">
        <v>2099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  <c r="IW31" s="49"/>
      <c r="IX31" s="49"/>
      <c r="IY31" s="49"/>
      <c r="IZ31" s="49"/>
      <c r="JA31" s="49"/>
      <c r="JB31" s="49"/>
      <c r="JC31" s="49"/>
      <c r="JD31" s="49"/>
      <c r="JE31" s="49"/>
      <c r="JF31" s="49"/>
      <c r="JG31" s="49"/>
      <c r="JH31" s="49"/>
      <c r="JI31" s="49"/>
      <c r="JJ31" s="49"/>
      <c r="JK31" s="49"/>
      <c r="JL31" s="49"/>
      <c r="JM31" s="49"/>
      <c r="JN31" s="49"/>
      <c r="JO31" s="49"/>
      <c r="JP31" s="49"/>
      <c r="JQ31" s="49"/>
      <c r="JR31" s="49"/>
      <c r="JS31" s="49"/>
      <c r="JT31" s="49"/>
      <c r="JU31" s="49"/>
      <c r="JV31" s="49"/>
      <c r="JW31" s="49"/>
      <c r="JX31" s="49"/>
      <c r="JY31" s="49"/>
      <c r="JZ31" s="49"/>
      <c r="KA31" s="49"/>
      <c r="KB31" s="49"/>
      <c r="KC31" s="49"/>
      <c r="KD31" s="49"/>
      <c r="KE31" s="49"/>
      <c r="KF31" s="49"/>
      <c r="KG31" s="49"/>
      <c r="KH31" s="49"/>
      <c r="KI31" s="49"/>
      <c r="KJ31" s="49"/>
      <c r="KK31" s="49"/>
      <c r="KL31" s="49"/>
      <c r="KM31" s="49"/>
      <c r="KN31" s="49"/>
      <c r="KO31" s="49"/>
      <c r="KP31" s="49"/>
      <c r="KQ31" s="49"/>
      <c r="KR31" s="49"/>
      <c r="KS31" s="49"/>
      <c r="KT31" s="49"/>
      <c r="KU31" s="49"/>
      <c r="KV31" s="49"/>
      <c r="KW31" s="49"/>
      <c r="KX31" s="49"/>
      <c r="KY31" s="49"/>
      <c r="KZ31" s="49"/>
      <c r="LA31" s="49"/>
      <c r="LB31" s="49"/>
      <c r="LC31" s="49"/>
      <c r="LD31" s="49"/>
      <c r="LE31" s="49"/>
      <c r="LF31" s="49"/>
      <c r="LG31" s="49"/>
      <c r="LH31" s="49"/>
      <c r="LI31" s="49"/>
      <c r="LJ31" s="49"/>
      <c r="LK31" s="49"/>
      <c r="LL31" s="49"/>
      <c r="LM31" s="49"/>
      <c r="LN31" s="49"/>
      <c r="LO31" s="49"/>
      <c r="LP31" s="49"/>
      <c r="LQ31" s="49"/>
      <c r="LR31" s="49"/>
      <c r="LS31" s="49"/>
      <c r="LT31" s="49"/>
      <c r="LU31" s="49"/>
      <c r="LV31" s="49"/>
      <c r="LW31" s="49"/>
      <c r="LX31" s="49"/>
      <c r="LY31" s="49"/>
      <c r="LZ31" s="49"/>
      <c r="MA31" s="49"/>
      <c r="MB31" s="49"/>
      <c r="MC31" s="49"/>
      <c r="MD31" s="49"/>
      <c r="ME31" s="49"/>
      <c r="MF31" s="49"/>
      <c r="MG31" s="49"/>
      <c r="MH31" s="49"/>
      <c r="MI31" s="49"/>
      <c r="MJ31" s="49"/>
      <c r="MK31" s="49"/>
      <c r="ML31" s="49"/>
      <c r="MM31" s="49"/>
      <c r="MN31" s="49"/>
      <c r="MO31" s="49"/>
      <c r="MP31" s="49"/>
      <c r="MQ31" s="49"/>
      <c r="MR31" s="49"/>
      <c r="MS31" s="49"/>
      <c r="MT31" s="49"/>
      <c r="MU31" s="49"/>
      <c r="MV31" s="49"/>
      <c r="MW31" s="49"/>
      <c r="MX31" s="49"/>
      <c r="MY31" s="49"/>
      <c r="MZ31" s="49"/>
      <c r="NA31" s="49"/>
      <c r="NB31" s="49"/>
      <c r="NC31" s="49"/>
      <c r="ND31" s="49"/>
      <c r="NE31" s="49"/>
      <c r="NF31" s="49"/>
      <c r="NG31" s="49"/>
      <c r="NH31" s="49"/>
      <c r="NI31" s="49"/>
      <c r="NJ31" s="49"/>
      <c r="NK31" s="49"/>
      <c r="NL31" s="49"/>
      <c r="NM31" s="49"/>
      <c r="NN31" s="49"/>
      <c r="NO31" s="49"/>
      <c r="NP31" s="49"/>
      <c r="NQ31" s="49"/>
      <c r="NR31" s="49"/>
      <c r="NS31" s="49"/>
      <c r="NT31" s="49"/>
      <c r="NU31" s="49"/>
      <c r="NV31" s="49"/>
      <c r="NW31" s="49"/>
      <c r="NX31" s="49"/>
      <c r="NY31" s="49"/>
      <c r="NZ31" s="49"/>
      <c r="OA31" s="49"/>
      <c r="OB31" s="49"/>
      <c r="OC31" s="49"/>
      <c r="OD31" s="49"/>
      <c r="OE31" s="49"/>
      <c r="OF31" s="49"/>
      <c r="OG31" s="49"/>
      <c r="OH31" s="49"/>
      <c r="OI31" s="49"/>
      <c r="OJ31" s="49"/>
      <c r="OK31" s="49"/>
      <c r="OL31" s="49"/>
      <c r="OM31" s="49"/>
      <c r="ON31" s="49"/>
      <c r="OO31" s="49"/>
      <c r="OP31" s="49"/>
      <c r="OQ31" s="49"/>
      <c r="OR31" s="49"/>
      <c r="OS31" s="49"/>
      <c r="OT31" s="49"/>
      <c r="OU31" s="49"/>
      <c r="OV31" s="49"/>
      <c r="OW31" s="49"/>
      <c r="OX31" s="49"/>
      <c r="OY31" s="49"/>
      <c r="OZ31" s="49"/>
      <c r="PA31" s="49"/>
      <c r="PB31" s="49"/>
      <c r="PC31" s="49"/>
      <c r="PD31" s="49"/>
      <c r="PE31" s="49"/>
      <c r="PF31" s="49"/>
      <c r="PG31" s="49"/>
      <c r="PH31" s="49"/>
      <c r="PI31" s="49"/>
      <c r="PJ31" s="49"/>
      <c r="PK31" s="49"/>
      <c r="PL31" s="49"/>
      <c r="PM31" s="49"/>
      <c r="PN31" s="49"/>
      <c r="PO31" s="49"/>
      <c r="PP31" s="49"/>
      <c r="PQ31" s="49"/>
      <c r="PR31" s="49"/>
      <c r="PS31" s="49"/>
      <c r="PT31" s="49"/>
      <c r="PU31" s="49"/>
      <c r="PV31" s="49"/>
      <c r="PW31" s="49"/>
      <c r="PX31" s="49"/>
      <c r="PY31" s="49"/>
      <c r="PZ31" s="49"/>
      <c r="QA31" s="49"/>
      <c r="QB31" s="49"/>
      <c r="QC31" s="49"/>
      <c r="QD31" s="49"/>
      <c r="QE31" s="49"/>
      <c r="QF31" s="49"/>
      <c r="QG31" s="49"/>
      <c r="QH31" s="49"/>
      <c r="QI31" s="49"/>
      <c r="QJ31" s="49"/>
      <c r="QK31" s="49"/>
      <c r="QL31" s="49"/>
      <c r="QM31" s="49"/>
      <c r="QN31" s="49"/>
      <c r="QO31" s="49"/>
      <c r="QP31" s="49"/>
      <c r="QQ31" s="49"/>
      <c r="QR31" s="49"/>
      <c r="QS31" s="49"/>
      <c r="QT31" s="49"/>
      <c r="QU31" s="49"/>
      <c r="QV31" s="49"/>
      <c r="QW31" s="49"/>
      <c r="QX31" s="49"/>
      <c r="QY31" s="49"/>
      <c r="QZ31" s="49"/>
      <c r="RA31" s="49"/>
      <c r="RB31" s="49"/>
      <c r="RC31" s="49"/>
      <c r="RD31" s="49"/>
      <c r="RE31" s="49"/>
      <c r="RF31" s="49"/>
      <c r="RG31" s="49"/>
      <c r="RH31" s="49"/>
      <c r="RI31" s="49"/>
      <c r="RJ31" s="49"/>
      <c r="RK31" s="49"/>
      <c r="RL31" s="49"/>
      <c r="RM31" s="49"/>
      <c r="RN31" s="49"/>
      <c r="RO31" s="49"/>
      <c r="RP31" s="49"/>
      <c r="RQ31" s="49"/>
      <c r="RR31" s="49"/>
      <c r="RS31" s="49"/>
      <c r="RT31" s="49"/>
      <c r="RU31" s="49"/>
      <c r="RV31" s="49"/>
      <c r="RW31" s="49"/>
      <c r="RX31" s="49"/>
      <c r="RY31" s="49"/>
      <c r="RZ31" s="49"/>
      <c r="SA31" s="49"/>
      <c r="SB31" s="49"/>
      <c r="SC31" s="49"/>
      <c r="SD31" s="49"/>
      <c r="SE31" s="49"/>
      <c r="SF31" s="49"/>
      <c r="SG31" s="49"/>
      <c r="SH31" s="49"/>
      <c r="SI31" s="49"/>
      <c r="SJ31" s="49"/>
      <c r="SK31" s="49"/>
      <c r="SL31" s="49"/>
      <c r="SM31" s="49"/>
      <c r="SN31" s="49"/>
      <c r="SO31" s="49"/>
      <c r="SP31" s="49"/>
      <c r="SQ31" s="49"/>
      <c r="SR31" s="49"/>
      <c r="SS31" s="49"/>
      <c r="ST31" s="49"/>
      <c r="SU31" s="49"/>
      <c r="SV31" s="49"/>
      <c r="SW31" s="49"/>
      <c r="SX31" s="49"/>
      <c r="SY31" s="49"/>
      <c r="SZ31" s="49"/>
      <c r="TA31" s="49"/>
      <c r="TB31" s="49"/>
      <c r="TC31" s="49"/>
      <c r="TD31" s="49"/>
      <c r="TE31" s="49"/>
      <c r="TF31" s="49"/>
      <c r="TG31" s="49"/>
      <c r="TH31" s="49"/>
      <c r="TI31" s="49"/>
      <c r="TJ31" s="49"/>
      <c r="TK31" s="49"/>
      <c r="TL31" s="49"/>
      <c r="TM31" s="49"/>
      <c r="TN31" s="49"/>
      <c r="TO31" s="49"/>
      <c r="TP31" s="49"/>
      <c r="TQ31" s="49"/>
      <c r="TR31" s="49"/>
      <c r="TS31" s="49"/>
      <c r="TT31" s="49"/>
      <c r="TU31" s="49"/>
      <c r="TV31" s="49"/>
      <c r="TW31" s="49"/>
      <c r="TX31" s="49"/>
      <c r="TY31" s="49"/>
      <c r="TZ31" s="49"/>
      <c r="UA31" s="49"/>
      <c r="UB31" s="49"/>
      <c r="UC31" s="49"/>
      <c r="UD31" s="49"/>
      <c r="UE31" s="49"/>
      <c r="UF31" s="49"/>
      <c r="UG31" s="49"/>
      <c r="UH31" s="49"/>
      <c r="UI31" s="49"/>
      <c r="UJ31" s="49"/>
      <c r="UK31" s="49"/>
      <c r="UL31" s="49"/>
      <c r="UM31" s="49"/>
      <c r="UN31" s="49"/>
      <c r="UO31" s="49"/>
      <c r="UP31" s="49"/>
      <c r="UQ31" s="49"/>
      <c r="UR31" s="49"/>
      <c r="US31" s="49"/>
      <c r="UT31" s="49"/>
      <c r="UU31" s="49"/>
      <c r="UV31" s="49"/>
      <c r="UW31" s="49"/>
      <c r="UX31" s="49"/>
      <c r="UY31" s="49"/>
      <c r="UZ31" s="49"/>
      <c r="VA31" s="49"/>
      <c r="VB31" s="49"/>
      <c r="VC31" s="49"/>
      <c r="VD31" s="49"/>
      <c r="VE31" s="49"/>
      <c r="VF31" s="49"/>
      <c r="VG31" s="49"/>
      <c r="VH31" s="49"/>
      <c r="VI31" s="49"/>
      <c r="VJ31" s="49"/>
      <c r="VK31" s="49"/>
      <c r="VL31" s="49"/>
      <c r="VM31" s="49"/>
      <c r="VN31" s="49"/>
      <c r="VO31" s="49"/>
      <c r="VP31" s="49"/>
      <c r="VQ31" s="49"/>
      <c r="VR31" s="49"/>
      <c r="VS31" s="49"/>
      <c r="VT31" s="49"/>
      <c r="VU31" s="49"/>
      <c r="VV31" s="49"/>
      <c r="VW31" s="49"/>
      <c r="VX31" s="49"/>
      <c r="VY31" s="49"/>
      <c r="VZ31" s="49"/>
      <c r="WA31" s="49"/>
      <c r="WB31" s="49"/>
      <c r="WC31" s="49"/>
      <c r="WD31" s="49"/>
      <c r="WE31" s="49"/>
      <c r="WF31" s="49"/>
      <c r="WG31" s="49"/>
      <c r="WH31" s="49"/>
      <c r="WI31" s="49"/>
      <c r="WJ31" s="49"/>
      <c r="WK31" s="49"/>
      <c r="WL31" s="49"/>
      <c r="WM31" s="49"/>
      <c r="WN31" s="49"/>
      <c r="WO31" s="49"/>
      <c r="WP31" s="49"/>
      <c r="WQ31" s="49"/>
      <c r="WR31" s="49"/>
      <c r="WS31" s="49"/>
      <c r="WT31" s="49"/>
      <c r="WU31" s="49"/>
      <c r="WV31" s="49"/>
      <c r="WW31" s="49"/>
      <c r="WX31" s="49"/>
      <c r="WY31" s="49"/>
      <c r="WZ31" s="49"/>
      <c r="XA31" s="49"/>
      <c r="XB31" s="49"/>
      <c r="XC31" s="49"/>
      <c r="XD31" s="49"/>
      <c r="XE31" s="49"/>
      <c r="XF31" s="49"/>
      <c r="XG31" s="49"/>
      <c r="XH31" s="49"/>
      <c r="XI31" s="49"/>
      <c r="XJ31" s="49"/>
      <c r="XK31" s="49"/>
      <c r="XL31" s="49"/>
      <c r="XM31" s="49"/>
      <c r="XN31" s="49"/>
      <c r="XO31" s="49"/>
      <c r="XP31" s="49"/>
      <c r="XQ31" s="49"/>
      <c r="XR31" s="49"/>
      <c r="XS31" s="49"/>
      <c r="XT31" s="49"/>
      <c r="XU31" s="49"/>
      <c r="XV31" s="49"/>
      <c r="XW31" s="49"/>
      <c r="XX31" s="49"/>
      <c r="XY31" s="49"/>
      <c r="XZ31" s="49"/>
      <c r="YA31" s="49"/>
      <c r="YB31" s="49"/>
      <c r="YC31" s="49"/>
      <c r="YD31" s="49"/>
      <c r="YE31" s="49"/>
      <c r="YF31" s="49"/>
      <c r="YG31" s="49"/>
      <c r="YH31" s="49"/>
      <c r="YI31" s="49"/>
      <c r="YJ31" s="49"/>
      <c r="YK31" s="49"/>
      <c r="YL31" s="49"/>
      <c r="YM31" s="49"/>
      <c r="YN31" s="49"/>
      <c r="YO31" s="49"/>
      <c r="YP31" s="49"/>
      <c r="YQ31" s="49"/>
      <c r="YR31" s="49"/>
      <c r="YS31" s="49"/>
      <c r="YT31" s="49"/>
      <c r="YU31" s="49"/>
      <c r="YV31" s="49"/>
      <c r="YW31" s="49"/>
      <c r="YX31" s="49"/>
      <c r="YY31" s="49"/>
      <c r="YZ31" s="49"/>
      <c r="ZA31" s="49"/>
      <c r="ZB31" s="49"/>
      <c r="ZC31" s="49"/>
      <c r="ZD31" s="49"/>
      <c r="ZE31" s="49"/>
      <c r="ZF31" s="49"/>
      <c r="ZG31" s="49"/>
      <c r="ZH31" s="49"/>
      <c r="ZI31" s="49"/>
      <c r="ZJ31" s="49"/>
      <c r="ZK31" s="49"/>
      <c r="ZL31" s="49"/>
      <c r="ZM31" s="49"/>
      <c r="ZN31" s="49"/>
      <c r="ZO31" s="49"/>
      <c r="ZP31" s="49"/>
      <c r="ZQ31" s="49"/>
      <c r="ZR31" s="49"/>
      <c r="ZS31" s="49"/>
      <c r="ZT31" s="49"/>
      <c r="ZU31" s="49"/>
      <c r="ZV31" s="49"/>
      <c r="ZW31" s="49"/>
      <c r="ZX31" s="49"/>
      <c r="ZY31" s="49"/>
      <c r="ZZ31" s="49"/>
      <c r="AAA31" s="49"/>
      <c r="AAB31" s="49"/>
      <c r="AAC31" s="49"/>
      <c r="AAD31" s="49"/>
      <c r="AAE31" s="49"/>
      <c r="AAF31" s="49"/>
      <c r="AAG31" s="49"/>
      <c r="AAH31" s="49"/>
      <c r="AAI31" s="49"/>
      <c r="AAJ31" s="49"/>
      <c r="AAK31" s="49"/>
      <c r="AAL31" s="49"/>
      <c r="AAM31" s="49"/>
      <c r="AAN31" s="49"/>
      <c r="AAO31" s="49"/>
      <c r="AAP31" s="49"/>
      <c r="AAQ31" s="49"/>
      <c r="AAR31" s="49"/>
      <c r="AAS31" s="49"/>
      <c r="AAT31" s="49"/>
      <c r="AAU31" s="49"/>
      <c r="AAV31" s="49"/>
      <c r="AAW31" s="49"/>
      <c r="AAX31" s="49"/>
      <c r="AAY31" s="49"/>
      <c r="AAZ31" s="49"/>
      <c r="ABA31" s="49"/>
      <c r="ABB31" s="49"/>
      <c r="ABC31" s="49"/>
      <c r="ABD31" s="49"/>
      <c r="ABE31" s="49"/>
      <c r="ABF31" s="49"/>
      <c r="ABG31" s="49"/>
      <c r="ABH31" s="49"/>
      <c r="ABI31" s="49"/>
      <c r="ABJ31" s="49"/>
      <c r="ABK31" s="49"/>
      <c r="ABL31" s="49"/>
      <c r="ABM31" s="49"/>
      <c r="ABN31" s="49"/>
      <c r="ABO31" s="49"/>
      <c r="ABP31" s="49"/>
      <c r="ABQ31" s="49"/>
      <c r="ABR31" s="49"/>
      <c r="ABS31" s="49"/>
      <c r="ABT31" s="49"/>
      <c r="ABU31" s="49"/>
      <c r="ABV31" s="49"/>
      <c r="ABW31" s="49"/>
      <c r="ABX31" s="49"/>
      <c r="ABY31" s="49"/>
      <c r="ABZ31" s="49"/>
      <c r="ACA31" s="49"/>
      <c r="ACB31" s="49"/>
      <c r="ACC31" s="49"/>
      <c r="ACD31" s="49"/>
      <c r="ACE31" s="49"/>
      <c r="ACF31" s="49"/>
      <c r="ACG31" s="49"/>
      <c r="ACH31" s="49"/>
      <c r="ACI31" s="49"/>
      <c r="ACJ31" s="49"/>
      <c r="ACK31" s="49"/>
      <c r="ACL31" s="49"/>
      <c r="ACM31" s="49"/>
      <c r="ACN31" s="49"/>
      <c r="ACO31" s="49"/>
      <c r="ACP31" s="49"/>
      <c r="ACQ31" s="49"/>
      <c r="ACR31" s="49"/>
      <c r="ACS31" s="49"/>
      <c r="ACT31" s="49"/>
      <c r="ACU31" s="49"/>
      <c r="ACV31" s="49"/>
      <c r="ACW31" s="49"/>
      <c r="ACX31" s="49"/>
      <c r="ACY31" s="49"/>
      <c r="ACZ31" s="49"/>
      <c r="ADA31" s="49"/>
      <c r="ADB31" s="49"/>
      <c r="ADC31" s="49"/>
      <c r="ADD31" s="49"/>
      <c r="ADE31" s="49"/>
      <c r="ADF31" s="49"/>
      <c r="ADG31" s="49"/>
      <c r="ADH31" s="49"/>
      <c r="ADI31" s="49"/>
      <c r="ADJ31" s="49"/>
      <c r="ADK31" s="49"/>
      <c r="ADL31" s="49"/>
      <c r="ADM31" s="49"/>
      <c r="ADN31" s="49"/>
      <c r="ADO31" s="49"/>
      <c r="ADP31" s="49"/>
      <c r="ADQ31" s="49"/>
      <c r="ADR31" s="49"/>
      <c r="ADS31" s="49"/>
      <c r="ADT31" s="49"/>
      <c r="ADU31" s="49"/>
      <c r="ADV31" s="49"/>
      <c r="ADW31" s="49"/>
      <c r="ADX31" s="49"/>
      <c r="ADY31" s="49"/>
      <c r="ADZ31" s="49"/>
      <c r="AEA31" s="49"/>
      <c r="AEB31" s="49"/>
      <c r="AEC31" s="49"/>
      <c r="AED31" s="49"/>
      <c r="AEE31" s="49"/>
      <c r="AEF31" s="49"/>
      <c r="AEG31" s="49"/>
      <c r="AEH31" s="49"/>
      <c r="AEI31" s="49"/>
      <c r="AEJ31" s="49"/>
      <c r="AEK31" s="49"/>
      <c r="AEL31" s="49"/>
      <c r="AEM31" s="49"/>
      <c r="AEN31" s="49"/>
      <c r="AEO31" s="49"/>
      <c r="AEP31" s="49"/>
      <c r="AEQ31" s="49"/>
      <c r="AER31" s="49"/>
      <c r="AES31" s="49"/>
      <c r="AET31" s="49"/>
      <c r="AEU31" s="49"/>
      <c r="AEV31" s="49"/>
      <c r="AEW31" s="49"/>
      <c r="AEX31" s="49"/>
      <c r="AEY31" s="49"/>
      <c r="AEZ31" s="49"/>
      <c r="AFA31" s="49"/>
      <c r="AFB31" s="49"/>
      <c r="AFC31" s="49"/>
      <c r="AFD31" s="49"/>
      <c r="AFE31" s="49"/>
      <c r="AFF31" s="49"/>
      <c r="AFG31" s="49"/>
      <c r="AFH31" s="49"/>
      <c r="AFI31" s="49"/>
      <c r="AFJ31" s="49"/>
      <c r="AFK31" s="49"/>
      <c r="AFL31" s="49"/>
      <c r="AFM31" s="49"/>
      <c r="AFN31" s="49"/>
      <c r="AFO31" s="49"/>
      <c r="AFP31" s="49"/>
      <c r="AFQ31" s="49"/>
      <c r="AFR31" s="49"/>
      <c r="AFS31" s="49"/>
      <c r="AFT31" s="49"/>
      <c r="AFU31" s="49"/>
      <c r="AFV31" s="49"/>
      <c r="AFW31" s="49"/>
      <c r="AFX31" s="49"/>
      <c r="AFY31" s="49"/>
      <c r="AFZ31" s="49"/>
      <c r="AGA31" s="49"/>
      <c r="AGB31" s="49"/>
      <c r="AGC31" s="49"/>
      <c r="AGD31" s="49"/>
      <c r="AGE31" s="49"/>
      <c r="AGF31" s="49"/>
      <c r="AGG31" s="49"/>
      <c r="AGH31" s="49"/>
      <c r="AGI31" s="49"/>
      <c r="AGJ31" s="49"/>
      <c r="AGK31" s="49"/>
      <c r="AGL31" s="49"/>
      <c r="AGM31" s="49"/>
      <c r="AGN31" s="49"/>
      <c r="AGO31" s="49"/>
      <c r="AGP31" s="49"/>
      <c r="AGQ31" s="49"/>
      <c r="AGR31" s="49"/>
      <c r="AGS31" s="49"/>
      <c r="AGT31" s="49"/>
      <c r="AGU31" s="49"/>
      <c r="AGV31" s="49"/>
      <c r="AGW31" s="49"/>
      <c r="AGX31" s="49"/>
      <c r="AGY31" s="49"/>
      <c r="AGZ31" s="49"/>
      <c r="AHA31" s="49"/>
      <c r="AHB31" s="49"/>
      <c r="AHC31" s="49"/>
      <c r="AHD31" s="49"/>
      <c r="AHE31" s="49"/>
      <c r="AHF31" s="49"/>
      <c r="AHG31" s="49"/>
      <c r="AHH31" s="49"/>
      <c r="AHI31" s="49"/>
      <c r="AHJ31" s="49"/>
      <c r="AHK31" s="49"/>
      <c r="AHL31" s="49"/>
      <c r="AHM31" s="49"/>
      <c r="AHN31" s="49"/>
      <c r="AHO31" s="49"/>
      <c r="AHP31" s="49"/>
      <c r="AHQ31" s="49"/>
      <c r="AHR31" s="49"/>
      <c r="AHS31" s="49"/>
      <c r="AHT31" s="49"/>
      <c r="AHU31" s="49"/>
      <c r="AHV31" s="49"/>
      <c r="AHW31" s="49"/>
      <c r="AHX31" s="49"/>
      <c r="AHY31" s="49"/>
      <c r="AHZ31" s="49"/>
      <c r="AIA31" s="49"/>
      <c r="AIB31" s="49"/>
      <c r="AIC31" s="49"/>
      <c r="AID31" s="49"/>
      <c r="AIE31" s="49"/>
      <c r="AIF31" s="49"/>
      <c r="AIG31" s="49"/>
      <c r="AIH31" s="49"/>
      <c r="AII31" s="49"/>
      <c r="AIJ31" s="49"/>
      <c r="AIK31" s="49"/>
      <c r="AIL31" s="49"/>
      <c r="AIM31" s="49"/>
      <c r="AIN31" s="49"/>
      <c r="AIO31" s="49"/>
      <c r="AIP31" s="49"/>
      <c r="AIQ31" s="49"/>
      <c r="AIR31" s="49"/>
      <c r="AIS31" s="49"/>
      <c r="AIT31" s="49"/>
      <c r="AIU31" s="49"/>
      <c r="AIV31" s="49"/>
      <c r="AIW31" s="49"/>
      <c r="AIX31" s="49"/>
      <c r="AIY31" s="49"/>
      <c r="AIZ31" s="49"/>
      <c r="AJA31" s="49"/>
      <c r="AJB31" s="49"/>
      <c r="AJC31" s="49"/>
      <c r="AJD31" s="49"/>
      <c r="AJE31" s="49"/>
      <c r="AJF31" s="49"/>
      <c r="AJG31" s="49"/>
      <c r="AJH31" s="49"/>
      <c r="AJI31" s="49"/>
      <c r="AJJ31" s="49"/>
      <c r="AJK31" s="49"/>
      <c r="AJL31" s="49"/>
      <c r="AJM31" s="49"/>
      <c r="AJN31" s="49"/>
      <c r="AJO31" s="49"/>
      <c r="AJP31" s="49"/>
      <c r="AJQ31" s="49"/>
      <c r="AJR31" s="49"/>
      <c r="AJS31" s="49"/>
      <c r="AJT31" s="49"/>
      <c r="AJU31" s="49"/>
      <c r="AJV31" s="49"/>
      <c r="AJW31" s="49"/>
      <c r="AJX31" s="49"/>
      <c r="AJY31" s="49"/>
      <c r="AJZ31" s="49"/>
      <c r="AKA31" s="49"/>
      <c r="AKB31" s="49"/>
      <c r="AKC31" s="49"/>
      <c r="AKD31" s="49"/>
      <c r="AKE31" s="49"/>
      <c r="AKF31" s="49"/>
      <c r="AKG31" s="49"/>
      <c r="AKH31" s="49"/>
      <c r="AKI31" s="49"/>
      <c r="AKJ31" s="49"/>
      <c r="AKK31" s="49"/>
      <c r="AKL31" s="49"/>
      <c r="AKM31" s="49"/>
      <c r="AKN31" s="49"/>
      <c r="AKO31" s="49"/>
      <c r="AKP31" s="49"/>
      <c r="AKQ31" s="49"/>
      <c r="AKR31" s="49"/>
      <c r="AKS31" s="49"/>
      <c r="AKT31" s="49"/>
      <c r="AKU31" s="49"/>
      <c r="AKV31" s="49"/>
      <c r="AKW31" s="49"/>
      <c r="AKX31" s="49"/>
      <c r="AKY31" s="49"/>
      <c r="AKZ31" s="49"/>
      <c r="ALA31" s="49"/>
      <c r="ALB31" s="49"/>
      <c r="ALC31" s="49"/>
      <c r="ALD31" s="49"/>
      <c r="ALE31" s="49"/>
      <c r="ALF31" s="49"/>
      <c r="ALG31" s="49"/>
      <c r="ALH31" s="49"/>
      <c r="ALI31" s="49"/>
      <c r="ALJ31" s="49"/>
      <c r="ALK31" s="49"/>
      <c r="ALL31" s="49"/>
      <c r="ALM31" s="49"/>
      <c r="ALN31" s="49"/>
      <c r="ALO31" s="49"/>
      <c r="ALP31" s="49"/>
      <c r="ALQ31" s="49"/>
      <c r="ALR31" s="49"/>
      <c r="ALS31" s="49"/>
      <c r="ALT31" s="49"/>
      <c r="ALU31" s="49"/>
      <c r="ALV31" s="49"/>
      <c r="ALW31" s="49"/>
      <c r="ALX31" s="49"/>
      <c r="ALY31" s="49"/>
      <c r="ALZ31" s="49"/>
      <c r="AMA31" s="49"/>
      <c r="AMB31" s="49"/>
      <c r="AMC31" s="49"/>
      <c r="AMD31" s="49"/>
      <c r="AME31" s="49"/>
      <c r="AMF31" s="49"/>
      <c r="AMG31" s="49"/>
      <c r="AMH31" s="49"/>
      <c r="AMI31" s="49"/>
      <c r="AMJ31" s="49"/>
      <c r="AMK31" s="49"/>
      <c r="AML31" s="49"/>
      <c r="AMM31" s="49"/>
      <c r="AMN31" s="49"/>
      <c r="AMO31" s="49"/>
      <c r="AMP31" s="49"/>
      <c r="AMQ31" s="49"/>
      <c r="AMR31" s="49"/>
      <c r="AMS31" s="49"/>
      <c r="AMT31" s="49"/>
      <c r="AMU31" s="49"/>
      <c r="AMV31" s="49"/>
      <c r="AMW31" s="49"/>
      <c r="AMX31" s="49"/>
      <c r="AMY31" s="49"/>
      <c r="AMZ31" s="49"/>
      <c r="ANA31" s="49"/>
      <c r="ANB31" s="49"/>
      <c r="ANC31" s="49"/>
      <c r="AND31" s="49"/>
      <c r="ANE31" s="49"/>
      <c r="ANF31" s="49"/>
      <c r="ANG31" s="49"/>
      <c r="ANH31" s="49"/>
      <c r="ANI31" s="49"/>
      <c r="ANJ31" s="49"/>
      <c r="ANK31" s="49"/>
      <c r="ANL31" s="49"/>
      <c r="ANM31" s="49"/>
      <c r="ANN31" s="49"/>
      <c r="ANO31" s="49"/>
      <c r="ANP31" s="49"/>
      <c r="ANQ31" s="49"/>
      <c r="ANR31" s="49"/>
      <c r="ANS31" s="49"/>
      <c r="ANT31" s="49"/>
      <c r="ANU31" s="49"/>
      <c r="ANV31" s="49"/>
      <c r="ANW31" s="49"/>
      <c r="ANX31" s="49"/>
      <c r="ANY31" s="49"/>
      <c r="ANZ31" s="49"/>
      <c r="AOA31" s="49"/>
      <c r="AOB31" s="49"/>
      <c r="AOC31" s="49"/>
      <c r="AOD31" s="49"/>
      <c r="AOE31" s="49"/>
      <c r="AOF31" s="49"/>
      <c r="AOG31" s="49"/>
      <c r="AOH31" s="49"/>
      <c r="AOI31" s="49"/>
      <c r="AOJ31" s="49"/>
      <c r="AOK31" s="49"/>
      <c r="AOL31" s="49"/>
      <c r="AOM31" s="49"/>
      <c r="AON31" s="49"/>
      <c r="AOO31" s="49"/>
      <c r="AOP31" s="49"/>
      <c r="AOQ31" s="49"/>
      <c r="AOR31" s="49"/>
      <c r="AOS31" s="49"/>
      <c r="AOT31" s="49"/>
      <c r="AOU31" s="49"/>
      <c r="AOV31" s="49"/>
      <c r="AOW31" s="49"/>
      <c r="AOX31" s="49"/>
      <c r="AOY31" s="49"/>
      <c r="AOZ31" s="49"/>
      <c r="APA31" s="49"/>
      <c r="APB31" s="49"/>
      <c r="APC31" s="49"/>
      <c r="APD31" s="49"/>
      <c r="APE31" s="49"/>
      <c r="APF31" s="49"/>
      <c r="APG31" s="49"/>
      <c r="APH31" s="49"/>
      <c r="API31" s="49"/>
      <c r="APJ31" s="49"/>
      <c r="APK31" s="49"/>
      <c r="APL31" s="49"/>
      <c r="APM31" s="49"/>
      <c r="APN31" s="49"/>
      <c r="APO31" s="49"/>
      <c r="APP31" s="49"/>
      <c r="APQ31" s="49"/>
      <c r="APR31" s="49"/>
      <c r="APS31" s="49"/>
      <c r="APT31" s="49"/>
      <c r="APU31" s="49"/>
      <c r="APV31" s="49"/>
      <c r="APW31" s="49"/>
      <c r="APX31" s="49"/>
      <c r="APY31" s="49"/>
      <c r="APZ31" s="49"/>
      <c r="AQA31" s="49"/>
      <c r="AQB31" s="49"/>
      <c r="AQC31" s="49"/>
      <c r="AQD31" s="49"/>
      <c r="AQE31" s="49"/>
      <c r="AQF31" s="49"/>
      <c r="AQG31" s="49"/>
      <c r="AQH31" s="49"/>
      <c r="AQI31" s="49"/>
      <c r="AQJ31" s="49"/>
      <c r="AQK31" s="49"/>
      <c r="AQL31" s="49"/>
      <c r="AQM31" s="49"/>
      <c r="AQN31" s="49"/>
      <c r="AQO31" s="49"/>
      <c r="AQP31" s="49"/>
      <c r="AQQ31" s="49"/>
      <c r="AQR31" s="49"/>
      <c r="AQS31" s="49"/>
      <c r="AQT31" s="49"/>
      <c r="AQU31" s="49"/>
      <c r="AQV31" s="49"/>
      <c r="AQW31" s="49"/>
      <c r="AQX31" s="49"/>
      <c r="AQY31" s="49"/>
      <c r="AQZ31" s="49"/>
      <c r="ARA31" s="49"/>
      <c r="ARB31" s="49"/>
      <c r="ARC31" s="49"/>
      <c r="ARD31" s="49"/>
      <c r="ARE31" s="49"/>
      <c r="ARF31" s="49"/>
      <c r="ARG31" s="49"/>
      <c r="ARH31" s="49"/>
      <c r="ARI31" s="49"/>
      <c r="ARJ31" s="49"/>
      <c r="ARK31" s="49"/>
      <c r="ARL31" s="49"/>
      <c r="ARM31" s="49"/>
      <c r="ARN31" s="49"/>
      <c r="ARO31" s="49"/>
      <c r="ARP31" s="49"/>
      <c r="ARQ31" s="49"/>
      <c r="ARR31" s="49"/>
      <c r="ARS31" s="49"/>
      <c r="ART31" s="49"/>
      <c r="ARU31" s="49"/>
      <c r="ARV31" s="49"/>
      <c r="ARW31" s="49"/>
      <c r="ARX31" s="49"/>
      <c r="ARY31" s="49"/>
      <c r="ARZ31" s="49"/>
      <c r="ASA31" s="49"/>
      <c r="ASB31" s="49"/>
      <c r="ASC31" s="49"/>
      <c r="ASD31" s="49"/>
      <c r="ASE31" s="49"/>
      <c r="ASF31" s="49"/>
      <c r="ASG31" s="49"/>
      <c r="ASH31" s="49"/>
      <c r="ASI31" s="49"/>
      <c r="ASJ31" s="49"/>
      <c r="ASK31" s="49"/>
      <c r="ASL31" s="49"/>
      <c r="ASM31" s="49"/>
      <c r="ASN31" s="49"/>
      <c r="ASO31" s="49"/>
      <c r="ASP31" s="49"/>
      <c r="ASQ31" s="49"/>
      <c r="ASR31" s="49"/>
      <c r="ASS31" s="49"/>
      <c r="AST31" s="49"/>
      <c r="ASU31" s="49"/>
      <c r="ASV31" s="49"/>
      <c r="ASW31" s="49"/>
      <c r="ASX31" s="49"/>
      <c r="ASY31" s="49"/>
      <c r="ASZ31" s="49"/>
      <c r="ATA31" s="49"/>
      <c r="ATB31" s="49"/>
      <c r="ATC31" s="49"/>
      <c r="ATD31" s="49"/>
      <c r="ATE31" s="49"/>
      <c r="ATF31" s="49"/>
      <c r="ATG31" s="49"/>
      <c r="ATH31" s="49"/>
      <c r="ATI31" s="49"/>
      <c r="ATJ31" s="49"/>
      <c r="ATK31" s="49"/>
      <c r="ATL31" s="49"/>
      <c r="ATM31" s="49"/>
      <c r="ATN31" s="49"/>
      <c r="ATO31" s="49"/>
      <c r="ATP31" s="49"/>
      <c r="ATQ31" s="49"/>
      <c r="ATR31" s="49"/>
      <c r="ATS31" s="49"/>
      <c r="ATT31" s="49"/>
      <c r="ATU31" s="49"/>
      <c r="ATV31" s="49"/>
      <c r="ATW31" s="49"/>
      <c r="ATX31" s="49"/>
      <c r="ATY31" s="49"/>
      <c r="ATZ31" s="49"/>
      <c r="AUA31" s="49"/>
      <c r="AUB31" s="49"/>
      <c r="AUC31" s="49"/>
      <c r="AUD31" s="49"/>
      <c r="AUE31" s="49"/>
      <c r="AUF31" s="49"/>
      <c r="AUG31" s="49"/>
      <c r="AUH31" s="49"/>
      <c r="AUI31" s="49"/>
      <c r="AUJ31" s="49"/>
      <c r="AUK31" s="49"/>
      <c r="AUL31" s="49"/>
      <c r="AUM31" s="49"/>
      <c r="AUN31" s="49"/>
      <c r="AUO31" s="49"/>
      <c r="AUP31" s="49"/>
      <c r="AUQ31" s="49"/>
      <c r="AUR31" s="49"/>
      <c r="AUS31" s="49"/>
      <c r="AUT31" s="49"/>
      <c r="AUU31" s="49"/>
      <c r="AUV31" s="49"/>
      <c r="AUW31" s="49"/>
      <c r="AUX31" s="49"/>
      <c r="AUY31" s="49"/>
      <c r="AUZ31" s="49"/>
      <c r="AVA31" s="49"/>
      <c r="AVB31" s="49"/>
      <c r="AVC31" s="49"/>
      <c r="AVD31" s="49"/>
      <c r="AVE31" s="49"/>
      <c r="AVF31" s="49"/>
      <c r="AVG31" s="49"/>
      <c r="AVH31" s="49"/>
      <c r="AVI31" s="49"/>
      <c r="AVJ31" s="49"/>
      <c r="AVK31" s="49"/>
      <c r="AVL31" s="49"/>
      <c r="AVM31" s="49"/>
      <c r="AVN31" s="49"/>
      <c r="AVO31" s="49"/>
      <c r="AVP31" s="49"/>
      <c r="AVQ31" s="49"/>
      <c r="AVR31" s="49"/>
      <c r="AVS31" s="49"/>
      <c r="AVT31" s="49"/>
      <c r="AVU31" s="49"/>
      <c r="AVV31" s="49"/>
      <c r="AVW31" s="49"/>
      <c r="AVX31" s="49"/>
      <c r="AVY31" s="49"/>
      <c r="AVZ31" s="49"/>
      <c r="AWA31" s="49"/>
      <c r="AWB31" s="49"/>
      <c r="AWC31" s="49"/>
      <c r="AWD31" s="49"/>
      <c r="AWE31" s="49"/>
      <c r="AWF31" s="49"/>
      <c r="AWG31" s="49"/>
      <c r="AWH31" s="49"/>
      <c r="AWI31" s="49"/>
      <c r="AWJ31" s="49"/>
      <c r="AWK31" s="49"/>
      <c r="AWL31" s="49"/>
      <c r="AWM31" s="49"/>
      <c r="AWN31" s="49"/>
      <c r="AWO31" s="49"/>
      <c r="AWP31" s="49"/>
      <c r="AWQ31" s="49"/>
      <c r="AWR31" s="49"/>
      <c r="AWS31" s="49"/>
      <c r="AWT31" s="49"/>
      <c r="AWU31" s="49"/>
      <c r="AWV31" s="49"/>
      <c r="AWW31" s="49"/>
      <c r="AWX31" s="49"/>
      <c r="AWY31" s="49"/>
      <c r="AWZ31" s="49"/>
      <c r="AXA31" s="49"/>
      <c r="AXB31" s="49"/>
      <c r="AXC31" s="49"/>
      <c r="AXD31" s="49"/>
      <c r="AXE31" s="49"/>
      <c r="AXF31" s="49"/>
      <c r="AXG31" s="49"/>
      <c r="AXH31" s="49"/>
      <c r="AXI31" s="49"/>
      <c r="AXJ31" s="49"/>
      <c r="AXK31" s="49"/>
      <c r="AXL31" s="49"/>
      <c r="AXM31" s="49"/>
      <c r="AXN31" s="49"/>
      <c r="AXO31" s="49"/>
      <c r="AXP31" s="49"/>
      <c r="AXQ31" s="49"/>
      <c r="AXR31" s="49"/>
      <c r="AXS31" s="49"/>
      <c r="AXT31" s="49"/>
      <c r="AXU31" s="49"/>
      <c r="AXV31" s="49"/>
      <c r="AXW31" s="49"/>
      <c r="AXX31" s="49"/>
      <c r="AXY31" s="49"/>
      <c r="AXZ31" s="49"/>
      <c r="AYA31" s="49"/>
      <c r="AYB31" s="49"/>
      <c r="AYC31" s="49"/>
      <c r="AYD31" s="49"/>
      <c r="AYE31" s="49"/>
      <c r="AYF31" s="49"/>
      <c r="AYG31" s="49"/>
      <c r="AYH31" s="49"/>
      <c r="AYI31" s="49"/>
      <c r="AYJ31" s="49"/>
      <c r="AYK31" s="49"/>
      <c r="AYL31" s="49"/>
      <c r="AYM31" s="49"/>
      <c r="AYN31" s="49"/>
      <c r="AYO31" s="49"/>
      <c r="AYP31" s="49"/>
      <c r="AYQ31" s="49"/>
      <c r="AYR31" s="49"/>
      <c r="AYS31" s="49"/>
      <c r="AYT31" s="49"/>
      <c r="AYU31" s="49"/>
      <c r="AYV31" s="49"/>
      <c r="AYW31" s="49"/>
      <c r="AYX31" s="49"/>
      <c r="AYY31" s="49"/>
      <c r="AYZ31" s="49"/>
      <c r="AZA31" s="49"/>
      <c r="AZB31" s="49"/>
      <c r="AZC31" s="49"/>
      <c r="AZD31" s="49"/>
      <c r="AZE31" s="49"/>
      <c r="AZF31" s="49"/>
      <c r="AZG31" s="49"/>
      <c r="AZH31" s="49"/>
      <c r="AZI31" s="49"/>
      <c r="AZJ31" s="49"/>
      <c r="AZK31" s="49"/>
      <c r="AZL31" s="49"/>
      <c r="AZM31" s="49"/>
      <c r="AZN31" s="49"/>
      <c r="AZO31" s="49"/>
      <c r="AZP31" s="49"/>
      <c r="AZQ31" s="49"/>
      <c r="AZR31" s="49"/>
      <c r="AZS31" s="49"/>
      <c r="AZT31" s="49"/>
      <c r="AZU31" s="49"/>
      <c r="AZV31" s="49"/>
      <c r="AZW31" s="49"/>
      <c r="AZX31" s="49"/>
      <c r="AZY31" s="49"/>
      <c r="AZZ31" s="49"/>
      <c r="BAA31" s="49"/>
      <c r="BAB31" s="49"/>
      <c r="BAC31" s="49"/>
      <c r="BAD31" s="49"/>
      <c r="BAE31" s="49"/>
      <c r="BAF31" s="49"/>
      <c r="BAG31" s="49"/>
      <c r="BAH31" s="49"/>
      <c r="BAI31" s="49"/>
      <c r="BAJ31" s="49"/>
      <c r="BAK31" s="49"/>
      <c r="BAL31" s="49"/>
      <c r="BAM31" s="49"/>
      <c r="BAN31" s="49"/>
      <c r="BAO31" s="49"/>
      <c r="BAP31" s="49"/>
      <c r="BAQ31" s="49"/>
      <c r="BAR31" s="49"/>
      <c r="BAS31" s="49"/>
      <c r="BAT31" s="49"/>
      <c r="BAU31" s="49"/>
      <c r="BAV31" s="49"/>
      <c r="BAW31" s="49"/>
      <c r="BAX31" s="49"/>
      <c r="BAY31" s="49"/>
      <c r="BAZ31" s="49"/>
      <c r="BBA31" s="49"/>
      <c r="BBB31" s="49"/>
      <c r="BBC31" s="49"/>
      <c r="BBD31" s="49"/>
      <c r="BBE31" s="49"/>
      <c r="BBF31" s="49"/>
      <c r="BBG31" s="49"/>
      <c r="BBH31" s="49"/>
      <c r="BBI31" s="49"/>
      <c r="BBJ31" s="49"/>
      <c r="BBK31" s="49"/>
      <c r="BBL31" s="49"/>
      <c r="BBM31" s="49"/>
      <c r="BBN31" s="49"/>
      <c r="BBO31" s="49"/>
      <c r="BBP31" s="49"/>
      <c r="BBQ31" s="49"/>
      <c r="BBR31" s="49"/>
      <c r="BBS31" s="49"/>
      <c r="BBT31" s="49"/>
      <c r="BBU31" s="49"/>
      <c r="BBV31" s="49"/>
      <c r="BBW31" s="49"/>
      <c r="BBX31" s="49"/>
      <c r="BBY31" s="49"/>
      <c r="BBZ31" s="49"/>
      <c r="BCA31" s="49"/>
      <c r="BCB31" s="49"/>
      <c r="BCC31" s="49"/>
      <c r="BCD31" s="49"/>
      <c r="BCE31" s="49"/>
      <c r="BCF31" s="49"/>
      <c r="BCG31" s="49"/>
      <c r="BCH31" s="49"/>
      <c r="BCI31" s="49"/>
      <c r="BCJ31" s="49"/>
      <c r="BCK31" s="49"/>
      <c r="BCL31" s="49"/>
      <c r="BCM31" s="49"/>
      <c r="BCN31" s="49"/>
      <c r="BCO31" s="49"/>
      <c r="BCP31" s="49"/>
      <c r="BCQ31" s="49"/>
      <c r="BCR31" s="49"/>
      <c r="BCS31" s="49"/>
      <c r="BCT31" s="49"/>
      <c r="BCU31" s="49"/>
      <c r="BCV31" s="49"/>
      <c r="BCW31" s="49"/>
      <c r="BCX31" s="49"/>
      <c r="BCY31" s="49"/>
      <c r="BCZ31" s="49"/>
      <c r="BDA31" s="49"/>
      <c r="BDB31" s="49"/>
      <c r="BDC31" s="49"/>
      <c r="BDD31" s="49"/>
      <c r="BDE31" s="49"/>
      <c r="BDF31" s="49"/>
      <c r="BDG31" s="49"/>
      <c r="BDH31" s="49"/>
      <c r="BDI31" s="49"/>
      <c r="BDJ31" s="49"/>
      <c r="BDK31" s="49"/>
      <c r="BDL31" s="49"/>
      <c r="BDM31" s="49"/>
      <c r="BDN31" s="49"/>
      <c r="BDO31" s="49"/>
      <c r="BDP31" s="49"/>
      <c r="BDQ31" s="49"/>
      <c r="BDR31" s="49"/>
      <c r="BDS31" s="49"/>
      <c r="BDT31" s="49"/>
      <c r="BDU31" s="49"/>
      <c r="BDV31" s="49"/>
      <c r="BDW31" s="49"/>
      <c r="BDX31" s="49"/>
      <c r="BDY31" s="49"/>
      <c r="BDZ31" s="49"/>
      <c r="BEA31" s="49"/>
      <c r="BEB31" s="49"/>
      <c r="BEC31" s="49"/>
      <c r="BED31" s="49"/>
      <c r="BEE31" s="49"/>
      <c r="BEF31" s="49"/>
      <c r="BEG31" s="49"/>
      <c r="BEH31" s="49"/>
      <c r="BEI31" s="49"/>
      <c r="BEJ31" s="49"/>
      <c r="BEK31" s="49"/>
      <c r="BEL31" s="49"/>
      <c r="BEM31" s="49"/>
      <c r="BEN31" s="49"/>
      <c r="BEO31" s="49"/>
      <c r="BEP31" s="49"/>
      <c r="BEQ31" s="49"/>
      <c r="BER31" s="49"/>
      <c r="BES31" s="49"/>
      <c r="BET31" s="49"/>
    </row>
    <row r="32" spans="1:1502" s="516" customFormat="1" x14ac:dyDescent="0.2">
      <c r="A32" s="528" t="s">
        <v>506</v>
      </c>
      <c r="B32" s="528" t="s">
        <v>123</v>
      </c>
      <c r="C32" s="525">
        <v>2122.0100000000002</v>
      </c>
      <c r="D32" s="530">
        <v>1725.99</v>
      </c>
      <c r="E32" s="564">
        <v>2122.0100000000002</v>
      </c>
      <c r="F32" s="564">
        <v>1725.99</v>
      </c>
      <c r="G32" s="564">
        <v>0</v>
      </c>
      <c r="H32" s="564">
        <v>0</v>
      </c>
      <c r="I32" s="526" t="s">
        <v>604</v>
      </c>
      <c r="J32" s="529" t="s">
        <v>2099</v>
      </c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  <c r="IW32" s="49"/>
      <c r="IX32" s="49"/>
      <c r="IY32" s="49"/>
      <c r="IZ32" s="49"/>
      <c r="JA32" s="49"/>
      <c r="JB32" s="49"/>
      <c r="JC32" s="49"/>
      <c r="JD32" s="49"/>
      <c r="JE32" s="49"/>
      <c r="JF32" s="49"/>
      <c r="JG32" s="49"/>
      <c r="JH32" s="49"/>
      <c r="JI32" s="49"/>
      <c r="JJ32" s="49"/>
      <c r="JK32" s="49"/>
      <c r="JL32" s="49"/>
      <c r="JM32" s="49"/>
      <c r="JN32" s="49"/>
      <c r="JO32" s="49"/>
      <c r="JP32" s="49"/>
      <c r="JQ32" s="49"/>
      <c r="JR32" s="49"/>
      <c r="JS32" s="49"/>
      <c r="JT32" s="49"/>
      <c r="JU32" s="49"/>
      <c r="JV32" s="49"/>
      <c r="JW32" s="49"/>
      <c r="JX32" s="49"/>
      <c r="JY32" s="49"/>
      <c r="JZ32" s="49"/>
      <c r="KA32" s="49"/>
      <c r="KB32" s="49"/>
      <c r="KC32" s="49"/>
      <c r="KD32" s="49"/>
      <c r="KE32" s="49"/>
      <c r="KF32" s="49"/>
      <c r="KG32" s="49"/>
      <c r="KH32" s="49"/>
      <c r="KI32" s="49"/>
      <c r="KJ32" s="49"/>
      <c r="KK32" s="49"/>
      <c r="KL32" s="49"/>
      <c r="KM32" s="49"/>
      <c r="KN32" s="49"/>
      <c r="KO32" s="49"/>
      <c r="KP32" s="49"/>
      <c r="KQ32" s="49"/>
      <c r="KR32" s="49"/>
      <c r="KS32" s="49"/>
      <c r="KT32" s="49"/>
      <c r="KU32" s="49"/>
      <c r="KV32" s="49"/>
      <c r="KW32" s="49"/>
      <c r="KX32" s="49"/>
      <c r="KY32" s="49"/>
      <c r="KZ32" s="49"/>
      <c r="LA32" s="49"/>
      <c r="LB32" s="49"/>
      <c r="LC32" s="49"/>
      <c r="LD32" s="49"/>
      <c r="LE32" s="49"/>
      <c r="LF32" s="49"/>
      <c r="LG32" s="49"/>
      <c r="LH32" s="49"/>
      <c r="LI32" s="49"/>
      <c r="LJ32" s="49"/>
      <c r="LK32" s="49"/>
      <c r="LL32" s="49"/>
      <c r="LM32" s="49"/>
      <c r="LN32" s="49"/>
      <c r="LO32" s="49"/>
      <c r="LP32" s="49"/>
      <c r="LQ32" s="49"/>
      <c r="LR32" s="49"/>
      <c r="LS32" s="49"/>
      <c r="LT32" s="49"/>
      <c r="LU32" s="49"/>
      <c r="LV32" s="49"/>
      <c r="LW32" s="49"/>
      <c r="LX32" s="49"/>
      <c r="LY32" s="49"/>
      <c r="LZ32" s="49"/>
      <c r="MA32" s="49"/>
      <c r="MB32" s="49"/>
      <c r="MC32" s="49"/>
      <c r="MD32" s="49"/>
      <c r="ME32" s="49"/>
      <c r="MF32" s="49"/>
      <c r="MG32" s="49"/>
      <c r="MH32" s="49"/>
      <c r="MI32" s="49"/>
      <c r="MJ32" s="49"/>
      <c r="MK32" s="49"/>
      <c r="ML32" s="49"/>
      <c r="MM32" s="49"/>
      <c r="MN32" s="49"/>
      <c r="MO32" s="49"/>
      <c r="MP32" s="49"/>
      <c r="MQ32" s="49"/>
      <c r="MR32" s="49"/>
      <c r="MS32" s="49"/>
      <c r="MT32" s="49"/>
      <c r="MU32" s="49"/>
      <c r="MV32" s="49"/>
      <c r="MW32" s="49"/>
      <c r="MX32" s="49"/>
      <c r="MY32" s="49"/>
      <c r="MZ32" s="49"/>
      <c r="NA32" s="49"/>
      <c r="NB32" s="49"/>
      <c r="NC32" s="49"/>
      <c r="ND32" s="49"/>
      <c r="NE32" s="49"/>
      <c r="NF32" s="49"/>
      <c r="NG32" s="49"/>
      <c r="NH32" s="49"/>
      <c r="NI32" s="49"/>
      <c r="NJ32" s="49"/>
      <c r="NK32" s="49"/>
      <c r="NL32" s="49"/>
      <c r="NM32" s="49"/>
      <c r="NN32" s="49"/>
      <c r="NO32" s="49"/>
      <c r="NP32" s="49"/>
      <c r="NQ32" s="49"/>
      <c r="NR32" s="49"/>
      <c r="NS32" s="49"/>
      <c r="NT32" s="49"/>
      <c r="NU32" s="49"/>
      <c r="NV32" s="49"/>
      <c r="NW32" s="49"/>
      <c r="NX32" s="49"/>
      <c r="NY32" s="49"/>
      <c r="NZ32" s="49"/>
      <c r="OA32" s="49"/>
      <c r="OB32" s="49"/>
      <c r="OC32" s="49"/>
      <c r="OD32" s="49"/>
      <c r="OE32" s="49"/>
      <c r="OF32" s="49"/>
      <c r="OG32" s="49"/>
      <c r="OH32" s="49"/>
      <c r="OI32" s="49"/>
      <c r="OJ32" s="49"/>
      <c r="OK32" s="49"/>
      <c r="OL32" s="49"/>
      <c r="OM32" s="49"/>
      <c r="ON32" s="49"/>
      <c r="OO32" s="49"/>
      <c r="OP32" s="49"/>
      <c r="OQ32" s="49"/>
      <c r="OR32" s="49"/>
      <c r="OS32" s="49"/>
      <c r="OT32" s="49"/>
      <c r="OU32" s="49"/>
      <c r="OV32" s="49"/>
      <c r="OW32" s="49"/>
      <c r="OX32" s="49"/>
      <c r="OY32" s="49"/>
      <c r="OZ32" s="49"/>
      <c r="PA32" s="49"/>
      <c r="PB32" s="49"/>
      <c r="PC32" s="49"/>
      <c r="PD32" s="49"/>
      <c r="PE32" s="49"/>
      <c r="PF32" s="49"/>
      <c r="PG32" s="49"/>
      <c r="PH32" s="49"/>
      <c r="PI32" s="49"/>
      <c r="PJ32" s="49"/>
      <c r="PK32" s="49"/>
      <c r="PL32" s="49"/>
      <c r="PM32" s="49"/>
      <c r="PN32" s="49"/>
      <c r="PO32" s="49"/>
      <c r="PP32" s="49"/>
      <c r="PQ32" s="49"/>
      <c r="PR32" s="49"/>
      <c r="PS32" s="49"/>
      <c r="PT32" s="49"/>
      <c r="PU32" s="49"/>
      <c r="PV32" s="49"/>
      <c r="PW32" s="49"/>
      <c r="PX32" s="49"/>
      <c r="PY32" s="49"/>
      <c r="PZ32" s="49"/>
      <c r="QA32" s="49"/>
      <c r="QB32" s="49"/>
      <c r="QC32" s="49"/>
      <c r="QD32" s="49"/>
      <c r="QE32" s="49"/>
      <c r="QF32" s="49"/>
      <c r="QG32" s="49"/>
      <c r="QH32" s="49"/>
      <c r="QI32" s="49"/>
      <c r="QJ32" s="49"/>
      <c r="QK32" s="49"/>
      <c r="QL32" s="49"/>
      <c r="QM32" s="49"/>
      <c r="QN32" s="49"/>
      <c r="QO32" s="49"/>
      <c r="QP32" s="49"/>
      <c r="QQ32" s="49"/>
      <c r="QR32" s="49"/>
      <c r="QS32" s="49"/>
      <c r="QT32" s="49"/>
      <c r="QU32" s="49"/>
      <c r="QV32" s="49"/>
      <c r="QW32" s="49"/>
      <c r="QX32" s="49"/>
      <c r="QY32" s="49"/>
      <c r="QZ32" s="49"/>
      <c r="RA32" s="49"/>
      <c r="RB32" s="49"/>
      <c r="RC32" s="49"/>
      <c r="RD32" s="49"/>
      <c r="RE32" s="49"/>
      <c r="RF32" s="49"/>
      <c r="RG32" s="49"/>
      <c r="RH32" s="49"/>
      <c r="RI32" s="49"/>
      <c r="RJ32" s="49"/>
      <c r="RK32" s="49"/>
      <c r="RL32" s="49"/>
      <c r="RM32" s="49"/>
      <c r="RN32" s="49"/>
      <c r="RO32" s="49"/>
      <c r="RP32" s="49"/>
      <c r="RQ32" s="49"/>
      <c r="RR32" s="49"/>
      <c r="RS32" s="49"/>
      <c r="RT32" s="49"/>
      <c r="RU32" s="49"/>
      <c r="RV32" s="49"/>
      <c r="RW32" s="49"/>
      <c r="RX32" s="49"/>
      <c r="RY32" s="49"/>
      <c r="RZ32" s="49"/>
      <c r="SA32" s="49"/>
      <c r="SB32" s="49"/>
      <c r="SC32" s="49"/>
      <c r="SD32" s="49"/>
      <c r="SE32" s="49"/>
      <c r="SF32" s="49"/>
      <c r="SG32" s="49"/>
      <c r="SH32" s="49"/>
      <c r="SI32" s="49"/>
      <c r="SJ32" s="49"/>
      <c r="SK32" s="49"/>
      <c r="SL32" s="49"/>
      <c r="SM32" s="49"/>
      <c r="SN32" s="49"/>
      <c r="SO32" s="49"/>
      <c r="SP32" s="49"/>
      <c r="SQ32" s="49"/>
      <c r="SR32" s="49"/>
      <c r="SS32" s="49"/>
      <c r="ST32" s="49"/>
      <c r="SU32" s="49"/>
      <c r="SV32" s="49"/>
      <c r="SW32" s="49"/>
      <c r="SX32" s="49"/>
      <c r="SY32" s="49"/>
      <c r="SZ32" s="49"/>
      <c r="TA32" s="49"/>
      <c r="TB32" s="49"/>
      <c r="TC32" s="49"/>
      <c r="TD32" s="49"/>
      <c r="TE32" s="49"/>
      <c r="TF32" s="49"/>
      <c r="TG32" s="49"/>
      <c r="TH32" s="49"/>
      <c r="TI32" s="49"/>
      <c r="TJ32" s="49"/>
      <c r="TK32" s="49"/>
      <c r="TL32" s="49"/>
      <c r="TM32" s="49"/>
      <c r="TN32" s="49"/>
      <c r="TO32" s="49"/>
      <c r="TP32" s="49"/>
      <c r="TQ32" s="49"/>
      <c r="TR32" s="49"/>
      <c r="TS32" s="49"/>
      <c r="TT32" s="49"/>
      <c r="TU32" s="49"/>
      <c r="TV32" s="49"/>
      <c r="TW32" s="49"/>
      <c r="TX32" s="49"/>
      <c r="TY32" s="49"/>
      <c r="TZ32" s="49"/>
      <c r="UA32" s="49"/>
      <c r="UB32" s="49"/>
      <c r="UC32" s="49"/>
      <c r="UD32" s="49"/>
      <c r="UE32" s="49"/>
      <c r="UF32" s="49"/>
      <c r="UG32" s="49"/>
      <c r="UH32" s="49"/>
      <c r="UI32" s="49"/>
      <c r="UJ32" s="49"/>
      <c r="UK32" s="49"/>
      <c r="UL32" s="49"/>
      <c r="UM32" s="49"/>
      <c r="UN32" s="49"/>
      <c r="UO32" s="49"/>
      <c r="UP32" s="49"/>
      <c r="UQ32" s="49"/>
      <c r="UR32" s="49"/>
      <c r="US32" s="49"/>
      <c r="UT32" s="49"/>
      <c r="UU32" s="49"/>
      <c r="UV32" s="49"/>
      <c r="UW32" s="49"/>
      <c r="UX32" s="49"/>
      <c r="UY32" s="49"/>
      <c r="UZ32" s="49"/>
      <c r="VA32" s="49"/>
      <c r="VB32" s="49"/>
      <c r="VC32" s="49"/>
      <c r="VD32" s="49"/>
      <c r="VE32" s="49"/>
      <c r="VF32" s="49"/>
      <c r="VG32" s="49"/>
      <c r="VH32" s="49"/>
      <c r="VI32" s="49"/>
      <c r="VJ32" s="49"/>
      <c r="VK32" s="49"/>
      <c r="VL32" s="49"/>
      <c r="VM32" s="49"/>
      <c r="VN32" s="49"/>
      <c r="VO32" s="49"/>
      <c r="VP32" s="49"/>
      <c r="VQ32" s="49"/>
      <c r="VR32" s="49"/>
      <c r="VS32" s="49"/>
      <c r="VT32" s="49"/>
      <c r="VU32" s="49"/>
      <c r="VV32" s="49"/>
      <c r="VW32" s="49"/>
      <c r="VX32" s="49"/>
      <c r="VY32" s="49"/>
      <c r="VZ32" s="49"/>
      <c r="WA32" s="49"/>
      <c r="WB32" s="49"/>
      <c r="WC32" s="49"/>
      <c r="WD32" s="49"/>
      <c r="WE32" s="49"/>
      <c r="WF32" s="49"/>
      <c r="WG32" s="49"/>
      <c r="WH32" s="49"/>
      <c r="WI32" s="49"/>
      <c r="WJ32" s="49"/>
      <c r="WK32" s="49"/>
      <c r="WL32" s="49"/>
      <c r="WM32" s="49"/>
      <c r="WN32" s="49"/>
      <c r="WO32" s="49"/>
      <c r="WP32" s="49"/>
      <c r="WQ32" s="49"/>
      <c r="WR32" s="49"/>
      <c r="WS32" s="49"/>
      <c r="WT32" s="49"/>
      <c r="WU32" s="49"/>
      <c r="WV32" s="49"/>
      <c r="WW32" s="49"/>
      <c r="WX32" s="49"/>
      <c r="WY32" s="49"/>
      <c r="WZ32" s="49"/>
      <c r="XA32" s="49"/>
      <c r="XB32" s="49"/>
      <c r="XC32" s="49"/>
      <c r="XD32" s="49"/>
      <c r="XE32" s="49"/>
      <c r="XF32" s="49"/>
      <c r="XG32" s="49"/>
      <c r="XH32" s="49"/>
      <c r="XI32" s="49"/>
      <c r="XJ32" s="49"/>
      <c r="XK32" s="49"/>
      <c r="XL32" s="49"/>
      <c r="XM32" s="49"/>
      <c r="XN32" s="49"/>
      <c r="XO32" s="49"/>
      <c r="XP32" s="49"/>
      <c r="XQ32" s="49"/>
      <c r="XR32" s="49"/>
      <c r="XS32" s="49"/>
      <c r="XT32" s="49"/>
      <c r="XU32" s="49"/>
      <c r="XV32" s="49"/>
      <c r="XW32" s="49"/>
      <c r="XX32" s="49"/>
      <c r="XY32" s="49"/>
      <c r="XZ32" s="49"/>
      <c r="YA32" s="49"/>
      <c r="YB32" s="49"/>
      <c r="YC32" s="49"/>
      <c r="YD32" s="49"/>
      <c r="YE32" s="49"/>
      <c r="YF32" s="49"/>
      <c r="YG32" s="49"/>
      <c r="YH32" s="49"/>
      <c r="YI32" s="49"/>
      <c r="YJ32" s="49"/>
      <c r="YK32" s="49"/>
      <c r="YL32" s="49"/>
      <c r="YM32" s="49"/>
      <c r="YN32" s="49"/>
      <c r="YO32" s="49"/>
      <c r="YP32" s="49"/>
      <c r="YQ32" s="49"/>
      <c r="YR32" s="49"/>
      <c r="YS32" s="49"/>
      <c r="YT32" s="49"/>
      <c r="YU32" s="49"/>
      <c r="YV32" s="49"/>
      <c r="YW32" s="49"/>
      <c r="YX32" s="49"/>
      <c r="YY32" s="49"/>
      <c r="YZ32" s="49"/>
      <c r="ZA32" s="49"/>
      <c r="ZB32" s="49"/>
      <c r="ZC32" s="49"/>
      <c r="ZD32" s="49"/>
      <c r="ZE32" s="49"/>
      <c r="ZF32" s="49"/>
      <c r="ZG32" s="49"/>
      <c r="ZH32" s="49"/>
      <c r="ZI32" s="49"/>
      <c r="ZJ32" s="49"/>
      <c r="ZK32" s="49"/>
      <c r="ZL32" s="49"/>
      <c r="ZM32" s="49"/>
      <c r="ZN32" s="49"/>
      <c r="ZO32" s="49"/>
      <c r="ZP32" s="49"/>
      <c r="ZQ32" s="49"/>
      <c r="ZR32" s="49"/>
      <c r="ZS32" s="49"/>
      <c r="ZT32" s="49"/>
      <c r="ZU32" s="49"/>
      <c r="ZV32" s="49"/>
      <c r="ZW32" s="49"/>
      <c r="ZX32" s="49"/>
      <c r="ZY32" s="49"/>
      <c r="ZZ32" s="49"/>
      <c r="AAA32" s="49"/>
      <c r="AAB32" s="49"/>
      <c r="AAC32" s="49"/>
      <c r="AAD32" s="49"/>
      <c r="AAE32" s="49"/>
      <c r="AAF32" s="49"/>
      <c r="AAG32" s="49"/>
      <c r="AAH32" s="49"/>
      <c r="AAI32" s="49"/>
      <c r="AAJ32" s="49"/>
      <c r="AAK32" s="49"/>
      <c r="AAL32" s="49"/>
      <c r="AAM32" s="49"/>
      <c r="AAN32" s="49"/>
      <c r="AAO32" s="49"/>
      <c r="AAP32" s="49"/>
      <c r="AAQ32" s="49"/>
      <c r="AAR32" s="49"/>
      <c r="AAS32" s="49"/>
      <c r="AAT32" s="49"/>
      <c r="AAU32" s="49"/>
      <c r="AAV32" s="49"/>
      <c r="AAW32" s="49"/>
      <c r="AAX32" s="49"/>
      <c r="AAY32" s="49"/>
      <c r="AAZ32" s="49"/>
      <c r="ABA32" s="49"/>
      <c r="ABB32" s="49"/>
      <c r="ABC32" s="49"/>
      <c r="ABD32" s="49"/>
      <c r="ABE32" s="49"/>
      <c r="ABF32" s="49"/>
      <c r="ABG32" s="49"/>
      <c r="ABH32" s="49"/>
      <c r="ABI32" s="49"/>
      <c r="ABJ32" s="49"/>
      <c r="ABK32" s="49"/>
      <c r="ABL32" s="49"/>
      <c r="ABM32" s="49"/>
      <c r="ABN32" s="49"/>
      <c r="ABO32" s="49"/>
      <c r="ABP32" s="49"/>
      <c r="ABQ32" s="49"/>
      <c r="ABR32" s="49"/>
      <c r="ABS32" s="49"/>
      <c r="ABT32" s="49"/>
      <c r="ABU32" s="49"/>
      <c r="ABV32" s="49"/>
      <c r="ABW32" s="49"/>
      <c r="ABX32" s="49"/>
      <c r="ABY32" s="49"/>
      <c r="ABZ32" s="49"/>
      <c r="ACA32" s="49"/>
      <c r="ACB32" s="49"/>
      <c r="ACC32" s="49"/>
      <c r="ACD32" s="49"/>
      <c r="ACE32" s="49"/>
      <c r="ACF32" s="49"/>
      <c r="ACG32" s="49"/>
      <c r="ACH32" s="49"/>
      <c r="ACI32" s="49"/>
      <c r="ACJ32" s="49"/>
      <c r="ACK32" s="49"/>
      <c r="ACL32" s="49"/>
      <c r="ACM32" s="49"/>
      <c r="ACN32" s="49"/>
      <c r="ACO32" s="49"/>
      <c r="ACP32" s="49"/>
      <c r="ACQ32" s="49"/>
      <c r="ACR32" s="49"/>
      <c r="ACS32" s="49"/>
      <c r="ACT32" s="49"/>
      <c r="ACU32" s="49"/>
      <c r="ACV32" s="49"/>
      <c r="ACW32" s="49"/>
      <c r="ACX32" s="49"/>
      <c r="ACY32" s="49"/>
      <c r="ACZ32" s="49"/>
      <c r="ADA32" s="49"/>
      <c r="ADB32" s="49"/>
      <c r="ADC32" s="49"/>
      <c r="ADD32" s="49"/>
      <c r="ADE32" s="49"/>
      <c r="ADF32" s="49"/>
      <c r="ADG32" s="49"/>
      <c r="ADH32" s="49"/>
      <c r="ADI32" s="49"/>
      <c r="ADJ32" s="49"/>
      <c r="ADK32" s="49"/>
      <c r="ADL32" s="49"/>
      <c r="ADM32" s="49"/>
      <c r="ADN32" s="49"/>
      <c r="ADO32" s="49"/>
      <c r="ADP32" s="49"/>
      <c r="ADQ32" s="49"/>
      <c r="ADR32" s="49"/>
      <c r="ADS32" s="49"/>
      <c r="ADT32" s="49"/>
      <c r="ADU32" s="49"/>
      <c r="ADV32" s="49"/>
      <c r="ADW32" s="49"/>
      <c r="ADX32" s="49"/>
      <c r="ADY32" s="49"/>
      <c r="ADZ32" s="49"/>
      <c r="AEA32" s="49"/>
      <c r="AEB32" s="49"/>
      <c r="AEC32" s="49"/>
      <c r="AED32" s="49"/>
      <c r="AEE32" s="49"/>
      <c r="AEF32" s="49"/>
      <c r="AEG32" s="49"/>
      <c r="AEH32" s="49"/>
      <c r="AEI32" s="49"/>
      <c r="AEJ32" s="49"/>
      <c r="AEK32" s="49"/>
      <c r="AEL32" s="49"/>
      <c r="AEM32" s="49"/>
      <c r="AEN32" s="49"/>
      <c r="AEO32" s="49"/>
      <c r="AEP32" s="49"/>
      <c r="AEQ32" s="49"/>
      <c r="AER32" s="49"/>
      <c r="AES32" s="49"/>
      <c r="AET32" s="49"/>
      <c r="AEU32" s="49"/>
      <c r="AEV32" s="49"/>
      <c r="AEW32" s="49"/>
      <c r="AEX32" s="49"/>
      <c r="AEY32" s="49"/>
      <c r="AEZ32" s="49"/>
      <c r="AFA32" s="49"/>
      <c r="AFB32" s="49"/>
      <c r="AFC32" s="49"/>
      <c r="AFD32" s="49"/>
      <c r="AFE32" s="49"/>
      <c r="AFF32" s="49"/>
      <c r="AFG32" s="49"/>
      <c r="AFH32" s="49"/>
      <c r="AFI32" s="49"/>
      <c r="AFJ32" s="49"/>
      <c r="AFK32" s="49"/>
      <c r="AFL32" s="49"/>
      <c r="AFM32" s="49"/>
      <c r="AFN32" s="49"/>
      <c r="AFO32" s="49"/>
      <c r="AFP32" s="49"/>
      <c r="AFQ32" s="49"/>
      <c r="AFR32" s="49"/>
      <c r="AFS32" s="49"/>
      <c r="AFT32" s="49"/>
      <c r="AFU32" s="49"/>
      <c r="AFV32" s="49"/>
      <c r="AFW32" s="49"/>
      <c r="AFX32" s="49"/>
      <c r="AFY32" s="49"/>
      <c r="AFZ32" s="49"/>
      <c r="AGA32" s="49"/>
      <c r="AGB32" s="49"/>
      <c r="AGC32" s="49"/>
      <c r="AGD32" s="49"/>
      <c r="AGE32" s="49"/>
      <c r="AGF32" s="49"/>
      <c r="AGG32" s="49"/>
      <c r="AGH32" s="49"/>
      <c r="AGI32" s="49"/>
      <c r="AGJ32" s="49"/>
      <c r="AGK32" s="49"/>
      <c r="AGL32" s="49"/>
      <c r="AGM32" s="49"/>
      <c r="AGN32" s="49"/>
      <c r="AGO32" s="49"/>
      <c r="AGP32" s="49"/>
      <c r="AGQ32" s="49"/>
      <c r="AGR32" s="49"/>
      <c r="AGS32" s="49"/>
      <c r="AGT32" s="49"/>
      <c r="AGU32" s="49"/>
      <c r="AGV32" s="49"/>
      <c r="AGW32" s="49"/>
      <c r="AGX32" s="49"/>
      <c r="AGY32" s="49"/>
      <c r="AGZ32" s="49"/>
      <c r="AHA32" s="49"/>
      <c r="AHB32" s="49"/>
      <c r="AHC32" s="49"/>
      <c r="AHD32" s="49"/>
      <c r="AHE32" s="49"/>
      <c r="AHF32" s="49"/>
      <c r="AHG32" s="49"/>
      <c r="AHH32" s="49"/>
      <c r="AHI32" s="49"/>
      <c r="AHJ32" s="49"/>
      <c r="AHK32" s="49"/>
      <c r="AHL32" s="49"/>
      <c r="AHM32" s="49"/>
      <c r="AHN32" s="49"/>
      <c r="AHO32" s="49"/>
      <c r="AHP32" s="49"/>
      <c r="AHQ32" s="49"/>
      <c r="AHR32" s="49"/>
      <c r="AHS32" s="49"/>
      <c r="AHT32" s="49"/>
      <c r="AHU32" s="49"/>
      <c r="AHV32" s="49"/>
      <c r="AHW32" s="49"/>
      <c r="AHX32" s="49"/>
      <c r="AHY32" s="49"/>
      <c r="AHZ32" s="49"/>
      <c r="AIA32" s="49"/>
      <c r="AIB32" s="49"/>
      <c r="AIC32" s="49"/>
      <c r="AID32" s="49"/>
      <c r="AIE32" s="49"/>
      <c r="AIF32" s="49"/>
      <c r="AIG32" s="49"/>
      <c r="AIH32" s="49"/>
      <c r="AII32" s="49"/>
      <c r="AIJ32" s="49"/>
      <c r="AIK32" s="49"/>
      <c r="AIL32" s="49"/>
      <c r="AIM32" s="49"/>
      <c r="AIN32" s="49"/>
      <c r="AIO32" s="49"/>
      <c r="AIP32" s="49"/>
      <c r="AIQ32" s="49"/>
      <c r="AIR32" s="49"/>
      <c r="AIS32" s="49"/>
      <c r="AIT32" s="49"/>
      <c r="AIU32" s="49"/>
      <c r="AIV32" s="49"/>
      <c r="AIW32" s="49"/>
      <c r="AIX32" s="49"/>
      <c r="AIY32" s="49"/>
      <c r="AIZ32" s="49"/>
      <c r="AJA32" s="49"/>
      <c r="AJB32" s="49"/>
      <c r="AJC32" s="49"/>
      <c r="AJD32" s="49"/>
      <c r="AJE32" s="49"/>
      <c r="AJF32" s="49"/>
      <c r="AJG32" s="49"/>
      <c r="AJH32" s="49"/>
      <c r="AJI32" s="49"/>
      <c r="AJJ32" s="49"/>
      <c r="AJK32" s="49"/>
      <c r="AJL32" s="49"/>
      <c r="AJM32" s="49"/>
      <c r="AJN32" s="49"/>
      <c r="AJO32" s="49"/>
      <c r="AJP32" s="49"/>
      <c r="AJQ32" s="49"/>
      <c r="AJR32" s="49"/>
      <c r="AJS32" s="49"/>
      <c r="AJT32" s="49"/>
      <c r="AJU32" s="49"/>
      <c r="AJV32" s="49"/>
      <c r="AJW32" s="49"/>
      <c r="AJX32" s="49"/>
      <c r="AJY32" s="49"/>
      <c r="AJZ32" s="49"/>
      <c r="AKA32" s="49"/>
      <c r="AKB32" s="49"/>
      <c r="AKC32" s="49"/>
      <c r="AKD32" s="49"/>
      <c r="AKE32" s="49"/>
      <c r="AKF32" s="49"/>
      <c r="AKG32" s="49"/>
      <c r="AKH32" s="49"/>
      <c r="AKI32" s="49"/>
      <c r="AKJ32" s="49"/>
      <c r="AKK32" s="49"/>
      <c r="AKL32" s="49"/>
      <c r="AKM32" s="49"/>
      <c r="AKN32" s="49"/>
      <c r="AKO32" s="49"/>
      <c r="AKP32" s="49"/>
      <c r="AKQ32" s="49"/>
      <c r="AKR32" s="49"/>
      <c r="AKS32" s="49"/>
      <c r="AKT32" s="49"/>
      <c r="AKU32" s="49"/>
      <c r="AKV32" s="49"/>
      <c r="AKW32" s="49"/>
      <c r="AKX32" s="49"/>
      <c r="AKY32" s="49"/>
      <c r="AKZ32" s="49"/>
      <c r="ALA32" s="49"/>
      <c r="ALB32" s="49"/>
      <c r="ALC32" s="49"/>
      <c r="ALD32" s="49"/>
      <c r="ALE32" s="49"/>
      <c r="ALF32" s="49"/>
      <c r="ALG32" s="49"/>
      <c r="ALH32" s="49"/>
      <c r="ALI32" s="49"/>
      <c r="ALJ32" s="49"/>
      <c r="ALK32" s="49"/>
      <c r="ALL32" s="49"/>
      <c r="ALM32" s="49"/>
      <c r="ALN32" s="49"/>
      <c r="ALO32" s="49"/>
      <c r="ALP32" s="49"/>
      <c r="ALQ32" s="49"/>
      <c r="ALR32" s="49"/>
      <c r="ALS32" s="49"/>
      <c r="ALT32" s="49"/>
      <c r="ALU32" s="49"/>
      <c r="ALV32" s="49"/>
      <c r="ALW32" s="49"/>
      <c r="ALX32" s="49"/>
      <c r="ALY32" s="49"/>
      <c r="ALZ32" s="49"/>
      <c r="AMA32" s="49"/>
      <c r="AMB32" s="49"/>
      <c r="AMC32" s="49"/>
      <c r="AMD32" s="49"/>
      <c r="AME32" s="49"/>
      <c r="AMF32" s="49"/>
      <c r="AMG32" s="49"/>
      <c r="AMH32" s="49"/>
      <c r="AMI32" s="49"/>
      <c r="AMJ32" s="49"/>
      <c r="AMK32" s="49"/>
      <c r="AML32" s="49"/>
      <c r="AMM32" s="49"/>
      <c r="AMN32" s="49"/>
      <c r="AMO32" s="49"/>
      <c r="AMP32" s="49"/>
      <c r="AMQ32" s="49"/>
      <c r="AMR32" s="49"/>
      <c r="AMS32" s="49"/>
      <c r="AMT32" s="49"/>
      <c r="AMU32" s="49"/>
      <c r="AMV32" s="49"/>
      <c r="AMW32" s="49"/>
      <c r="AMX32" s="49"/>
      <c r="AMY32" s="49"/>
      <c r="AMZ32" s="49"/>
      <c r="ANA32" s="49"/>
      <c r="ANB32" s="49"/>
      <c r="ANC32" s="49"/>
      <c r="AND32" s="49"/>
      <c r="ANE32" s="49"/>
      <c r="ANF32" s="49"/>
      <c r="ANG32" s="49"/>
      <c r="ANH32" s="49"/>
      <c r="ANI32" s="49"/>
      <c r="ANJ32" s="49"/>
      <c r="ANK32" s="49"/>
      <c r="ANL32" s="49"/>
      <c r="ANM32" s="49"/>
      <c r="ANN32" s="49"/>
      <c r="ANO32" s="49"/>
      <c r="ANP32" s="49"/>
      <c r="ANQ32" s="49"/>
      <c r="ANR32" s="49"/>
      <c r="ANS32" s="49"/>
      <c r="ANT32" s="49"/>
      <c r="ANU32" s="49"/>
      <c r="ANV32" s="49"/>
      <c r="ANW32" s="49"/>
      <c r="ANX32" s="49"/>
      <c r="ANY32" s="49"/>
      <c r="ANZ32" s="49"/>
      <c r="AOA32" s="49"/>
      <c r="AOB32" s="49"/>
      <c r="AOC32" s="49"/>
      <c r="AOD32" s="49"/>
      <c r="AOE32" s="49"/>
      <c r="AOF32" s="49"/>
      <c r="AOG32" s="49"/>
      <c r="AOH32" s="49"/>
      <c r="AOI32" s="49"/>
      <c r="AOJ32" s="49"/>
      <c r="AOK32" s="49"/>
      <c r="AOL32" s="49"/>
      <c r="AOM32" s="49"/>
      <c r="AON32" s="49"/>
      <c r="AOO32" s="49"/>
      <c r="AOP32" s="49"/>
      <c r="AOQ32" s="49"/>
      <c r="AOR32" s="49"/>
      <c r="AOS32" s="49"/>
      <c r="AOT32" s="49"/>
      <c r="AOU32" s="49"/>
      <c r="AOV32" s="49"/>
      <c r="AOW32" s="49"/>
      <c r="AOX32" s="49"/>
      <c r="AOY32" s="49"/>
      <c r="AOZ32" s="49"/>
      <c r="APA32" s="49"/>
      <c r="APB32" s="49"/>
      <c r="APC32" s="49"/>
      <c r="APD32" s="49"/>
      <c r="APE32" s="49"/>
      <c r="APF32" s="49"/>
      <c r="APG32" s="49"/>
      <c r="APH32" s="49"/>
      <c r="API32" s="49"/>
      <c r="APJ32" s="49"/>
      <c r="APK32" s="49"/>
      <c r="APL32" s="49"/>
      <c r="APM32" s="49"/>
      <c r="APN32" s="49"/>
      <c r="APO32" s="49"/>
      <c r="APP32" s="49"/>
      <c r="APQ32" s="49"/>
      <c r="APR32" s="49"/>
      <c r="APS32" s="49"/>
      <c r="APT32" s="49"/>
      <c r="APU32" s="49"/>
      <c r="APV32" s="49"/>
      <c r="APW32" s="49"/>
      <c r="APX32" s="49"/>
      <c r="APY32" s="49"/>
      <c r="APZ32" s="49"/>
      <c r="AQA32" s="49"/>
      <c r="AQB32" s="49"/>
      <c r="AQC32" s="49"/>
      <c r="AQD32" s="49"/>
      <c r="AQE32" s="49"/>
      <c r="AQF32" s="49"/>
      <c r="AQG32" s="49"/>
      <c r="AQH32" s="49"/>
      <c r="AQI32" s="49"/>
      <c r="AQJ32" s="49"/>
      <c r="AQK32" s="49"/>
      <c r="AQL32" s="49"/>
      <c r="AQM32" s="49"/>
      <c r="AQN32" s="49"/>
      <c r="AQO32" s="49"/>
      <c r="AQP32" s="49"/>
      <c r="AQQ32" s="49"/>
      <c r="AQR32" s="49"/>
      <c r="AQS32" s="49"/>
      <c r="AQT32" s="49"/>
      <c r="AQU32" s="49"/>
      <c r="AQV32" s="49"/>
      <c r="AQW32" s="49"/>
      <c r="AQX32" s="49"/>
      <c r="AQY32" s="49"/>
      <c r="AQZ32" s="49"/>
      <c r="ARA32" s="49"/>
      <c r="ARB32" s="49"/>
      <c r="ARC32" s="49"/>
      <c r="ARD32" s="49"/>
      <c r="ARE32" s="49"/>
      <c r="ARF32" s="49"/>
      <c r="ARG32" s="49"/>
      <c r="ARH32" s="49"/>
      <c r="ARI32" s="49"/>
      <c r="ARJ32" s="49"/>
      <c r="ARK32" s="49"/>
      <c r="ARL32" s="49"/>
      <c r="ARM32" s="49"/>
      <c r="ARN32" s="49"/>
      <c r="ARO32" s="49"/>
      <c r="ARP32" s="49"/>
      <c r="ARQ32" s="49"/>
      <c r="ARR32" s="49"/>
      <c r="ARS32" s="49"/>
      <c r="ART32" s="49"/>
      <c r="ARU32" s="49"/>
      <c r="ARV32" s="49"/>
      <c r="ARW32" s="49"/>
      <c r="ARX32" s="49"/>
      <c r="ARY32" s="49"/>
      <c r="ARZ32" s="49"/>
      <c r="ASA32" s="49"/>
      <c r="ASB32" s="49"/>
      <c r="ASC32" s="49"/>
      <c r="ASD32" s="49"/>
      <c r="ASE32" s="49"/>
      <c r="ASF32" s="49"/>
      <c r="ASG32" s="49"/>
      <c r="ASH32" s="49"/>
      <c r="ASI32" s="49"/>
      <c r="ASJ32" s="49"/>
      <c r="ASK32" s="49"/>
      <c r="ASL32" s="49"/>
      <c r="ASM32" s="49"/>
      <c r="ASN32" s="49"/>
      <c r="ASO32" s="49"/>
      <c r="ASP32" s="49"/>
      <c r="ASQ32" s="49"/>
      <c r="ASR32" s="49"/>
      <c r="ASS32" s="49"/>
      <c r="AST32" s="49"/>
      <c r="ASU32" s="49"/>
      <c r="ASV32" s="49"/>
      <c r="ASW32" s="49"/>
      <c r="ASX32" s="49"/>
      <c r="ASY32" s="49"/>
      <c r="ASZ32" s="49"/>
      <c r="ATA32" s="49"/>
      <c r="ATB32" s="49"/>
      <c r="ATC32" s="49"/>
      <c r="ATD32" s="49"/>
      <c r="ATE32" s="49"/>
      <c r="ATF32" s="49"/>
      <c r="ATG32" s="49"/>
      <c r="ATH32" s="49"/>
      <c r="ATI32" s="49"/>
      <c r="ATJ32" s="49"/>
      <c r="ATK32" s="49"/>
      <c r="ATL32" s="49"/>
      <c r="ATM32" s="49"/>
      <c r="ATN32" s="49"/>
      <c r="ATO32" s="49"/>
      <c r="ATP32" s="49"/>
      <c r="ATQ32" s="49"/>
      <c r="ATR32" s="49"/>
      <c r="ATS32" s="49"/>
      <c r="ATT32" s="49"/>
      <c r="ATU32" s="49"/>
      <c r="ATV32" s="49"/>
      <c r="ATW32" s="49"/>
      <c r="ATX32" s="49"/>
      <c r="ATY32" s="49"/>
      <c r="ATZ32" s="49"/>
      <c r="AUA32" s="49"/>
      <c r="AUB32" s="49"/>
      <c r="AUC32" s="49"/>
      <c r="AUD32" s="49"/>
      <c r="AUE32" s="49"/>
      <c r="AUF32" s="49"/>
      <c r="AUG32" s="49"/>
      <c r="AUH32" s="49"/>
      <c r="AUI32" s="49"/>
      <c r="AUJ32" s="49"/>
      <c r="AUK32" s="49"/>
      <c r="AUL32" s="49"/>
      <c r="AUM32" s="49"/>
      <c r="AUN32" s="49"/>
      <c r="AUO32" s="49"/>
      <c r="AUP32" s="49"/>
      <c r="AUQ32" s="49"/>
      <c r="AUR32" s="49"/>
      <c r="AUS32" s="49"/>
      <c r="AUT32" s="49"/>
      <c r="AUU32" s="49"/>
      <c r="AUV32" s="49"/>
      <c r="AUW32" s="49"/>
      <c r="AUX32" s="49"/>
      <c r="AUY32" s="49"/>
      <c r="AUZ32" s="49"/>
      <c r="AVA32" s="49"/>
      <c r="AVB32" s="49"/>
      <c r="AVC32" s="49"/>
      <c r="AVD32" s="49"/>
      <c r="AVE32" s="49"/>
      <c r="AVF32" s="49"/>
      <c r="AVG32" s="49"/>
      <c r="AVH32" s="49"/>
      <c r="AVI32" s="49"/>
      <c r="AVJ32" s="49"/>
      <c r="AVK32" s="49"/>
      <c r="AVL32" s="49"/>
      <c r="AVM32" s="49"/>
      <c r="AVN32" s="49"/>
      <c r="AVO32" s="49"/>
      <c r="AVP32" s="49"/>
      <c r="AVQ32" s="49"/>
      <c r="AVR32" s="49"/>
      <c r="AVS32" s="49"/>
      <c r="AVT32" s="49"/>
      <c r="AVU32" s="49"/>
      <c r="AVV32" s="49"/>
      <c r="AVW32" s="49"/>
      <c r="AVX32" s="49"/>
      <c r="AVY32" s="49"/>
      <c r="AVZ32" s="49"/>
      <c r="AWA32" s="49"/>
      <c r="AWB32" s="49"/>
      <c r="AWC32" s="49"/>
      <c r="AWD32" s="49"/>
      <c r="AWE32" s="49"/>
      <c r="AWF32" s="49"/>
      <c r="AWG32" s="49"/>
      <c r="AWH32" s="49"/>
      <c r="AWI32" s="49"/>
      <c r="AWJ32" s="49"/>
      <c r="AWK32" s="49"/>
      <c r="AWL32" s="49"/>
      <c r="AWM32" s="49"/>
      <c r="AWN32" s="49"/>
      <c r="AWO32" s="49"/>
      <c r="AWP32" s="49"/>
      <c r="AWQ32" s="49"/>
      <c r="AWR32" s="49"/>
      <c r="AWS32" s="49"/>
      <c r="AWT32" s="49"/>
      <c r="AWU32" s="49"/>
      <c r="AWV32" s="49"/>
      <c r="AWW32" s="49"/>
      <c r="AWX32" s="49"/>
      <c r="AWY32" s="49"/>
      <c r="AWZ32" s="49"/>
      <c r="AXA32" s="49"/>
      <c r="AXB32" s="49"/>
      <c r="AXC32" s="49"/>
      <c r="AXD32" s="49"/>
      <c r="AXE32" s="49"/>
      <c r="AXF32" s="49"/>
      <c r="AXG32" s="49"/>
      <c r="AXH32" s="49"/>
      <c r="AXI32" s="49"/>
      <c r="AXJ32" s="49"/>
      <c r="AXK32" s="49"/>
      <c r="AXL32" s="49"/>
      <c r="AXM32" s="49"/>
      <c r="AXN32" s="49"/>
      <c r="AXO32" s="49"/>
      <c r="AXP32" s="49"/>
      <c r="AXQ32" s="49"/>
      <c r="AXR32" s="49"/>
      <c r="AXS32" s="49"/>
      <c r="AXT32" s="49"/>
      <c r="AXU32" s="49"/>
      <c r="AXV32" s="49"/>
      <c r="AXW32" s="49"/>
      <c r="AXX32" s="49"/>
      <c r="AXY32" s="49"/>
      <c r="AXZ32" s="49"/>
      <c r="AYA32" s="49"/>
      <c r="AYB32" s="49"/>
      <c r="AYC32" s="49"/>
      <c r="AYD32" s="49"/>
      <c r="AYE32" s="49"/>
      <c r="AYF32" s="49"/>
      <c r="AYG32" s="49"/>
      <c r="AYH32" s="49"/>
      <c r="AYI32" s="49"/>
      <c r="AYJ32" s="49"/>
      <c r="AYK32" s="49"/>
      <c r="AYL32" s="49"/>
      <c r="AYM32" s="49"/>
      <c r="AYN32" s="49"/>
      <c r="AYO32" s="49"/>
      <c r="AYP32" s="49"/>
      <c r="AYQ32" s="49"/>
      <c r="AYR32" s="49"/>
      <c r="AYS32" s="49"/>
      <c r="AYT32" s="49"/>
      <c r="AYU32" s="49"/>
      <c r="AYV32" s="49"/>
      <c r="AYW32" s="49"/>
      <c r="AYX32" s="49"/>
      <c r="AYY32" s="49"/>
      <c r="AYZ32" s="49"/>
      <c r="AZA32" s="49"/>
      <c r="AZB32" s="49"/>
      <c r="AZC32" s="49"/>
      <c r="AZD32" s="49"/>
      <c r="AZE32" s="49"/>
      <c r="AZF32" s="49"/>
      <c r="AZG32" s="49"/>
      <c r="AZH32" s="49"/>
      <c r="AZI32" s="49"/>
      <c r="AZJ32" s="49"/>
      <c r="AZK32" s="49"/>
      <c r="AZL32" s="49"/>
      <c r="AZM32" s="49"/>
      <c r="AZN32" s="49"/>
      <c r="AZO32" s="49"/>
      <c r="AZP32" s="49"/>
      <c r="AZQ32" s="49"/>
      <c r="AZR32" s="49"/>
      <c r="AZS32" s="49"/>
      <c r="AZT32" s="49"/>
      <c r="AZU32" s="49"/>
      <c r="AZV32" s="49"/>
      <c r="AZW32" s="49"/>
      <c r="AZX32" s="49"/>
      <c r="AZY32" s="49"/>
      <c r="AZZ32" s="49"/>
      <c r="BAA32" s="49"/>
      <c r="BAB32" s="49"/>
      <c r="BAC32" s="49"/>
      <c r="BAD32" s="49"/>
      <c r="BAE32" s="49"/>
      <c r="BAF32" s="49"/>
      <c r="BAG32" s="49"/>
      <c r="BAH32" s="49"/>
      <c r="BAI32" s="49"/>
      <c r="BAJ32" s="49"/>
      <c r="BAK32" s="49"/>
      <c r="BAL32" s="49"/>
      <c r="BAM32" s="49"/>
      <c r="BAN32" s="49"/>
      <c r="BAO32" s="49"/>
      <c r="BAP32" s="49"/>
      <c r="BAQ32" s="49"/>
      <c r="BAR32" s="49"/>
      <c r="BAS32" s="49"/>
      <c r="BAT32" s="49"/>
      <c r="BAU32" s="49"/>
      <c r="BAV32" s="49"/>
      <c r="BAW32" s="49"/>
      <c r="BAX32" s="49"/>
      <c r="BAY32" s="49"/>
      <c r="BAZ32" s="49"/>
      <c r="BBA32" s="49"/>
      <c r="BBB32" s="49"/>
      <c r="BBC32" s="49"/>
      <c r="BBD32" s="49"/>
      <c r="BBE32" s="49"/>
      <c r="BBF32" s="49"/>
      <c r="BBG32" s="49"/>
      <c r="BBH32" s="49"/>
      <c r="BBI32" s="49"/>
      <c r="BBJ32" s="49"/>
      <c r="BBK32" s="49"/>
      <c r="BBL32" s="49"/>
      <c r="BBM32" s="49"/>
      <c r="BBN32" s="49"/>
      <c r="BBO32" s="49"/>
      <c r="BBP32" s="49"/>
      <c r="BBQ32" s="49"/>
      <c r="BBR32" s="49"/>
      <c r="BBS32" s="49"/>
      <c r="BBT32" s="49"/>
      <c r="BBU32" s="49"/>
      <c r="BBV32" s="49"/>
      <c r="BBW32" s="49"/>
      <c r="BBX32" s="49"/>
      <c r="BBY32" s="49"/>
      <c r="BBZ32" s="49"/>
      <c r="BCA32" s="49"/>
      <c r="BCB32" s="49"/>
      <c r="BCC32" s="49"/>
      <c r="BCD32" s="49"/>
      <c r="BCE32" s="49"/>
      <c r="BCF32" s="49"/>
      <c r="BCG32" s="49"/>
      <c r="BCH32" s="49"/>
      <c r="BCI32" s="49"/>
      <c r="BCJ32" s="49"/>
      <c r="BCK32" s="49"/>
      <c r="BCL32" s="49"/>
      <c r="BCM32" s="49"/>
      <c r="BCN32" s="49"/>
      <c r="BCO32" s="49"/>
      <c r="BCP32" s="49"/>
      <c r="BCQ32" s="49"/>
      <c r="BCR32" s="49"/>
      <c r="BCS32" s="49"/>
      <c r="BCT32" s="49"/>
      <c r="BCU32" s="49"/>
      <c r="BCV32" s="49"/>
      <c r="BCW32" s="49"/>
      <c r="BCX32" s="49"/>
      <c r="BCY32" s="49"/>
      <c r="BCZ32" s="49"/>
      <c r="BDA32" s="49"/>
      <c r="BDB32" s="49"/>
      <c r="BDC32" s="49"/>
      <c r="BDD32" s="49"/>
      <c r="BDE32" s="49"/>
      <c r="BDF32" s="49"/>
      <c r="BDG32" s="49"/>
      <c r="BDH32" s="49"/>
      <c r="BDI32" s="49"/>
      <c r="BDJ32" s="49"/>
      <c r="BDK32" s="49"/>
      <c r="BDL32" s="49"/>
      <c r="BDM32" s="49"/>
      <c r="BDN32" s="49"/>
      <c r="BDO32" s="49"/>
      <c r="BDP32" s="49"/>
      <c r="BDQ32" s="49"/>
      <c r="BDR32" s="49"/>
      <c r="BDS32" s="49"/>
      <c r="BDT32" s="49"/>
      <c r="BDU32" s="49"/>
      <c r="BDV32" s="49"/>
      <c r="BDW32" s="49"/>
      <c r="BDX32" s="49"/>
      <c r="BDY32" s="49"/>
      <c r="BDZ32" s="49"/>
      <c r="BEA32" s="49"/>
      <c r="BEB32" s="49"/>
      <c r="BEC32" s="49"/>
      <c r="BED32" s="49"/>
      <c r="BEE32" s="49"/>
      <c r="BEF32" s="49"/>
      <c r="BEG32" s="49"/>
      <c r="BEH32" s="49"/>
      <c r="BEI32" s="49"/>
      <c r="BEJ32" s="49"/>
      <c r="BEK32" s="49"/>
      <c r="BEL32" s="49"/>
      <c r="BEM32" s="49"/>
      <c r="BEN32" s="49"/>
      <c r="BEO32" s="49"/>
      <c r="BEP32" s="49"/>
      <c r="BEQ32" s="49"/>
      <c r="BER32" s="49"/>
      <c r="BES32" s="49"/>
      <c r="BET32" s="49"/>
    </row>
    <row r="33" spans="1:1502" s="516" customFormat="1" x14ac:dyDescent="0.2">
      <c r="A33" s="529" t="s">
        <v>1688</v>
      </c>
      <c r="B33" s="529" t="s">
        <v>93</v>
      </c>
      <c r="C33" s="525">
        <v>1226.58</v>
      </c>
      <c r="D33" s="530">
        <v>756.53</v>
      </c>
      <c r="E33" s="565">
        <v>1226.58</v>
      </c>
      <c r="F33" s="565">
        <v>756.53</v>
      </c>
      <c r="G33" s="564">
        <v>0</v>
      </c>
      <c r="H33" s="564">
        <v>0</v>
      </c>
      <c r="I33" s="526" t="s">
        <v>715</v>
      </c>
      <c r="J33" s="529" t="s">
        <v>2099</v>
      </c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  <c r="IW33" s="49"/>
      <c r="IX33" s="49"/>
      <c r="IY33" s="49"/>
      <c r="IZ33" s="49"/>
      <c r="JA33" s="49"/>
      <c r="JB33" s="49"/>
      <c r="JC33" s="49"/>
      <c r="JD33" s="49"/>
      <c r="JE33" s="49"/>
      <c r="JF33" s="49"/>
      <c r="JG33" s="49"/>
      <c r="JH33" s="49"/>
      <c r="JI33" s="49"/>
      <c r="JJ33" s="49"/>
      <c r="JK33" s="49"/>
      <c r="JL33" s="49"/>
      <c r="JM33" s="49"/>
      <c r="JN33" s="49"/>
      <c r="JO33" s="49"/>
      <c r="JP33" s="49"/>
      <c r="JQ33" s="49"/>
      <c r="JR33" s="49"/>
      <c r="JS33" s="49"/>
      <c r="JT33" s="49"/>
      <c r="JU33" s="49"/>
      <c r="JV33" s="49"/>
      <c r="JW33" s="49"/>
      <c r="JX33" s="49"/>
      <c r="JY33" s="49"/>
      <c r="JZ33" s="49"/>
      <c r="KA33" s="49"/>
      <c r="KB33" s="49"/>
      <c r="KC33" s="49"/>
      <c r="KD33" s="49"/>
      <c r="KE33" s="49"/>
      <c r="KF33" s="49"/>
      <c r="KG33" s="49"/>
      <c r="KH33" s="49"/>
      <c r="KI33" s="49"/>
      <c r="KJ33" s="49"/>
      <c r="KK33" s="49"/>
      <c r="KL33" s="49"/>
      <c r="KM33" s="49"/>
      <c r="KN33" s="49"/>
      <c r="KO33" s="49"/>
      <c r="KP33" s="49"/>
      <c r="KQ33" s="49"/>
      <c r="KR33" s="49"/>
      <c r="KS33" s="49"/>
      <c r="KT33" s="49"/>
      <c r="KU33" s="49"/>
      <c r="KV33" s="49"/>
      <c r="KW33" s="49"/>
      <c r="KX33" s="49"/>
      <c r="KY33" s="49"/>
      <c r="KZ33" s="49"/>
      <c r="LA33" s="49"/>
      <c r="LB33" s="49"/>
      <c r="LC33" s="49"/>
      <c r="LD33" s="49"/>
      <c r="LE33" s="49"/>
      <c r="LF33" s="49"/>
      <c r="LG33" s="49"/>
      <c r="LH33" s="49"/>
      <c r="LI33" s="49"/>
      <c r="LJ33" s="49"/>
      <c r="LK33" s="49"/>
      <c r="LL33" s="49"/>
      <c r="LM33" s="49"/>
      <c r="LN33" s="49"/>
      <c r="LO33" s="49"/>
      <c r="LP33" s="49"/>
      <c r="LQ33" s="49"/>
      <c r="LR33" s="49"/>
      <c r="LS33" s="49"/>
      <c r="LT33" s="49"/>
      <c r="LU33" s="49"/>
      <c r="LV33" s="49"/>
      <c r="LW33" s="49"/>
      <c r="LX33" s="49"/>
      <c r="LY33" s="49"/>
      <c r="LZ33" s="49"/>
      <c r="MA33" s="49"/>
      <c r="MB33" s="49"/>
      <c r="MC33" s="49"/>
      <c r="MD33" s="49"/>
      <c r="ME33" s="49"/>
      <c r="MF33" s="49"/>
      <c r="MG33" s="49"/>
      <c r="MH33" s="49"/>
      <c r="MI33" s="49"/>
      <c r="MJ33" s="49"/>
      <c r="MK33" s="49"/>
      <c r="ML33" s="49"/>
      <c r="MM33" s="49"/>
      <c r="MN33" s="49"/>
      <c r="MO33" s="49"/>
      <c r="MP33" s="49"/>
      <c r="MQ33" s="49"/>
      <c r="MR33" s="49"/>
      <c r="MS33" s="49"/>
      <c r="MT33" s="49"/>
      <c r="MU33" s="49"/>
      <c r="MV33" s="49"/>
      <c r="MW33" s="49"/>
      <c r="MX33" s="49"/>
      <c r="MY33" s="49"/>
      <c r="MZ33" s="49"/>
      <c r="NA33" s="49"/>
      <c r="NB33" s="49"/>
      <c r="NC33" s="49"/>
      <c r="ND33" s="49"/>
      <c r="NE33" s="49"/>
      <c r="NF33" s="49"/>
      <c r="NG33" s="49"/>
      <c r="NH33" s="49"/>
      <c r="NI33" s="49"/>
      <c r="NJ33" s="49"/>
      <c r="NK33" s="49"/>
      <c r="NL33" s="49"/>
      <c r="NM33" s="49"/>
      <c r="NN33" s="49"/>
      <c r="NO33" s="49"/>
      <c r="NP33" s="49"/>
      <c r="NQ33" s="49"/>
      <c r="NR33" s="49"/>
      <c r="NS33" s="49"/>
      <c r="NT33" s="49"/>
      <c r="NU33" s="49"/>
      <c r="NV33" s="49"/>
      <c r="NW33" s="49"/>
      <c r="NX33" s="49"/>
      <c r="NY33" s="49"/>
      <c r="NZ33" s="49"/>
      <c r="OA33" s="49"/>
      <c r="OB33" s="49"/>
      <c r="OC33" s="49"/>
      <c r="OD33" s="49"/>
      <c r="OE33" s="49"/>
      <c r="OF33" s="49"/>
      <c r="OG33" s="49"/>
      <c r="OH33" s="49"/>
      <c r="OI33" s="49"/>
      <c r="OJ33" s="49"/>
      <c r="OK33" s="49"/>
      <c r="OL33" s="49"/>
      <c r="OM33" s="49"/>
      <c r="ON33" s="49"/>
      <c r="OO33" s="49"/>
      <c r="OP33" s="49"/>
      <c r="OQ33" s="49"/>
      <c r="OR33" s="49"/>
      <c r="OS33" s="49"/>
      <c r="OT33" s="49"/>
      <c r="OU33" s="49"/>
      <c r="OV33" s="49"/>
      <c r="OW33" s="49"/>
      <c r="OX33" s="49"/>
      <c r="OY33" s="49"/>
      <c r="OZ33" s="49"/>
      <c r="PA33" s="49"/>
      <c r="PB33" s="49"/>
      <c r="PC33" s="49"/>
      <c r="PD33" s="49"/>
      <c r="PE33" s="49"/>
      <c r="PF33" s="49"/>
      <c r="PG33" s="49"/>
      <c r="PH33" s="49"/>
      <c r="PI33" s="49"/>
      <c r="PJ33" s="49"/>
      <c r="PK33" s="49"/>
      <c r="PL33" s="49"/>
      <c r="PM33" s="49"/>
      <c r="PN33" s="49"/>
      <c r="PO33" s="49"/>
      <c r="PP33" s="49"/>
      <c r="PQ33" s="49"/>
      <c r="PR33" s="49"/>
      <c r="PS33" s="49"/>
      <c r="PT33" s="49"/>
      <c r="PU33" s="49"/>
      <c r="PV33" s="49"/>
      <c r="PW33" s="49"/>
      <c r="PX33" s="49"/>
      <c r="PY33" s="49"/>
      <c r="PZ33" s="49"/>
      <c r="QA33" s="49"/>
      <c r="QB33" s="49"/>
      <c r="QC33" s="49"/>
      <c r="QD33" s="49"/>
      <c r="QE33" s="49"/>
      <c r="QF33" s="49"/>
      <c r="QG33" s="49"/>
      <c r="QH33" s="49"/>
      <c r="QI33" s="49"/>
      <c r="QJ33" s="49"/>
      <c r="QK33" s="49"/>
      <c r="QL33" s="49"/>
      <c r="QM33" s="49"/>
      <c r="QN33" s="49"/>
      <c r="QO33" s="49"/>
      <c r="QP33" s="49"/>
      <c r="QQ33" s="49"/>
      <c r="QR33" s="49"/>
      <c r="QS33" s="49"/>
      <c r="QT33" s="49"/>
      <c r="QU33" s="49"/>
      <c r="QV33" s="49"/>
      <c r="QW33" s="49"/>
      <c r="QX33" s="49"/>
      <c r="QY33" s="49"/>
      <c r="QZ33" s="49"/>
      <c r="RA33" s="49"/>
      <c r="RB33" s="49"/>
      <c r="RC33" s="49"/>
      <c r="RD33" s="49"/>
      <c r="RE33" s="49"/>
      <c r="RF33" s="49"/>
      <c r="RG33" s="49"/>
      <c r="RH33" s="49"/>
      <c r="RI33" s="49"/>
      <c r="RJ33" s="49"/>
      <c r="RK33" s="49"/>
      <c r="RL33" s="49"/>
      <c r="RM33" s="49"/>
      <c r="RN33" s="49"/>
      <c r="RO33" s="49"/>
      <c r="RP33" s="49"/>
      <c r="RQ33" s="49"/>
      <c r="RR33" s="49"/>
      <c r="RS33" s="49"/>
      <c r="RT33" s="49"/>
      <c r="RU33" s="49"/>
      <c r="RV33" s="49"/>
      <c r="RW33" s="49"/>
      <c r="RX33" s="49"/>
      <c r="RY33" s="49"/>
      <c r="RZ33" s="49"/>
      <c r="SA33" s="49"/>
      <c r="SB33" s="49"/>
      <c r="SC33" s="49"/>
      <c r="SD33" s="49"/>
      <c r="SE33" s="49"/>
      <c r="SF33" s="49"/>
      <c r="SG33" s="49"/>
      <c r="SH33" s="49"/>
      <c r="SI33" s="49"/>
      <c r="SJ33" s="49"/>
      <c r="SK33" s="49"/>
      <c r="SL33" s="49"/>
      <c r="SM33" s="49"/>
      <c r="SN33" s="49"/>
      <c r="SO33" s="49"/>
      <c r="SP33" s="49"/>
      <c r="SQ33" s="49"/>
      <c r="SR33" s="49"/>
      <c r="SS33" s="49"/>
      <c r="ST33" s="49"/>
      <c r="SU33" s="49"/>
      <c r="SV33" s="49"/>
      <c r="SW33" s="49"/>
      <c r="SX33" s="49"/>
      <c r="SY33" s="49"/>
      <c r="SZ33" s="49"/>
      <c r="TA33" s="49"/>
      <c r="TB33" s="49"/>
      <c r="TC33" s="49"/>
      <c r="TD33" s="49"/>
      <c r="TE33" s="49"/>
      <c r="TF33" s="49"/>
      <c r="TG33" s="49"/>
      <c r="TH33" s="49"/>
      <c r="TI33" s="49"/>
      <c r="TJ33" s="49"/>
      <c r="TK33" s="49"/>
      <c r="TL33" s="49"/>
      <c r="TM33" s="49"/>
      <c r="TN33" s="49"/>
      <c r="TO33" s="49"/>
      <c r="TP33" s="49"/>
      <c r="TQ33" s="49"/>
      <c r="TR33" s="49"/>
      <c r="TS33" s="49"/>
      <c r="TT33" s="49"/>
      <c r="TU33" s="49"/>
      <c r="TV33" s="49"/>
      <c r="TW33" s="49"/>
      <c r="TX33" s="49"/>
      <c r="TY33" s="49"/>
      <c r="TZ33" s="49"/>
      <c r="UA33" s="49"/>
      <c r="UB33" s="49"/>
      <c r="UC33" s="49"/>
      <c r="UD33" s="49"/>
      <c r="UE33" s="49"/>
      <c r="UF33" s="49"/>
      <c r="UG33" s="49"/>
      <c r="UH33" s="49"/>
      <c r="UI33" s="49"/>
      <c r="UJ33" s="49"/>
      <c r="UK33" s="49"/>
      <c r="UL33" s="49"/>
      <c r="UM33" s="49"/>
      <c r="UN33" s="49"/>
      <c r="UO33" s="49"/>
      <c r="UP33" s="49"/>
      <c r="UQ33" s="49"/>
      <c r="UR33" s="49"/>
      <c r="US33" s="49"/>
      <c r="UT33" s="49"/>
      <c r="UU33" s="49"/>
      <c r="UV33" s="49"/>
      <c r="UW33" s="49"/>
      <c r="UX33" s="49"/>
      <c r="UY33" s="49"/>
      <c r="UZ33" s="49"/>
      <c r="VA33" s="49"/>
      <c r="VB33" s="49"/>
      <c r="VC33" s="49"/>
      <c r="VD33" s="49"/>
      <c r="VE33" s="49"/>
      <c r="VF33" s="49"/>
      <c r="VG33" s="49"/>
      <c r="VH33" s="49"/>
      <c r="VI33" s="49"/>
      <c r="VJ33" s="49"/>
      <c r="VK33" s="49"/>
      <c r="VL33" s="49"/>
      <c r="VM33" s="49"/>
      <c r="VN33" s="49"/>
      <c r="VO33" s="49"/>
      <c r="VP33" s="49"/>
      <c r="VQ33" s="49"/>
      <c r="VR33" s="49"/>
      <c r="VS33" s="49"/>
      <c r="VT33" s="49"/>
      <c r="VU33" s="49"/>
      <c r="VV33" s="49"/>
      <c r="VW33" s="49"/>
      <c r="VX33" s="49"/>
      <c r="VY33" s="49"/>
      <c r="VZ33" s="49"/>
      <c r="WA33" s="49"/>
      <c r="WB33" s="49"/>
      <c r="WC33" s="49"/>
      <c r="WD33" s="49"/>
      <c r="WE33" s="49"/>
      <c r="WF33" s="49"/>
      <c r="WG33" s="49"/>
      <c r="WH33" s="49"/>
      <c r="WI33" s="49"/>
      <c r="WJ33" s="49"/>
      <c r="WK33" s="49"/>
      <c r="WL33" s="49"/>
      <c r="WM33" s="49"/>
      <c r="WN33" s="49"/>
      <c r="WO33" s="49"/>
      <c r="WP33" s="49"/>
      <c r="WQ33" s="49"/>
      <c r="WR33" s="49"/>
      <c r="WS33" s="49"/>
      <c r="WT33" s="49"/>
      <c r="WU33" s="49"/>
      <c r="WV33" s="49"/>
      <c r="WW33" s="49"/>
      <c r="WX33" s="49"/>
      <c r="WY33" s="49"/>
      <c r="WZ33" s="49"/>
      <c r="XA33" s="49"/>
      <c r="XB33" s="49"/>
      <c r="XC33" s="49"/>
      <c r="XD33" s="49"/>
      <c r="XE33" s="49"/>
      <c r="XF33" s="49"/>
      <c r="XG33" s="49"/>
      <c r="XH33" s="49"/>
      <c r="XI33" s="49"/>
      <c r="XJ33" s="49"/>
      <c r="XK33" s="49"/>
      <c r="XL33" s="49"/>
      <c r="XM33" s="49"/>
      <c r="XN33" s="49"/>
      <c r="XO33" s="49"/>
      <c r="XP33" s="49"/>
      <c r="XQ33" s="49"/>
      <c r="XR33" s="49"/>
      <c r="XS33" s="49"/>
      <c r="XT33" s="49"/>
      <c r="XU33" s="49"/>
      <c r="XV33" s="49"/>
      <c r="XW33" s="49"/>
      <c r="XX33" s="49"/>
      <c r="XY33" s="49"/>
      <c r="XZ33" s="49"/>
      <c r="YA33" s="49"/>
      <c r="YB33" s="49"/>
      <c r="YC33" s="49"/>
      <c r="YD33" s="49"/>
      <c r="YE33" s="49"/>
      <c r="YF33" s="49"/>
      <c r="YG33" s="49"/>
      <c r="YH33" s="49"/>
      <c r="YI33" s="49"/>
      <c r="YJ33" s="49"/>
      <c r="YK33" s="49"/>
      <c r="YL33" s="49"/>
      <c r="YM33" s="49"/>
      <c r="YN33" s="49"/>
      <c r="YO33" s="49"/>
      <c r="YP33" s="49"/>
      <c r="YQ33" s="49"/>
      <c r="YR33" s="49"/>
      <c r="YS33" s="49"/>
      <c r="YT33" s="49"/>
      <c r="YU33" s="49"/>
      <c r="YV33" s="49"/>
      <c r="YW33" s="49"/>
      <c r="YX33" s="49"/>
      <c r="YY33" s="49"/>
      <c r="YZ33" s="49"/>
      <c r="ZA33" s="49"/>
      <c r="ZB33" s="49"/>
      <c r="ZC33" s="49"/>
      <c r="ZD33" s="49"/>
      <c r="ZE33" s="49"/>
      <c r="ZF33" s="49"/>
      <c r="ZG33" s="49"/>
      <c r="ZH33" s="49"/>
      <c r="ZI33" s="49"/>
      <c r="ZJ33" s="49"/>
      <c r="ZK33" s="49"/>
      <c r="ZL33" s="49"/>
      <c r="ZM33" s="49"/>
      <c r="ZN33" s="49"/>
      <c r="ZO33" s="49"/>
      <c r="ZP33" s="49"/>
      <c r="ZQ33" s="49"/>
      <c r="ZR33" s="49"/>
      <c r="ZS33" s="49"/>
      <c r="ZT33" s="49"/>
      <c r="ZU33" s="49"/>
      <c r="ZV33" s="49"/>
      <c r="ZW33" s="49"/>
      <c r="ZX33" s="49"/>
      <c r="ZY33" s="49"/>
      <c r="ZZ33" s="49"/>
      <c r="AAA33" s="49"/>
      <c r="AAB33" s="49"/>
      <c r="AAC33" s="49"/>
      <c r="AAD33" s="49"/>
      <c r="AAE33" s="49"/>
      <c r="AAF33" s="49"/>
      <c r="AAG33" s="49"/>
      <c r="AAH33" s="49"/>
      <c r="AAI33" s="49"/>
      <c r="AAJ33" s="49"/>
      <c r="AAK33" s="49"/>
      <c r="AAL33" s="49"/>
      <c r="AAM33" s="49"/>
      <c r="AAN33" s="49"/>
      <c r="AAO33" s="49"/>
      <c r="AAP33" s="49"/>
      <c r="AAQ33" s="49"/>
      <c r="AAR33" s="49"/>
      <c r="AAS33" s="49"/>
      <c r="AAT33" s="49"/>
      <c r="AAU33" s="49"/>
      <c r="AAV33" s="49"/>
      <c r="AAW33" s="49"/>
      <c r="AAX33" s="49"/>
      <c r="AAY33" s="49"/>
      <c r="AAZ33" s="49"/>
      <c r="ABA33" s="49"/>
      <c r="ABB33" s="49"/>
      <c r="ABC33" s="49"/>
      <c r="ABD33" s="49"/>
      <c r="ABE33" s="49"/>
      <c r="ABF33" s="49"/>
      <c r="ABG33" s="49"/>
      <c r="ABH33" s="49"/>
      <c r="ABI33" s="49"/>
      <c r="ABJ33" s="49"/>
      <c r="ABK33" s="49"/>
      <c r="ABL33" s="49"/>
      <c r="ABM33" s="49"/>
      <c r="ABN33" s="49"/>
      <c r="ABO33" s="49"/>
      <c r="ABP33" s="49"/>
      <c r="ABQ33" s="49"/>
      <c r="ABR33" s="49"/>
      <c r="ABS33" s="49"/>
      <c r="ABT33" s="49"/>
      <c r="ABU33" s="49"/>
      <c r="ABV33" s="49"/>
      <c r="ABW33" s="49"/>
      <c r="ABX33" s="49"/>
      <c r="ABY33" s="49"/>
      <c r="ABZ33" s="49"/>
      <c r="ACA33" s="49"/>
      <c r="ACB33" s="49"/>
      <c r="ACC33" s="49"/>
      <c r="ACD33" s="49"/>
      <c r="ACE33" s="49"/>
      <c r="ACF33" s="49"/>
      <c r="ACG33" s="49"/>
      <c r="ACH33" s="49"/>
      <c r="ACI33" s="49"/>
      <c r="ACJ33" s="49"/>
      <c r="ACK33" s="49"/>
      <c r="ACL33" s="49"/>
      <c r="ACM33" s="49"/>
      <c r="ACN33" s="49"/>
      <c r="ACO33" s="49"/>
      <c r="ACP33" s="49"/>
      <c r="ACQ33" s="49"/>
      <c r="ACR33" s="49"/>
      <c r="ACS33" s="49"/>
      <c r="ACT33" s="49"/>
      <c r="ACU33" s="49"/>
      <c r="ACV33" s="49"/>
      <c r="ACW33" s="49"/>
      <c r="ACX33" s="49"/>
      <c r="ACY33" s="49"/>
      <c r="ACZ33" s="49"/>
      <c r="ADA33" s="49"/>
      <c r="ADB33" s="49"/>
      <c r="ADC33" s="49"/>
      <c r="ADD33" s="49"/>
      <c r="ADE33" s="49"/>
      <c r="ADF33" s="49"/>
      <c r="ADG33" s="49"/>
      <c r="ADH33" s="49"/>
      <c r="ADI33" s="49"/>
      <c r="ADJ33" s="49"/>
      <c r="ADK33" s="49"/>
      <c r="ADL33" s="49"/>
      <c r="ADM33" s="49"/>
      <c r="ADN33" s="49"/>
      <c r="ADO33" s="49"/>
      <c r="ADP33" s="49"/>
      <c r="ADQ33" s="49"/>
      <c r="ADR33" s="49"/>
      <c r="ADS33" s="49"/>
      <c r="ADT33" s="49"/>
      <c r="ADU33" s="49"/>
      <c r="ADV33" s="49"/>
      <c r="ADW33" s="49"/>
      <c r="ADX33" s="49"/>
      <c r="ADY33" s="49"/>
      <c r="ADZ33" s="49"/>
      <c r="AEA33" s="49"/>
      <c r="AEB33" s="49"/>
      <c r="AEC33" s="49"/>
      <c r="AED33" s="49"/>
      <c r="AEE33" s="49"/>
      <c r="AEF33" s="49"/>
      <c r="AEG33" s="49"/>
      <c r="AEH33" s="49"/>
      <c r="AEI33" s="49"/>
      <c r="AEJ33" s="49"/>
      <c r="AEK33" s="49"/>
      <c r="AEL33" s="49"/>
      <c r="AEM33" s="49"/>
      <c r="AEN33" s="49"/>
      <c r="AEO33" s="49"/>
      <c r="AEP33" s="49"/>
      <c r="AEQ33" s="49"/>
      <c r="AER33" s="49"/>
      <c r="AES33" s="49"/>
      <c r="AET33" s="49"/>
      <c r="AEU33" s="49"/>
      <c r="AEV33" s="49"/>
      <c r="AEW33" s="49"/>
      <c r="AEX33" s="49"/>
      <c r="AEY33" s="49"/>
      <c r="AEZ33" s="49"/>
      <c r="AFA33" s="49"/>
      <c r="AFB33" s="49"/>
      <c r="AFC33" s="49"/>
      <c r="AFD33" s="49"/>
      <c r="AFE33" s="49"/>
      <c r="AFF33" s="49"/>
      <c r="AFG33" s="49"/>
      <c r="AFH33" s="49"/>
      <c r="AFI33" s="49"/>
      <c r="AFJ33" s="49"/>
      <c r="AFK33" s="49"/>
      <c r="AFL33" s="49"/>
      <c r="AFM33" s="49"/>
      <c r="AFN33" s="49"/>
      <c r="AFO33" s="49"/>
      <c r="AFP33" s="49"/>
      <c r="AFQ33" s="49"/>
      <c r="AFR33" s="49"/>
      <c r="AFS33" s="49"/>
      <c r="AFT33" s="49"/>
      <c r="AFU33" s="49"/>
      <c r="AFV33" s="49"/>
      <c r="AFW33" s="49"/>
      <c r="AFX33" s="49"/>
      <c r="AFY33" s="49"/>
      <c r="AFZ33" s="49"/>
      <c r="AGA33" s="49"/>
      <c r="AGB33" s="49"/>
      <c r="AGC33" s="49"/>
      <c r="AGD33" s="49"/>
      <c r="AGE33" s="49"/>
      <c r="AGF33" s="49"/>
      <c r="AGG33" s="49"/>
      <c r="AGH33" s="49"/>
      <c r="AGI33" s="49"/>
      <c r="AGJ33" s="49"/>
      <c r="AGK33" s="49"/>
      <c r="AGL33" s="49"/>
      <c r="AGM33" s="49"/>
      <c r="AGN33" s="49"/>
      <c r="AGO33" s="49"/>
      <c r="AGP33" s="49"/>
      <c r="AGQ33" s="49"/>
      <c r="AGR33" s="49"/>
      <c r="AGS33" s="49"/>
      <c r="AGT33" s="49"/>
      <c r="AGU33" s="49"/>
      <c r="AGV33" s="49"/>
      <c r="AGW33" s="49"/>
      <c r="AGX33" s="49"/>
      <c r="AGY33" s="49"/>
      <c r="AGZ33" s="49"/>
      <c r="AHA33" s="49"/>
      <c r="AHB33" s="49"/>
      <c r="AHC33" s="49"/>
      <c r="AHD33" s="49"/>
      <c r="AHE33" s="49"/>
      <c r="AHF33" s="49"/>
      <c r="AHG33" s="49"/>
      <c r="AHH33" s="49"/>
      <c r="AHI33" s="49"/>
      <c r="AHJ33" s="49"/>
      <c r="AHK33" s="49"/>
      <c r="AHL33" s="49"/>
      <c r="AHM33" s="49"/>
      <c r="AHN33" s="49"/>
      <c r="AHO33" s="49"/>
      <c r="AHP33" s="49"/>
      <c r="AHQ33" s="49"/>
      <c r="AHR33" s="49"/>
      <c r="AHS33" s="49"/>
      <c r="AHT33" s="49"/>
      <c r="AHU33" s="49"/>
      <c r="AHV33" s="49"/>
      <c r="AHW33" s="49"/>
      <c r="AHX33" s="49"/>
      <c r="AHY33" s="49"/>
      <c r="AHZ33" s="49"/>
      <c r="AIA33" s="49"/>
      <c r="AIB33" s="49"/>
      <c r="AIC33" s="49"/>
      <c r="AID33" s="49"/>
      <c r="AIE33" s="49"/>
      <c r="AIF33" s="49"/>
      <c r="AIG33" s="49"/>
      <c r="AIH33" s="49"/>
      <c r="AII33" s="49"/>
      <c r="AIJ33" s="49"/>
      <c r="AIK33" s="49"/>
      <c r="AIL33" s="49"/>
      <c r="AIM33" s="49"/>
      <c r="AIN33" s="49"/>
      <c r="AIO33" s="49"/>
      <c r="AIP33" s="49"/>
      <c r="AIQ33" s="49"/>
      <c r="AIR33" s="49"/>
      <c r="AIS33" s="49"/>
      <c r="AIT33" s="49"/>
      <c r="AIU33" s="49"/>
      <c r="AIV33" s="49"/>
      <c r="AIW33" s="49"/>
      <c r="AIX33" s="49"/>
      <c r="AIY33" s="49"/>
      <c r="AIZ33" s="49"/>
      <c r="AJA33" s="49"/>
      <c r="AJB33" s="49"/>
      <c r="AJC33" s="49"/>
      <c r="AJD33" s="49"/>
      <c r="AJE33" s="49"/>
      <c r="AJF33" s="49"/>
      <c r="AJG33" s="49"/>
      <c r="AJH33" s="49"/>
      <c r="AJI33" s="49"/>
      <c r="AJJ33" s="49"/>
      <c r="AJK33" s="49"/>
      <c r="AJL33" s="49"/>
      <c r="AJM33" s="49"/>
      <c r="AJN33" s="49"/>
      <c r="AJO33" s="49"/>
      <c r="AJP33" s="49"/>
      <c r="AJQ33" s="49"/>
      <c r="AJR33" s="49"/>
      <c r="AJS33" s="49"/>
      <c r="AJT33" s="49"/>
      <c r="AJU33" s="49"/>
      <c r="AJV33" s="49"/>
      <c r="AJW33" s="49"/>
      <c r="AJX33" s="49"/>
      <c r="AJY33" s="49"/>
      <c r="AJZ33" s="49"/>
      <c r="AKA33" s="49"/>
      <c r="AKB33" s="49"/>
      <c r="AKC33" s="49"/>
      <c r="AKD33" s="49"/>
      <c r="AKE33" s="49"/>
      <c r="AKF33" s="49"/>
      <c r="AKG33" s="49"/>
      <c r="AKH33" s="49"/>
      <c r="AKI33" s="49"/>
      <c r="AKJ33" s="49"/>
      <c r="AKK33" s="49"/>
      <c r="AKL33" s="49"/>
      <c r="AKM33" s="49"/>
      <c r="AKN33" s="49"/>
      <c r="AKO33" s="49"/>
      <c r="AKP33" s="49"/>
      <c r="AKQ33" s="49"/>
      <c r="AKR33" s="49"/>
      <c r="AKS33" s="49"/>
      <c r="AKT33" s="49"/>
      <c r="AKU33" s="49"/>
      <c r="AKV33" s="49"/>
      <c r="AKW33" s="49"/>
      <c r="AKX33" s="49"/>
      <c r="AKY33" s="49"/>
      <c r="AKZ33" s="49"/>
      <c r="ALA33" s="49"/>
      <c r="ALB33" s="49"/>
      <c r="ALC33" s="49"/>
      <c r="ALD33" s="49"/>
      <c r="ALE33" s="49"/>
      <c r="ALF33" s="49"/>
      <c r="ALG33" s="49"/>
      <c r="ALH33" s="49"/>
      <c r="ALI33" s="49"/>
      <c r="ALJ33" s="49"/>
      <c r="ALK33" s="49"/>
      <c r="ALL33" s="49"/>
      <c r="ALM33" s="49"/>
      <c r="ALN33" s="49"/>
      <c r="ALO33" s="49"/>
      <c r="ALP33" s="49"/>
      <c r="ALQ33" s="49"/>
      <c r="ALR33" s="49"/>
      <c r="ALS33" s="49"/>
      <c r="ALT33" s="49"/>
      <c r="ALU33" s="49"/>
      <c r="ALV33" s="49"/>
      <c r="ALW33" s="49"/>
      <c r="ALX33" s="49"/>
      <c r="ALY33" s="49"/>
      <c r="ALZ33" s="49"/>
      <c r="AMA33" s="49"/>
      <c r="AMB33" s="49"/>
      <c r="AMC33" s="49"/>
      <c r="AMD33" s="49"/>
      <c r="AME33" s="49"/>
      <c r="AMF33" s="49"/>
      <c r="AMG33" s="49"/>
      <c r="AMH33" s="49"/>
      <c r="AMI33" s="49"/>
      <c r="AMJ33" s="49"/>
      <c r="AMK33" s="49"/>
      <c r="AML33" s="49"/>
      <c r="AMM33" s="49"/>
      <c r="AMN33" s="49"/>
      <c r="AMO33" s="49"/>
      <c r="AMP33" s="49"/>
      <c r="AMQ33" s="49"/>
      <c r="AMR33" s="49"/>
      <c r="AMS33" s="49"/>
      <c r="AMT33" s="49"/>
      <c r="AMU33" s="49"/>
      <c r="AMV33" s="49"/>
      <c r="AMW33" s="49"/>
      <c r="AMX33" s="49"/>
      <c r="AMY33" s="49"/>
      <c r="AMZ33" s="49"/>
      <c r="ANA33" s="49"/>
      <c r="ANB33" s="49"/>
      <c r="ANC33" s="49"/>
      <c r="AND33" s="49"/>
      <c r="ANE33" s="49"/>
      <c r="ANF33" s="49"/>
      <c r="ANG33" s="49"/>
      <c r="ANH33" s="49"/>
      <c r="ANI33" s="49"/>
      <c r="ANJ33" s="49"/>
      <c r="ANK33" s="49"/>
      <c r="ANL33" s="49"/>
      <c r="ANM33" s="49"/>
      <c r="ANN33" s="49"/>
      <c r="ANO33" s="49"/>
      <c r="ANP33" s="49"/>
      <c r="ANQ33" s="49"/>
      <c r="ANR33" s="49"/>
      <c r="ANS33" s="49"/>
      <c r="ANT33" s="49"/>
      <c r="ANU33" s="49"/>
      <c r="ANV33" s="49"/>
      <c r="ANW33" s="49"/>
      <c r="ANX33" s="49"/>
      <c r="ANY33" s="49"/>
      <c r="ANZ33" s="49"/>
      <c r="AOA33" s="49"/>
      <c r="AOB33" s="49"/>
      <c r="AOC33" s="49"/>
      <c r="AOD33" s="49"/>
      <c r="AOE33" s="49"/>
      <c r="AOF33" s="49"/>
      <c r="AOG33" s="49"/>
      <c r="AOH33" s="49"/>
      <c r="AOI33" s="49"/>
      <c r="AOJ33" s="49"/>
      <c r="AOK33" s="49"/>
      <c r="AOL33" s="49"/>
      <c r="AOM33" s="49"/>
      <c r="AON33" s="49"/>
      <c r="AOO33" s="49"/>
      <c r="AOP33" s="49"/>
      <c r="AOQ33" s="49"/>
      <c r="AOR33" s="49"/>
      <c r="AOS33" s="49"/>
      <c r="AOT33" s="49"/>
      <c r="AOU33" s="49"/>
      <c r="AOV33" s="49"/>
      <c r="AOW33" s="49"/>
      <c r="AOX33" s="49"/>
      <c r="AOY33" s="49"/>
      <c r="AOZ33" s="49"/>
      <c r="APA33" s="49"/>
      <c r="APB33" s="49"/>
      <c r="APC33" s="49"/>
      <c r="APD33" s="49"/>
      <c r="APE33" s="49"/>
      <c r="APF33" s="49"/>
      <c r="APG33" s="49"/>
      <c r="APH33" s="49"/>
      <c r="API33" s="49"/>
      <c r="APJ33" s="49"/>
      <c r="APK33" s="49"/>
      <c r="APL33" s="49"/>
      <c r="APM33" s="49"/>
      <c r="APN33" s="49"/>
      <c r="APO33" s="49"/>
      <c r="APP33" s="49"/>
      <c r="APQ33" s="49"/>
      <c r="APR33" s="49"/>
      <c r="APS33" s="49"/>
      <c r="APT33" s="49"/>
      <c r="APU33" s="49"/>
      <c r="APV33" s="49"/>
      <c r="APW33" s="49"/>
      <c r="APX33" s="49"/>
      <c r="APY33" s="49"/>
      <c r="APZ33" s="49"/>
      <c r="AQA33" s="49"/>
      <c r="AQB33" s="49"/>
      <c r="AQC33" s="49"/>
      <c r="AQD33" s="49"/>
      <c r="AQE33" s="49"/>
      <c r="AQF33" s="49"/>
      <c r="AQG33" s="49"/>
      <c r="AQH33" s="49"/>
      <c r="AQI33" s="49"/>
      <c r="AQJ33" s="49"/>
      <c r="AQK33" s="49"/>
      <c r="AQL33" s="49"/>
      <c r="AQM33" s="49"/>
      <c r="AQN33" s="49"/>
      <c r="AQO33" s="49"/>
      <c r="AQP33" s="49"/>
      <c r="AQQ33" s="49"/>
      <c r="AQR33" s="49"/>
      <c r="AQS33" s="49"/>
      <c r="AQT33" s="49"/>
      <c r="AQU33" s="49"/>
      <c r="AQV33" s="49"/>
      <c r="AQW33" s="49"/>
      <c r="AQX33" s="49"/>
      <c r="AQY33" s="49"/>
      <c r="AQZ33" s="49"/>
      <c r="ARA33" s="49"/>
      <c r="ARB33" s="49"/>
      <c r="ARC33" s="49"/>
      <c r="ARD33" s="49"/>
      <c r="ARE33" s="49"/>
      <c r="ARF33" s="49"/>
      <c r="ARG33" s="49"/>
      <c r="ARH33" s="49"/>
      <c r="ARI33" s="49"/>
      <c r="ARJ33" s="49"/>
      <c r="ARK33" s="49"/>
      <c r="ARL33" s="49"/>
      <c r="ARM33" s="49"/>
      <c r="ARN33" s="49"/>
      <c r="ARO33" s="49"/>
      <c r="ARP33" s="49"/>
      <c r="ARQ33" s="49"/>
      <c r="ARR33" s="49"/>
      <c r="ARS33" s="49"/>
      <c r="ART33" s="49"/>
      <c r="ARU33" s="49"/>
      <c r="ARV33" s="49"/>
      <c r="ARW33" s="49"/>
      <c r="ARX33" s="49"/>
      <c r="ARY33" s="49"/>
      <c r="ARZ33" s="49"/>
      <c r="ASA33" s="49"/>
      <c r="ASB33" s="49"/>
      <c r="ASC33" s="49"/>
      <c r="ASD33" s="49"/>
      <c r="ASE33" s="49"/>
      <c r="ASF33" s="49"/>
      <c r="ASG33" s="49"/>
      <c r="ASH33" s="49"/>
      <c r="ASI33" s="49"/>
      <c r="ASJ33" s="49"/>
      <c r="ASK33" s="49"/>
      <c r="ASL33" s="49"/>
      <c r="ASM33" s="49"/>
      <c r="ASN33" s="49"/>
      <c r="ASO33" s="49"/>
      <c r="ASP33" s="49"/>
      <c r="ASQ33" s="49"/>
      <c r="ASR33" s="49"/>
      <c r="ASS33" s="49"/>
      <c r="AST33" s="49"/>
      <c r="ASU33" s="49"/>
      <c r="ASV33" s="49"/>
      <c r="ASW33" s="49"/>
      <c r="ASX33" s="49"/>
      <c r="ASY33" s="49"/>
      <c r="ASZ33" s="49"/>
      <c r="ATA33" s="49"/>
      <c r="ATB33" s="49"/>
      <c r="ATC33" s="49"/>
      <c r="ATD33" s="49"/>
      <c r="ATE33" s="49"/>
      <c r="ATF33" s="49"/>
      <c r="ATG33" s="49"/>
      <c r="ATH33" s="49"/>
      <c r="ATI33" s="49"/>
      <c r="ATJ33" s="49"/>
      <c r="ATK33" s="49"/>
      <c r="ATL33" s="49"/>
      <c r="ATM33" s="49"/>
      <c r="ATN33" s="49"/>
      <c r="ATO33" s="49"/>
      <c r="ATP33" s="49"/>
      <c r="ATQ33" s="49"/>
      <c r="ATR33" s="49"/>
      <c r="ATS33" s="49"/>
      <c r="ATT33" s="49"/>
      <c r="ATU33" s="49"/>
      <c r="ATV33" s="49"/>
      <c r="ATW33" s="49"/>
      <c r="ATX33" s="49"/>
      <c r="ATY33" s="49"/>
      <c r="ATZ33" s="49"/>
      <c r="AUA33" s="49"/>
      <c r="AUB33" s="49"/>
      <c r="AUC33" s="49"/>
      <c r="AUD33" s="49"/>
      <c r="AUE33" s="49"/>
      <c r="AUF33" s="49"/>
      <c r="AUG33" s="49"/>
      <c r="AUH33" s="49"/>
      <c r="AUI33" s="49"/>
      <c r="AUJ33" s="49"/>
      <c r="AUK33" s="49"/>
      <c r="AUL33" s="49"/>
      <c r="AUM33" s="49"/>
      <c r="AUN33" s="49"/>
      <c r="AUO33" s="49"/>
      <c r="AUP33" s="49"/>
      <c r="AUQ33" s="49"/>
      <c r="AUR33" s="49"/>
      <c r="AUS33" s="49"/>
      <c r="AUT33" s="49"/>
      <c r="AUU33" s="49"/>
      <c r="AUV33" s="49"/>
      <c r="AUW33" s="49"/>
      <c r="AUX33" s="49"/>
      <c r="AUY33" s="49"/>
      <c r="AUZ33" s="49"/>
      <c r="AVA33" s="49"/>
      <c r="AVB33" s="49"/>
      <c r="AVC33" s="49"/>
      <c r="AVD33" s="49"/>
      <c r="AVE33" s="49"/>
      <c r="AVF33" s="49"/>
      <c r="AVG33" s="49"/>
      <c r="AVH33" s="49"/>
      <c r="AVI33" s="49"/>
      <c r="AVJ33" s="49"/>
      <c r="AVK33" s="49"/>
      <c r="AVL33" s="49"/>
      <c r="AVM33" s="49"/>
      <c r="AVN33" s="49"/>
      <c r="AVO33" s="49"/>
      <c r="AVP33" s="49"/>
      <c r="AVQ33" s="49"/>
      <c r="AVR33" s="49"/>
      <c r="AVS33" s="49"/>
      <c r="AVT33" s="49"/>
      <c r="AVU33" s="49"/>
      <c r="AVV33" s="49"/>
      <c r="AVW33" s="49"/>
      <c r="AVX33" s="49"/>
      <c r="AVY33" s="49"/>
      <c r="AVZ33" s="49"/>
      <c r="AWA33" s="49"/>
      <c r="AWB33" s="49"/>
      <c r="AWC33" s="49"/>
      <c r="AWD33" s="49"/>
      <c r="AWE33" s="49"/>
      <c r="AWF33" s="49"/>
      <c r="AWG33" s="49"/>
      <c r="AWH33" s="49"/>
      <c r="AWI33" s="49"/>
      <c r="AWJ33" s="49"/>
      <c r="AWK33" s="49"/>
      <c r="AWL33" s="49"/>
      <c r="AWM33" s="49"/>
      <c r="AWN33" s="49"/>
      <c r="AWO33" s="49"/>
      <c r="AWP33" s="49"/>
      <c r="AWQ33" s="49"/>
      <c r="AWR33" s="49"/>
      <c r="AWS33" s="49"/>
      <c r="AWT33" s="49"/>
      <c r="AWU33" s="49"/>
      <c r="AWV33" s="49"/>
      <c r="AWW33" s="49"/>
      <c r="AWX33" s="49"/>
      <c r="AWY33" s="49"/>
      <c r="AWZ33" s="49"/>
      <c r="AXA33" s="49"/>
      <c r="AXB33" s="49"/>
      <c r="AXC33" s="49"/>
      <c r="AXD33" s="49"/>
      <c r="AXE33" s="49"/>
      <c r="AXF33" s="49"/>
      <c r="AXG33" s="49"/>
      <c r="AXH33" s="49"/>
      <c r="AXI33" s="49"/>
      <c r="AXJ33" s="49"/>
      <c r="AXK33" s="49"/>
      <c r="AXL33" s="49"/>
      <c r="AXM33" s="49"/>
      <c r="AXN33" s="49"/>
      <c r="AXO33" s="49"/>
      <c r="AXP33" s="49"/>
      <c r="AXQ33" s="49"/>
      <c r="AXR33" s="49"/>
      <c r="AXS33" s="49"/>
      <c r="AXT33" s="49"/>
      <c r="AXU33" s="49"/>
      <c r="AXV33" s="49"/>
      <c r="AXW33" s="49"/>
      <c r="AXX33" s="49"/>
      <c r="AXY33" s="49"/>
      <c r="AXZ33" s="49"/>
      <c r="AYA33" s="49"/>
      <c r="AYB33" s="49"/>
      <c r="AYC33" s="49"/>
      <c r="AYD33" s="49"/>
      <c r="AYE33" s="49"/>
      <c r="AYF33" s="49"/>
      <c r="AYG33" s="49"/>
      <c r="AYH33" s="49"/>
      <c r="AYI33" s="49"/>
      <c r="AYJ33" s="49"/>
      <c r="AYK33" s="49"/>
      <c r="AYL33" s="49"/>
      <c r="AYM33" s="49"/>
      <c r="AYN33" s="49"/>
      <c r="AYO33" s="49"/>
      <c r="AYP33" s="49"/>
      <c r="AYQ33" s="49"/>
      <c r="AYR33" s="49"/>
      <c r="AYS33" s="49"/>
      <c r="AYT33" s="49"/>
      <c r="AYU33" s="49"/>
      <c r="AYV33" s="49"/>
      <c r="AYW33" s="49"/>
      <c r="AYX33" s="49"/>
      <c r="AYY33" s="49"/>
      <c r="AYZ33" s="49"/>
      <c r="AZA33" s="49"/>
      <c r="AZB33" s="49"/>
      <c r="AZC33" s="49"/>
      <c r="AZD33" s="49"/>
      <c r="AZE33" s="49"/>
      <c r="AZF33" s="49"/>
      <c r="AZG33" s="49"/>
      <c r="AZH33" s="49"/>
      <c r="AZI33" s="49"/>
      <c r="AZJ33" s="49"/>
      <c r="AZK33" s="49"/>
      <c r="AZL33" s="49"/>
      <c r="AZM33" s="49"/>
      <c r="AZN33" s="49"/>
      <c r="AZO33" s="49"/>
      <c r="AZP33" s="49"/>
      <c r="AZQ33" s="49"/>
      <c r="AZR33" s="49"/>
      <c r="AZS33" s="49"/>
      <c r="AZT33" s="49"/>
      <c r="AZU33" s="49"/>
      <c r="AZV33" s="49"/>
      <c r="AZW33" s="49"/>
      <c r="AZX33" s="49"/>
      <c r="AZY33" s="49"/>
      <c r="AZZ33" s="49"/>
      <c r="BAA33" s="49"/>
      <c r="BAB33" s="49"/>
      <c r="BAC33" s="49"/>
      <c r="BAD33" s="49"/>
      <c r="BAE33" s="49"/>
      <c r="BAF33" s="49"/>
      <c r="BAG33" s="49"/>
      <c r="BAH33" s="49"/>
      <c r="BAI33" s="49"/>
      <c r="BAJ33" s="49"/>
      <c r="BAK33" s="49"/>
      <c r="BAL33" s="49"/>
      <c r="BAM33" s="49"/>
      <c r="BAN33" s="49"/>
      <c r="BAO33" s="49"/>
      <c r="BAP33" s="49"/>
      <c r="BAQ33" s="49"/>
      <c r="BAR33" s="49"/>
      <c r="BAS33" s="49"/>
      <c r="BAT33" s="49"/>
      <c r="BAU33" s="49"/>
      <c r="BAV33" s="49"/>
      <c r="BAW33" s="49"/>
      <c r="BAX33" s="49"/>
      <c r="BAY33" s="49"/>
      <c r="BAZ33" s="49"/>
      <c r="BBA33" s="49"/>
      <c r="BBB33" s="49"/>
      <c r="BBC33" s="49"/>
      <c r="BBD33" s="49"/>
      <c r="BBE33" s="49"/>
      <c r="BBF33" s="49"/>
      <c r="BBG33" s="49"/>
      <c r="BBH33" s="49"/>
      <c r="BBI33" s="49"/>
      <c r="BBJ33" s="49"/>
      <c r="BBK33" s="49"/>
      <c r="BBL33" s="49"/>
      <c r="BBM33" s="49"/>
      <c r="BBN33" s="49"/>
      <c r="BBO33" s="49"/>
      <c r="BBP33" s="49"/>
      <c r="BBQ33" s="49"/>
      <c r="BBR33" s="49"/>
      <c r="BBS33" s="49"/>
      <c r="BBT33" s="49"/>
      <c r="BBU33" s="49"/>
      <c r="BBV33" s="49"/>
      <c r="BBW33" s="49"/>
      <c r="BBX33" s="49"/>
      <c r="BBY33" s="49"/>
      <c r="BBZ33" s="49"/>
      <c r="BCA33" s="49"/>
      <c r="BCB33" s="49"/>
      <c r="BCC33" s="49"/>
      <c r="BCD33" s="49"/>
      <c r="BCE33" s="49"/>
      <c r="BCF33" s="49"/>
      <c r="BCG33" s="49"/>
      <c r="BCH33" s="49"/>
      <c r="BCI33" s="49"/>
      <c r="BCJ33" s="49"/>
      <c r="BCK33" s="49"/>
      <c r="BCL33" s="49"/>
      <c r="BCM33" s="49"/>
      <c r="BCN33" s="49"/>
      <c r="BCO33" s="49"/>
      <c r="BCP33" s="49"/>
      <c r="BCQ33" s="49"/>
      <c r="BCR33" s="49"/>
      <c r="BCS33" s="49"/>
      <c r="BCT33" s="49"/>
      <c r="BCU33" s="49"/>
      <c r="BCV33" s="49"/>
      <c r="BCW33" s="49"/>
      <c r="BCX33" s="49"/>
      <c r="BCY33" s="49"/>
      <c r="BCZ33" s="49"/>
      <c r="BDA33" s="49"/>
      <c r="BDB33" s="49"/>
      <c r="BDC33" s="49"/>
      <c r="BDD33" s="49"/>
      <c r="BDE33" s="49"/>
      <c r="BDF33" s="49"/>
      <c r="BDG33" s="49"/>
      <c r="BDH33" s="49"/>
      <c r="BDI33" s="49"/>
      <c r="BDJ33" s="49"/>
      <c r="BDK33" s="49"/>
      <c r="BDL33" s="49"/>
      <c r="BDM33" s="49"/>
      <c r="BDN33" s="49"/>
      <c r="BDO33" s="49"/>
      <c r="BDP33" s="49"/>
      <c r="BDQ33" s="49"/>
      <c r="BDR33" s="49"/>
      <c r="BDS33" s="49"/>
      <c r="BDT33" s="49"/>
      <c r="BDU33" s="49"/>
      <c r="BDV33" s="49"/>
      <c r="BDW33" s="49"/>
      <c r="BDX33" s="49"/>
      <c r="BDY33" s="49"/>
      <c r="BDZ33" s="49"/>
      <c r="BEA33" s="49"/>
      <c r="BEB33" s="49"/>
      <c r="BEC33" s="49"/>
      <c r="BED33" s="49"/>
      <c r="BEE33" s="49"/>
      <c r="BEF33" s="49"/>
      <c r="BEG33" s="49"/>
      <c r="BEH33" s="49"/>
      <c r="BEI33" s="49"/>
      <c r="BEJ33" s="49"/>
      <c r="BEK33" s="49"/>
      <c r="BEL33" s="49"/>
      <c r="BEM33" s="49"/>
      <c r="BEN33" s="49"/>
      <c r="BEO33" s="49"/>
      <c r="BEP33" s="49"/>
      <c r="BEQ33" s="49"/>
      <c r="BER33" s="49"/>
      <c r="BES33" s="49"/>
      <c r="BET33" s="49"/>
    </row>
    <row r="34" spans="1:1502" s="516" customFormat="1" x14ac:dyDescent="0.2">
      <c r="A34" s="528" t="s">
        <v>484</v>
      </c>
      <c r="B34" s="529" t="s">
        <v>783</v>
      </c>
      <c r="C34" s="525">
        <v>0</v>
      </c>
      <c r="D34" s="530">
        <v>0</v>
      </c>
      <c r="E34" s="564">
        <v>0</v>
      </c>
      <c r="F34" s="564">
        <v>0</v>
      </c>
      <c r="G34" s="564">
        <v>0</v>
      </c>
      <c r="H34" s="564">
        <v>0</v>
      </c>
      <c r="I34" s="526" t="s">
        <v>715</v>
      </c>
      <c r="J34" s="52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  <c r="IW34" s="49"/>
      <c r="IX34" s="49"/>
      <c r="IY34" s="49"/>
      <c r="IZ34" s="49"/>
      <c r="JA34" s="49"/>
      <c r="JB34" s="49"/>
      <c r="JC34" s="49"/>
      <c r="JD34" s="49"/>
      <c r="JE34" s="49"/>
      <c r="JF34" s="49"/>
      <c r="JG34" s="49"/>
      <c r="JH34" s="49"/>
      <c r="JI34" s="49"/>
      <c r="JJ34" s="49"/>
      <c r="JK34" s="49"/>
      <c r="JL34" s="49"/>
      <c r="JM34" s="49"/>
      <c r="JN34" s="49"/>
      <c r="JO34" s="49"/>
      <c r="JP34" s="49"/>
      <c r="JQ34" s="49"/>
      <c r="JR34" s="49"/>
      <c r="JS34" s="49"/>
      <c r="JT34" s="49"/>
      <c r="JU34" s="49"/>
      <c r="JV34" s="49"/>
      <c r="JW34" s="49"/>
      <c r="JX34" s="49"/>
      <c r="JY34" s="49"/>
      <c r="JZ34" s="49"/>
      <c r="KA34" s="49"/>
      <c r="KB34" s="49"/>
      <c r="KC34" s="49"/>
      <c r="KD34" s="49"/>
      <c r="KE34" s="49"/>
      <c r="KF34" s="49"/>
      <c r="KG34" s="49"/>
      <c r="KH34" s="49"/>
      <c r="KI34" s="49"/>
      <c r="KJ34" s="49"/>
      <c r="KK34" s="49"/>
      <c r="KL34" s="49"/>
      <c r="KM34" s="49"/>
      <c r="KN34" s="49"/>
      <c r="KO34" s="49"/>
      <c r="KP34" s="49"/>
      <c r="KQ34" s="49"/>
      <c r="KR34" s="49"/>
      <c r="KS34" s="49"/>
      <c r="KT34" s="49"/>
      <c r="KU34" s="49"/>
      <c r="KV34" s="49"/>
      <c r="KW34" s="49"/>
      <c r="KX34" s="49"/>
      <c r="KY34" s="49"/>
      <c r="KZ34" s="49"/>
      <c r="LA34" s="49"/>
      <c r="LB34" s="49"/>
      <c r="LC34" s="49"/>
      <c r="LD34" s="49"/>
      <c r="LE34" s="49"/>
      <c r="LF34" s="49"/>
      <c r="LG34" s="49"/>
      <c r="LH34" s="49"/>
      <c r="LI34" s="49"/>
      <c r="LJ34" s="49"/>
      <c r="LK34" s="49"/>
      <c r="LL34" s="49"/>
      <c r="LM34" s="49"/>
      <c r="LN34" s="49"/>
      <c r="LO34" s="49"/>
      <c r="LP34" s="49"/>
      <c r="LQ34" s="49"/>
      <c r="LR34" s="49"/>
      <c r="LS34" s="49"/>
      <c r="LT34" s="49"/>
      <c r="LU34" s="49"/>
      <c r="LV34" s="49"/>
      <c r="LW34" s="49"/>
      <c r="LX34" s="49"/>
      <c r="LY34" s="49"/>
      <c r="LZ34" s="49"/>
      <c r="MA34" s="49"/>
      <c r="MB34" s="49"/>
      <c r="MC34" s="49"/>
      <c r="MD34" s="49"/>
      <c r="ME34" s="49"/>
      <c r="MF34" s="49"/>
      <c r="MG34" s="49"/>
      <c r="MH34" s="49"/>
      <c r="MI34" s="49"/>
      <c r="MJ34" s="49"/>
      <c r="MK34" s="49"/>
      <c r="ML34" s="49"/>
      <c r="MM34" s="49"/>
      <c r="MN34" s="49"/>
      <c r="MO34" s="49"/>
      <c r="MP34" s="49"/>
      <c r="MQ34" s="49"/>
      <c r="MR34" s="49"/>
      <c r="MS34" s="49"/>
      <c r="MT34" s="49"/>
      <c r="MU34" s="49"/>
      <c r="MV34" s="49"/>
      <c r="MW34" s="49"/>
      <c r="MX34" s="49"/>
      <c r="MY34" s="49"/>
      <c r="MZ34" s="49"/>
      <c r="NA34" s="49"/>
      <c r="NB34" s="49"/>
      <c r="NC34" s="49"/>
      <c r="ND34" s="49"/>
      <c r="NE34" s="49"/>
      <c r="NF34" s="49"/>
      <c r="NG34" s="49"/>
      <c r="NH34" s="49"/>
      <c r="NI34" s="49"/>
      <c r="NJ34" s="49"/>
      <c r="NK34" s="49"/>
      <c r="NL34" s="49"/>
      <c r="NM34" s="49"/>
      <c r="NN34" s="49"/>
      <c r="NO34" s="49"/>
      <c r="NP34" s="49"/>
      <c r="NQ34" s="49"/>
      <c r="NR34" s="49"/>
      <c r="NS34" s="49"/>
      <c r="NT34" s="49"/>
      <c r="NU34" s="49"/>
      <c r="NV34" s="49"/>
      <c r="NW34" s="49"/>
      <c r="NX34" s="49"/>
      <c r="NY34" s="49"/>
      <c r="NZ34" s="49"/>
      <c r="OA34" s="49"/>
      <c r="OB34" s="49"/>
      <c r="OC34" s="49"/>
      <c r="OD34" s="49"/>
      <c r="OE34" s="49"/>
      <c r="OF34" s="49"/>
      <c r="OG34" s="49"/>
      <c r="OH34" s="49"/>
      <c r="OI34" s="49"/>
      <c r="OJ34" s="49"/>
      <c r="OK34" s="49"/>
      <c r="OL34" s="49"/>
      <c r="OM34" s="49"/>
      <c r="ON34" s="49"/>
      <c r="OO34" s="49"/>
      <c r="OP34" s="49"/>
      <c r="OQ34" s="49"/>
      <c r="OR34" s="49"/>
      <c r="OS34" s="49"/>
      <c r="OT34" s="49"/>
      <c r="OU34" s="49"/>
      <c r="OV34" s="49"/>
      <c r="OW34" s="49"/>
      <c r="OX34" s="49"/>
      <c r="OY34" s="49"/>
      <c r="OZ34" s="49"/>
      <c r="PA34" s="49"/>
      <c r="PB34" s="49"/>
      <c r="PC34" s="49"/>
      <c r="PD34" s="49"/>
      <c r="PE34" s="49"/>
      <c r="PF34" s="49"/>
      <c r="PG34" s="49"/>
      <c r="PH34" s="49"/>
      <c r="PI34" s="49"/>
      <c r="PJ34" s="49"/>
      <c r="PK34" s="49"/>
      <c r="PL34" s="49"/>
      <c r="PM34" s="49"/>
      <c r="PN34" s="49"/>
      <c r="PO34" s="49"/>
      <c r="PP34" s="49"/>
      <c r="PQ34" s="49"/>
      <c r="PR34" s="49"/>
      <c r="PS34" s="49"/>
      <c r="PT34" s="49"/>
      <c r="PU34" s="49"/>
      <c r="PV34" s="49"/>
      <c r="PW34" s="49"/>
      <c r="PX34" s="49"/>
      <c r="PY34" s="49"/>
      <c r="PZ34" s="49"/>
      <c r="QA34" s="49"/>
      <c r="QB34" s="49"/>
      <c r="QC34" s="49"/>
      <c r="QD34" s="49"/>
      <c r="QE34" s="49"/>
      <c r="QF34" s="49"/>
      <c r="QG34" s="49"/>
      <c r="QH34" s="49"/>
      <c r="QI34" s="49"/>
      <c r="QJ34" s="49"/>
      <c r="QK34" s="49"/>
      <c r="QL34" s="49"/>
      <c r="QM34" s="49"/>
      <c r="QN34" s="49"/>
      <c r="QO34" s="49"/>
      <c r="QP34" s="49"/>
      <c r="QQ34" s="49"/>
      <c r="QR34" s="49"/>
      <c r="QS34" s="49"/>
      <c r="QT34" s="49"/>
      <c r="QU34" s="49"/>
      <c r="QV34" s="49"/>
      <c r="QW34" s="49"/>
      <c r="QX34" s="49"/>
      <c r="QY34" s="49"/>
      <c r="QZ34" s="49"/>
      <c r="RA34" s="49"/>
      <c r="RB34" s="49"/>
      <c r="RC34" s="49"/>
      <c r="RD34" s="49"/>
      <c r="RE34" s="49"/>
      <c r="RF34" s="49"/>
      <c r="RG34" s="49"/>
      <c r="RH34" s="49"/>
      <c r="RI34" s="49"/>
      <c r="RJ34" s="49"/>
      <c r="RK34" s="49"/>
      <c r="RL34" s="49"/>
      <c r="RM34" s="49"/>
      <c r="RN34" s="49"/>
      <c r="RO34" s="49"/>
      <c r="RP34" s="49"/>
      <c r="RQ34" s="49"/>
      <c r="RR34" s="49"/>
      <c r="RS34" s="49"/>
      <c r="RT34" s="49"/>
      <c r="RU34" s="49"/>
      <c r="RV34" s="49"/>
      <c r="RW34" s="49"/>
      <c r="RX34" s="49"/>
      <c r="RY34" s="49"/>
      <c r="RZ34" s="49"/>
      <c r="SA34" s="49"/>
      <c r="SB34" s="49"/>
      <c r="SC34" s="49"/>
      <c r="SD34" s="49"/>
      <c r="SE34" s="49"/>
      <c r="SF34" s="49"/>
      <c r="SG34" s="49"/>
      <c r="SH34" s="49"/>
      <c r="SI34" s="49"/>
      <c r="SJ34" s="49"/>
      <c r="SK34" s="49"/>
      <c r="SL34" s="49"/>
      <c r="SM34" s="49"/>
      <c r="SN34" s="49"/>
      <c r="SO34" s="49"/>
      <c r="SP34" s="49"/>
      <c r="SQ34" s="49"/>
      <c r="SR34" s="49"/>
      <c r="SS34" s="49"/>
      <c r="ST34" s="49"/>
      <c r="SU34" s="49"/>
      <c r="SV34" s="49"/>
      <c r="SW34" s="49"/>
      <c r="SX34" s="49"/>
      <c r="SY34" s="49"/>
      <c r="SZ34" s="49"/>
      <c r="TA34" s="49"/>
      <c r="TB34" s="49"/>
      <c r="TC34" s="49"/>
      <c r="TD34" s="49"/>
      <c r="TE34" s="49"/>
      <c r="TF34" s="49"/>
      <c r="TG34" s="49"/>
      <c r="TH34" s="49"/>
      <c r="TI34" s="49"/>
      <c r="TJ34" s="49"/>
      <c r="TK34" s="49"/>
      <c r="TL34" s="49"/>
      <c r="TM34" s="49"/>
      <c r="TN34" s="49"/>
      <c r="TO34" s="49"/>
      <c r="TP34" s="49"/>
      <c r="TQ34" s="49"/>
      <c r="TR34" s="49"/>
      <c r="TS34" s="49"/>
      <c r="TT34" s="49"/>
      <c r="TU34" s="49"/>
      <c r="TV34" s="49"/>
      <c r="TW34" s="49"/>
      <c r="TX34" s="49"/>
      <c r="TY34" s="49"/>
      <c r="TZ34" s="49"/>
      <c r="UA34" s="49"/>
      <c r="UB34" s="49"/>
      <c r="UC34" s="49"/>
      <c r="UD34" s="49"/>
      <c r="UE34" s="49"/>
      <c r="UF34" s="49"/>
      <c r="UG34" s="49"/>
      <c r="UH34" s="49"/>
      <c r="UI34" s="49"/>
      <c r="UJ34" s="49"/>
      <c r="UK34" s="49"/>
      <c r="UL34" s="49"/>
      <c r="UM34" s="49"/>
      <c r="UN34" s="49"/>
      <c r="UO34" s="49"/>
      <c r="UP34" s="49"/>
      <c r="UQ34" s="49"/>
      <c r="UR34" s="49"/>
      <c r="US34" s="49"/>
      <c r="UT34" s="49"/>
      <c r="UU34" s="49"/>
      <c r="UV34" s="49"/>
      <c r="UW34" s="49"/>
      <c r="UX34" s="49"/>
      <c r="UY34" s="49"/>
      <c r="UZ34" s="49"/>
      <c r="VA34" s="49"/>
      <c r="VB34" s="49"/>
      <c r="VC34" s="49"/>
      <c r="VD34" s="49"/>
      <c r="VE34" s="49"/>
      <c r="VF34" s="49"/>
      <c r="VG34" s="49"/>
      <c r="VH34" s="49"/>
      <c r="VI34" s="49"/>
      <c r="VJ34" s="49"/>
      <c r="VK34" s="49"/>
      <c r="VL34" s="49"/>
      <c r="VM34" s="49"/>
      <c r="VN34" s="49"/>
      <c r="VO34" s="49"/>
      <c r="VP34" s="49"/>
      <c r="VQ34" s="49"/>
      <c r="VR34" s="49"/>
      <c r="VS34" s="49"/>
      <c r="VT34" s="49"/>
      <c r="VU34" s="49"/>
      <c r="VV34" s="49"/>
      <c r="VW34" s="49"/>
      <c r="VX34" s="49"/>
      <c r="VY34" s="49"/>
      <c r="VZ34" s="49"/>
      <c r="WA34" s="49"/>
      <c r="WB34" s="49"/>
      <c r="WC34" s="49"/>
      <c r="WD34" s="49"/>
      <c r="WE34" s="49"/>
      <c r="WF34" s="49"/>
      <c r="WG34" s="49"/>
      <c r="WH34" s="49"/>
      <c r="WI34" s="49"/>
      <c r="WJ34" s="49"/>
      <c r="WK34" s="49"/>
      <c r="WL34" s="49"/>
      <c r="WM34" s="49"/>
      <c r="WN34" s="49"/>
      <c r="WO34" s="49"/>
      <c r="WP34" s="49"/>
      <c r="WQ34" s="49"/>
      <c r="WR34" s="49"/>
      <c r="WS34" s="49"/>
      <c r="WT34" s="49"/>
      <c r="WU34" s="49"/>
      <c r="WV34" s="49"/>
      <c r="WW34" s="49"/>
      <c r="WX34" s="49"/>
      <c r="WY34" s="49"/>
      <c r="WZ34" s="49"/>
      <c r="XA34" s="49"/>
      <c r="XB34" s="49"/>
      <c r="XC34" s="49"/>
      <c r="XD34" s="49"/>
      <c r="XE34" s="49"/>
      <c r="XF34" s="49"/>
      <c r="XG34" s="49"/>
      <c r="XH34" s="49"/>
      <c r="XI34" s="49"/>
      <c r="XJ34" s="49"/>
      <c r="XK34" s="49"/>
      <c r="XL34" s="49"/>
      <c r="XM34" s="49"/>
      <c r="XN34" s="49"/>
      <c r="XO34" s="49"/>
      <c r="XP34" s="49"/>
      <c r="XQ34" s="49"/>
      <c r="XR34" s="49"/>
      <c r="XS34" s="49"/>
      <c r="XT34" s="49"/>
      <c r="XU34" s="49"/>
      <c r="XV34" s="49"/>
      <c r="XW34" s="49"/>
      <c r="XX34" s="49"/>
      <c r="XY34" s="49"/>
      <c r="XZ34" s="49"/>
      <c r="YA34" s="49"/>
      <c r="YB34" s="49"/>
      <c r="YC34" s="49"/>
      <c r="YD34" s="49"/>
      <c r="YE34" s="49"/>
      <c r="YF34" s="49"/>
      <c r="YG34" s="49"/>
      <c r="YH34" s="49"/>
      <c r="YI34" s="49"/>
      <c r="YJ34" s="49"/>
      <c r="YK34" s="49"/>
      <c r="YL34" s="49"/>
      <c r="YM34" s="49"/>
      <c r="YN34" s="49"/>
      <c r="YO34" s="49"/>
      <c r="YP34" s="49"/>
      <c r="YQ34" s="49"/>
      <c r="YR34" s="49"/>
      <c r="YS34" s="49"/>
      <c r="YT34" s="49"/>
      <c r="YU34" s="49"/>
      <c r="YV34" s="49"/>
      <c r="YW34" s="49"/>
      <c r="YX34" s="49"/>
      <c r="YY34" s="49"/>
      <c r="YZ34" s="49"/>
      <c r="ZA34" s="49"/>
      <c r="ZB34" s="49"/>
      <c r="ZC34" s="49"/>
      <c r="ZD34" s="49"/>
      <c r="ZE34" s="49"/>
      <c r="ZF34" s="49"/>
      <c r="ZG34" s="49"/>
      <c r="ZH34" s="49"/>
      <c r="ZI34" s="49"/>
      <c r="ZJ34" s="49"/>
      <c r="ZK34" s="49"/>
      <c r="ZL34" s="49"/>
      <c r="ZM34" s="49"/>
      <c r="ZN34" s="49"/>
      <c r="ZO34" s="49"/>
      <c r="ZP34" s="49"/>
      <c r="ZQ34" s="49"/>
      <c r="ZR34" s="49"/>
      <c r="ZS34" s="49"/>
      <c r="ZT34" s="49"/>
      <c r="ZU34" s="49"/>
      <c r="ZV34" s="49"/>
      <c r="ZW34" s="49"/>
      <c r="ZX34" s="49"/>
      <c r="ZY34" s="49"/>
      <c r="ZZ34" s="49"/>
      <c r="AAA34" s="49"/>
      <c r="AAB34" s="49"/>
      <c r="AAC34" s="49"/>
      <c r="AAD34" s="49"/>
      <c r="AAE34" s="49"/>
      <c r="AAF34" s="49"/>
      <c r="AAG34" s="49"/>
      <c r="AAH34" s="49"/>
      <c r="AAI34" s="49"/>
      <c r="AAJ34" s="49"/>
      <c r="AAK34" s="49"/>
      <c r="AAL34" s="49"/>
      <c r="AAM34" s="49"/>
      <c r="AAN34" s="49"/>
      <c r="AAO34" s="49"/>
      <c r="AAP34" s="49"/>
      <c r="AAQ34" s="49"/>
      <c r="AAR34" s="49"/>
      <c r="AAS34" s="49"/>
      <c r="AAT34" s="49"/>
      <c r="AAU34" s="49"/>
      <c r="AAV34" s="49"/>
      <c r="AAW34" s="49"/>
      <c r="AAX34" s="49"/>
      <c r="AAY34" s="49"/>
      <c r="AAZ34" s="49"/>
      <c r="ABA34" s="49"/>
      <c r="ABB34" s="49"/>
      <c r="ABC34" s="49"/>
      <c r="ABD34" s="49"/>
      <c r="ABE34" s="49"/>
      <c r="ABF34" s="49"/>
      <c r="ABG34" s="49"/>
      <c r="ABH34" s="49"/>
      <c r="ABI34" s="49"/>
      <c r="ABJ34" s="49"/>
      <c r="ABK34" s="49"/>
      <c r="ABL34" s="49"/>
      <c r="ABM34" s="49"/>
      <c r="ABN34" s="49"/>
      <c r="ABO34" s="49"/>
      <c r="ABP34" s="49"/>
      <c r="ABQ34" s="49"/>
      <c r="ABR34" s="49"/>
      <c r="ABS34" s="49"/>
      <c r="ABT34" s="49"/>
      <c r="ABU34" s="49"/>
      <c r="ABV34" s="49"/>
      <c r="ABW34" s="49"/>
      <c r="ABX34" s="49"/>
      <c r="ABY34" s="49"/>
      <c r="ABZ34" s="49"/>
      <c r="ACA34" s="49"/>
      <c r="ACB34" s="49"/>
      <c r="ACC34" s="49"/>
      <c r="ACD34" s="49"/>
      <c r="ACE34" s="49"/>
      <c r="ACF34" s="49"/>
      <c r="ACG34" s="49"/>
      <c r="ACH34" s="49"/>
      <c r="ACI34" s="49"/>
      <c r="ACJ34" s="49"/>
      <c r="ACK34" s="49"/>
      <c r="ACL34" s="49"/>
      <c r="ACM34" s="49"/>
      <c r="ACN34" s="49"/>
      <c r="ACO34" s="49"/>
      <c r="ACP34" s="49"/>
      <c r="ACQ34" s="49"/>
      <c r="ACR34" s="49"/>
      <c r="ACS34" s="49"/>
      <c r="ACT34" s="49"/>
      <c r="ACU34" s="49"/>
      <c r="ACV34" s="49"/>
      <c r="ACW34" s="49"/>
      <c r="ACX34" s="49"/>
      <c r="ACY34" s="49"/>
      <c r="ACZ34" s="49"/>
      <c r="ADA34" s="49"/>
      <c r="ADB34" s="49"/>
      <c r="ADC34" s="49"/>
      <c r="ADD34" s="49"/>
      <c r="ADE34" s="49"/>
      <c r="ADF34" s="49"/>
      <c r="ADG34" s="49"/>
      <c r="ADH34" s="49"/>
      <c r="ADI34" s="49"/>
      <c r="ADJ34" s="49"/>
      <c r="ADK34" s="49"/>
      <c r="ADL34" s="49"/>
      <c r="ADM34" s="49"/>
      <c r="ADN34" s="49"/>
      <c r="ADO34" s="49"/>
      <c r="ADP34" s="49"/>
      <c r="ADQ34" s="49"/>
      <c r="ADR34" s="49"/>
      <c r="ADS34" s="49"/>
      <c r="ADT34" s="49"/>
      <c r="ADU34" s="49"/>
      <c r="ADV34" s="49"/>
      <c r="ADW34" s="49"/>
      <c r="ADX34" s="49"/>
      <c r="ADY34" s="49"/>
      <c r="ADZ34" s="49"/>
      <c r="AEA34" s="49"/>
      <c r="AEB34" s="49"/>
      <c r="AEC34" s="49"/>
      <c r="AED34" s="49"/>
      <c r="AEE34" s="49"/>
      <c r="AEF34" s="49"/>
      <c r="AEG34" s="49"/>
      <c r="AEH34" s="49"/>
      <c r="AEI34" s="49"/>
      <c r="AEJ34" s="49"/>
      <c r="AEK34" s="49"/>
      <c r="AEL34" s="49"/>
      <c r="AEM34" s="49"/>
      <c r="AEN34" s="49"/>
      <c r="AEO34" s="49"/>
      <c r="AEP34" s="49"/>
      <c r="AEQ34" s="49"/>
      <c r="AER34" s="49"/>
      <c r="AES34" s="49"/>
      <c r="AET34" s="49"/>
      <c r="AEU34" s="49"/>
      <c r="AEV34" s="49"/>
      <c r="AEW34" s="49"/>
      <c r="AEX34" s="49"/>
      <c r="AEY34" s="49"/>
      <c r="AEZ34" s="49"/>
      <c r="AFA34" s="49"/>
      <c r="AFB34" s="49"/>
      <c r="AFC34" s="49"/>
      <c r="AFD34" s="49"/>
      <c r="AFE34" s="49"/>
      <c r="AFF34" s="49"/>
      <c r="AFG34" s="49"/>
      <c r="AFH34" s="49"/>
      <c r="AFI34" s="49"/>
      <c r="AFJ34" s="49"/>
      <c r="AFK34" s="49"/>
      <c r="AFL34" s="49"/>
      <c r="AFM34" s="49"/>
      <c r="AFN34" s="49"/>
      <c r="AFO34" s="49"/>
      <c r="AFP34" s="49"/>
      <c r="AFQ34" s="49"/>
      <c r="AFR34" s="49"/>
      <c r="AFS34" s="49"/>
      <c r="AFT34" s="49"/>
      <c r="AFU34" s="49"/>
      <c r="AFV34" s="49"/>
      <c r="AFW34" s="49"/>
      <c r="AFX34" s="49"/>
      <c r="AFY34" s="49"/>
      <c r="AFZ34" s="49"/>
      <c r="AGA34" s="49"/>
      <c r="AGB34" s="49"/>
      <c r="AGC34" s="49"/>
      <c r="AGD34" s="49"/>
      <c r="AGE34" s="49"/>
      <c r="AGF34" s="49"/>
      <c r="AGG34" s="49"/>
      <c r="AGH34" s="49"/>
      <c r="AGI34" s="49"/>
      <c r="AGJ34" s="49"/>
      <c r="AGK34" s="49"/>
      <c r="AGL34" s="49"/>
      <c r="AGM34" s="49"/>
      <c r="AGN34" s="49"/>
      <c r="AGO34" s="49"/>
      <c r="AGP34" s="49"/>
      <c r="AGQ34" s="49"/>
      <c r="AGR34" s="49"/>
      <c r="AGS34" s="49"/>
      <c r="AGT34" s="49"/>
      <c r="AGU34" s="49"/>
      <c r="AGV34" s="49"/>
      <c r="AGW34" s="49"/>
      <c r="AGX34" s="49"/>
      <c r="AGY34" s="49"/>
      <c r="AGZ34" s="49"/>
      <c r="AHA34" s="49"/>
      <c r="AHB34" s="49"/>
      <c r="AHC34" s="49"/>
      <c r="AHD34" s="49"/>
      <c r="AHE34" s="49"/>
      <c r="AHF34" s="49"/>
      <c r="AHG34" s="49"/>
      <c r="AHH34" s="49"/>
      <c r="AHI34" s="49"/>
      <c r="AHJ34" s="49"/>
      <c r="AHK34" s="49"/>
      <c r="AHL34" s="49"/>
      <c r="AHM34" s="49"/>
      <c r="AHN34" s="49"/>
      <c r="AHO34" s="49"/>
      <c r="AHP34" s="49"/>
      <c r="AHQ34" s="49"/>
      <c r="AHR34" s="49"/>
      <c r="AHS34" s="49"/>
      <c r="AHT34" s="49"/>
      <c r="AHU34" s="49"/>
      <c r="AHV34" s="49"/>
      <c r="AHW34" s="49"/>
      <c r="AHX34" s="49"/>
      <c r="AHY34" s="49"/>
      <c r="AHZ34" s="49"/>
      <c r="AIA34" s="49"/>
      <c r="AIB34" s="49"/>
      <c r="AIC34" s="49"/>
      <c r="AID34" s="49"/>
      <c r="AIE34" s="49"/>
      <c r="AIF34" s="49"/>
      <c r="AIG34" s="49"/>
      <c r="AIH34" s="49"/>
      <c r="AII34" s="49"/>
      <c r="AIJ34" s="49"/>
      <c r="AIK34" s="49"/>
      <c r="AIL34" s="49"/>
      <c r="AIM34" s="49"/>
      <c r="AIN34" s="49"/>
      <c r="AIO34" s="49"/>
      <c r="AIP34" s="49"/>
      <c r="AIQ34" s="49"/>
      <c r="AIR34" s="49"/>
      <c r="AIS34" s="49"/>
      <c r="AIT34" s="49"/>
      <c r="AIU34" s="49"/>
      <c r="AIV34" s="49"/>
      <c r="AIW34" s="49"/>
      <c r="AIX34" s="49"/>
      <c r="AIY34" s="49"/>
      <c r="AIZ34" s="49"/>
      <c r="AJA34" s="49"/>
      <c r="AJB34" s="49"/>
      <c r="AJC34" s="49"/>
      <c r="AJD34" s="49"/>
      <c r="AJE34" s="49"/>
      <c r="AJF34" s="49"/>
      <c r="AJG34" s="49"/>
      <c r="AJH34" s="49"/>
      <c r="AJI34" s="49"/>
      <c r="AJJ34" s="49"/>
      <c r="AJK34" s="49"/>
      <c r="AJL34" s="49"/>
      <c r="AJM34" s="49"/>
      <c r="AJN34" s="49"/>
      <c r="AJO34" s="49"/>
      <c r="AJP34" s="49"/>
      <c r="AJQ34" s="49"/>
      <c r="AJR34" s="49"/>
      <c r="AJS34" s="49"/>
      <c r="AJT34" s="49"/>
      <c r="AJU34" s="49"/>
      <c r="AJV34" s="49"/>
      <c r="AJW34" s="49"/>
      <c r="AJX34" s="49"/>
      <c r="AJY34" s="49"/>
      <c r="AJZ34" s="49"/>
      <c r="AKA34" s="49"/>
      <c r="AKB34" s="49"/>
      <c r="AKC34" s="49"/>
      <c r="AKD34" s="49"/>
      <c r="AKE34" s="49"/>
      <c r="AKF34" s="49"/>
      <c r="AKG34" s="49"/>
      <c r="AKH34" s="49"/>
      <c r="AKI34" s="49"/>
      <c r="AKJ34" s="49"/>
      <c r="AKK34" s="49"/>
      <c r="AKL34" s="49"/>
      <c r="AKM34" s="49"/>
      <c r="AKN34" s="49"/>
      <c r="AKO34" s="49"/>
      <c r="AKP34" s="49"/>
      <c r="AKQ34" s="49"/>
      <c r="AKR34" s="49"/>
      <c r="AKS34" s="49"/>
      <c r="AKT34" s="49"/>
      <c r="AKU34" s="49"/>
      <c r="AKV34" s="49"/>
      <c r="AKW34" s="49"/>
      <c r="AKX34" s="49"/>
      <c r="AKY34" s="49"/>
      <c r="AKZ34" s="49"/>
      <c r="ALA34" s="49"/>
      <c r="ALB34" s="49"/>
      <c r="ALC34" s="49"/>
      <c r="ALD34" s="49"/>
      <c r="ALE34" s="49"/>
      <c r="ALF34" s="49"/>
      <c r="ALG34" s="49"/>
      <c r="ALH34" s="49"/>
      <c r="ALI34" s="49"/>
      <c r="ALJ34" s="49"/>
      <c r="ALK34" s="49"/>
      <c r="ALL34" s="49"/>
      <c r="ALM34" s="49"/>
      <c r="ALN34" s="49"/>
      <c r="ALO34" s="49"/>
      <c r="ALP34" s="49"/>
      <c r="ALQ34" s="49"/>
      <c r="ALR34" s="49"/>
      <c r="ALS34" s="49"/>
      <c r="ALT34" s="49"/>
      <c r="ALU34" s="49"/>
      <c r="ALV34" s="49"/>
      <c r="ALW34" s="49"/>
      <c r="ALX34" s="49"/>
      <c r="ALY34" s="49"/>
      <c r="ALZ34" s="49"/>
      <c r="AMA34" s="49"/>
      <c r="AMB34" s="49"/>
      <c r="AMC34" s="49"/>
      <c r="AMD34" s="49"/>
      <c r="AME34" s="49"/>
      <c r="AMF34" s="49"/>
      <c r="AMG34" s="49"/>
      <c r="AMH34" s="49"/>
      <c r="AMI34" s="49"/>
      <c r="AMJ34" s="49"/>
      <c r="AMK34" s="49"/>
      <c r="AML34" s="49"/>
      <c r="AMM34" s="49"/>
      <c r="AMN34" s="49"/>
      <c r="AMO34" s="49"/>
      <c r="AMP34" s="49"/>
      <c r="AMQ34" s="49"/>
      <c r="AMR34" s="49"/>
      <c r="AMS34" s="49"/>
      <c r="AMT34" s="49"/>
      <c r="AMU34" s="49"/>
      <c r="AMV34" s="49"/>
      <c r="AMW34" s="49"/>
      <c r="AMX34" s="49"/>
      <c r="AMY34" s="49"/>
      <c r="AMZ34" s="49"/>
      <c r="ANA34" s="49"/>
      <c r="ANB34" s="49"/>
      <c r="ANC34" s="49"/>
      <c r="AND34" s="49"/>
      <c r="ANE34" s="49"/>
      <c r="ANF34" s="49"/>
      <c r="ANG34" s="49"/>
      <c r="ANH34" s="49"/>
      <c r="ANI34" s="49"/>
      <c r="ANJ34" s="49"/>
      <c r="ANK34" s="49"/>
      <c r="ANL34" s="49"/>
      <c r="ANM34" s="49"/>
      <c r="ANN34" s="49"/>
      <c r="ANO34" s="49"/>
      <c r="ANP34" s="49"/>
      <c r="ANQ34" s="49"/>
      <c r="ANR34" s="49"/>
      <c r="ANS34" s="49"/>
      <c r="ANT34" s="49"/>
      <c r="ANU34" s="49"/>
      <c r="ANV34" s="49"/>
      <c r="ANW34" s="49"/>
      <c r="ANX34" s="49"/>
      <c r="ANY34" s="49"/>
      <c r="ANZ34" s="49"/>
      <c r="AOA34" s="49"/>
      <c r="AOB34" s="49"/>
      <c r="AOC34" s="49"/>
      <c r="AOD34" s="49"/>
      <c r="AOE34" s="49"/>
      <c r="AOF34" s="49"/>
      <c r="AOG34" s="49"/>
      <c r="AOH34" s="49"/>
      <c r="AOI34" s="49"/>
      <c r="AOJ34" s="49"/>
      <c r="AOK34" s="49"/>
      <c r="AOL34" s="49"/>
      <c r="AOM34" s="49"/>
      <c r="AON34" s="49"/>
      <c r="AOO34" s="49"/>
      <c r="AOP34" s="49"/>
      <c r="AOQ34" s="49"/>
      <c r="AOR34" s="49"/>
      <c r="AOS34" s="49"/>
      <c r="AOT34" s="49"/>
      <c r="AOU34" s="49"/>
      <c r="AOV34" s="49"/>
      <c r="AOW34" s="49"/>
      <c r="AOX34" s="49"/>
      <c r="AOY34" s="49"/>
      <c r="AOZ34" s="49"/>
      <c r="APA34" s="49"/>
      <c r="APB34" s="49"/>
      <c r="APC34" s="49"/>
      <c r="APD34" s="49"/>
      <c r="APE34" s="49"/>
      <c r="APF34" s="49"/>
      <c r="APG34" s="49"/>
      <c r="APH34" s="49"/>
      <c r="API34" s="49"/>
      <c r="APJ34" s="49"/>
      <c r="APK34" s="49"/>
      <c r="APL34" s="49"/>
      <c r="APM34" s="49"/>
      <c r="APN34" s="49"/>
      <c r="APO34" s="49"/>
      <c r="APP34" s="49"/>
      <c r="APQ34" s="49"/>
      <c r="APR34" s="49"/>
      <c r="APS34" s="49"/>
      <c r="APT34" s="49"/>
      <c r="APU34" s="49"/>
      <c r="APV34" s="49"/>
      <c r="APW34" s="49"/>
      <c r="APX34" s="49"/>
      <c r="APY34" s="49"/>
      <c r="APZ34" s="49"/>
      <c r="AQA34" s="49"/>
      <c r="AQB34" s="49"/>
      <c r="AQC34" s="49"/>
      <c r="AQD34" s="49"/>
      <c r="AQE34" s="49"/>
      <c r="AQF34" s="49"/>
      <c r="AQG34" s="49"/>
      <c r="AQH34" s="49"/>
      <c r="AQI34" s="49"/>
      <c r="AQJ34" s="49"/>
      <c r="AQK34" s="49"/>
      <c r="AQL34" s="49"/>
      <c r="AQM34" s="49"/>
      <c r="AQN34" s="49"/>
      <c r="AQO34" s="49"/>
      <c r="AQP34" s="49"/>
      <c r="AQQ34" s="49"/>
      <c r="AQR34" s="49"/>
      <c r="AQS34" s="49"/>
      <c r="AQT34" s="49"/>
      <c r="AQU34" s="49"/>
      <c r="AQV34" s="49"/>
      <c r="AQW34" s="49"/>
      <c r="AQX34" s="49"/>
      <c r="AQY34" s="49"/>
      <c r="AQZ34" s="49"/>
      <c r="ARA34" s="49"/>
      <c r="ARB34" s="49"/>
      <c r="ARC34" s="49"/>
      <c r="ARD34" s="49"/>
      <c r="ARE34" s="49"/>
      <c r="ARF34" s="49"/>
      <c r="ARG34" s="49"/>
      <c r="ARH34" s="49"/>
      <c r="ARI34" s="49"/>
      <c r="ARJ34" s="49"/>
      <c r="ARK34" s="49"/>
      <c r="ARL34" s="49"/>
      <c r="ARM34" s="49"/>
      <c r="ARN34" s="49"/>
      <c r="ARO34" s="49"/>
      <c r="ARP34" s="49"/>
      <c r="ARQ34" s="49"/>
      <c r="ARR34" s="49"/>
      <c r="ARS34" s="49"/>
      <c r="ART34" s="49"/>
      <c r="ARU34" s="49"/>
      <c r="ARV34" s="49"/>
      <c r="ARW34" s="49"/>
      <c r="ARX34" s="49"/>
      <c r="ARY34" s="49"/>
      <c r="ARZ34" s="49"/>
      <c r="ASA34" s="49"/>
      <c r="ASB34" s="49"/>
      <c r="ASC34" s="49"/>
      <c r="ASD34" s="49"/>
      <c r="ASE34" s="49"/>
      <c r="ASF34" s="49"/>
      <c r="ASG34" s="49"/>
      <c r="ASH34" s="49"/>
      <c r="ASI34" s="49"/>
      <c r="ASJ34" s="49"/>
      <c r="ASK34" s="49"/>
      <c r="ASL34" s="49"/>
      <c r="ASM34" s="49"/>
      <c r="ASN34" s="49"/>
      <c r="ASO34" s="49"/>
      <c r="ASP34" s="49"/>
      <c r="ASQ34" s="49"/>
      <c r="ASR34" s="49"/>
      <c r="ASS34" s="49"/>
      <c r="AST34" s="49"/>
      <c r="ASU34" s="49"/>
      <c r="ASV34" s="49"/>
      <c r="ASW34" s="49"/>
      <c r="ASX34" s="49"/>
      <c r="ASY34" s="49"/>
      <c r="ASZ34" s="49"/>
      <c r="ATA34" s="49"/>
      <c r="ATB34" s="49"/>
      <c r="ATC34" s="49"/>
      <c r="ATD34" s="49"/>
      <c r="ATE34" s="49"/>
      <c r="ATF34" s="49"/>
      <c r="ATG34" s="49"/>
      <c r="ATH34" s="49"/>
      <c r="ATI34" s="49"/>
      <c r="ATJ34" s="49"/>
      <c r="ATK34" s="49"/>
      <c r="ATL34" s="49"/>
      <c r="ATM34" s="49"/>
      <c r="ATN34" s="49"/>
      <c r="ATO34" s="49"/>
      <c r="ATP34" s="49"/>
      <c r="ATQ34" s="49"/>
      <c r="ATR34" s="49"/>
      <c r="ATS34" s="49"/>
      <c r="ATT34" s="49"/>
      <c r="ATU34" s="49"/>
      <c r="ATV34" s="49"/>
      <c r="ATW34" s="49"/>
      <c r="ATX34" s="49"/>
      <c r="ATY34" s="49"/>
      <c r="ATZ34" s="49"/>
      <c r="AUA34" s="49"/>
      <c r="AUB34" s="49"/>
      <c r="AUC34" s="49"/>
      <c r="AUD34" s="49"/>
      <c r="AUE34" s="49"/>
      <c r="AUF34" s="49"/>
      <c r="AUG34" s="49"/>
      <c r="AUH34" s="49"/>
      <c r="AUI34" s="49"/>
      <c r="AUJ34" s="49"/>
      <c r="AUK34" s="49"/>
      <c r="AUL34" s="49"/>
      <c r="AUM34" s="49"/>
      <c r="AUN34" s="49"/>
      <c r="AUO34" s="49"/>
      <c r="AUP34" s="49"/>
      <c r="AUQ34" s="49"/>
      <c r="AUR34" s="49"/>
      <c r="AUS34" s="49"/>
      <c r="AUT34" s="49"/>
      <c r="AUU34" s="49"/>
      <c r="AUV34" s="49"/>
      <c r="AUW34" s="49"/>
      <c r="AUX34" s="49"/>
      <c r="AUY34" s="49"/>
      <c r="AUZ34" s="49"/>
      <c r="AVA34" s="49"/>
      <c r="AVB34" s="49"/>
      <c r="AVC34" s="49"/>
      <c r="AVD34" s="49"/>
      <c r="AVE34" s="49"/>
      <c r="AVF34" s="49"/>
      <c r="AVG34" s="49"/>
      <c r="AVH34" s="49"/>
      <c r="AVI34" s="49"/>
      <c r="AVJ34" s="49"/>
      <c r="AVK34" s="49"/>
      <c r="AVL34" s="49"/>
      <c r="AVM34" s="49"/>
      <c r="AVN34" s="49"/>
      <c r="AVO34" s="49"/>
      <c r="AVP34" s="49"/>
      <c r="AVQ34" s="49"/>
      <c r="AVR34" s="49"/>
      <c r="AVS34" s="49"/>
      <c r="AVT34" s="49"/>
      <c r="AVU34" s="49"/>
      <c r="AVV34" s="49"/>
      <c r="AVW34" s="49"/>
      <c r="AVX34" s="49"/>
      <c r="AVY34" s="49"/>
      <c r="AVZ34" s="49"/>
      <c r="AWA34" s="49"/>
      <c r="AWB34" s="49"/>
      <c r="AWC34" s="49"/>
      <c r="AWD34" s="49"/>
      <c r="AWE34" s="49"/>
      <c r="AWF34" s="49"/>
      <c r="AWG34" s="49"/>
      <c r="AWH34" s="49"/>
      <c r="AWI34" s="49"/>
      <c r="AWJ34" s="49"/>
      <c r="AWK34" s="49"/>
      <c r="AWL34" s="49"/>
      <c r="AWM34" s="49"/>
      <c r="AWN34" s="49"/>
      <c r="AWO34" s="49"/>
      <c r="AWP34" s="49"/>
      <c r="AWQ34" s="49"/>
      <c r="AWR34" s="49"/>
      <c r="AWS34" s="49"/>
      <c r="AWT34" s="49"/>
      <c r="AWU34" s="49"/>
      <c r="AWV34" s="49"/>
      <c r="AWW34" s="49"/>
      <c r="AWX34" s="49"/>
      <c r="AWY34" s="49"/>
      <c r="AWZ34" s="49"/>
      <c r="AXA34" s="49"/>
      <c r="AXB34" s="49"/>
      <c r="AXC34" s="49"/>
      <c r="AXD34" s="49"/>
      <c r="AXE34" s="49"/>
      <c r="AXF34" s="49"/>
      <c r="AXG34" s="49"/>
      <c r="AXH34" s="49"/>
      <c r="AXI34" s="49"/>
      <c r="AXJ34" s="49"/>
      <c r="AXK34" s="49"/>
      <c r="AXL34" s="49"/>
      <c r="AXM34" s="49"/>
      <c r="AXN34" s="49"/>
      <c r="AXO34" s="49"/>
      <c r="AXP34" s="49"/>
      <c r="AXQ34" s="49"/>
      <c r="AXR34" s="49"/>
      <c r="AXS34" s="49"/>
      <c r="AXT34" s="49"/>
      <c r="AXU34" s="49"/>
      <c r="AXV34" s="49"/>
      <c r="AXW34" s="49"/>
      <c r="AXX34" s="49"/>
      <c r="AXY34" s="49"/>
      <c r="AXZ34" s="49"/>
      <c r="AYA34" s="49"/>
      <c r="AYB34" s="49"/>
      <c r="AYC34" s="49"/>
      <c r="AYD34" s="49"/>
      <c r="AYE34" s="49"/>
      <c r="AYF34" s="49"/>
      <c r="AYG34" s="49"/>
      <c r="AYH34" s="49"/>
      <c r="AYI34" s="49"/>
      <c r="AYJ34" s="49"/>
      <c r="AYK34" s="49"/>
      <c r="AYL34" s="49"/>
      <c r="AYM34" s="49"/>
      <c r="AYN34" s="49"/>
      <c r="AYO34" s="49"/>
      <c r="AYP34" s="49"/>
      <c r="AYQ34" s="49"/>
      <c r="AYR34" s="49"/>
      <c r="AYS34" s="49"/>
      <c r="AYT34" s="49"/>
      <c r="AYU34" s="49"/>
      <c r="AYV34" s="49"/>
      <c r="AYW34" s="49"/>
      <c r="AYX34" s="49"/>
      <c r="AYY34" s="49"/>
      <c r="AYZ34" s="49"/>
      <c r="AZA34" s="49"/>
      <c r="AZB34" s="49"/>
      <c r="AZC34" s="49"/>
      <c r="AZD34" s="49"/>
      <c r="AZE34" s="49"/>
      <c r="AZF34" s="49"/>
      <c r="AZG34" s="49"/>
      <c r="AZH34" s="49"/>
      <c r="AZI34" s="49"/>
      <c r="AZJ34" s="49"/>
      <c r="AZK34" s="49"/>
      <c r="AZL34" s="49"/>
      <c r="AZM34" s="49"/>
      <c r="AZN34" s="49"/>
      <c r="AZO34" s="49"/>
      <c r="AZP34" s="49"/>
      <c r="AZQ34" s="49"/>
      <c r="AZR34" s="49"/>
      <c r="AZS34" s="49"/>
      <c r="AZT34" s="49"/>
      <c r="AZU34" s="49"/>
      <c r="AZV34" s="49"/>
      <c r="AZW34" s="49"/>
      <c r="AZX34" s="49"/>
      <c r="AZY34" s="49"/>
      <c r="AZZ34" s="49"/>
      <c r="BAA34" s="49"/>
      <c r="BAB34" s="49"/>
      <c r="BAC34" s="49"/>
      <c r="BAD34" s="49"/>
      <c r="BAE34" s="49"/>
      <c r="BAF34" s="49"/>
      <c r="BAG34" s="49"/>
      <c r="BAH34" s="49"/>
      <c r="BAI34" s="49"/>
      <c r="BAJ34" s="49"/>
      <c r="BAK34" s="49"/>
      <c r="BAL34" s="49"/>
      <c r="BAM34" s="49"/>
      <c r="BAN34" s="49"/>
      <c r="BAO34" s="49"/>
      <c r="BAP34" s="49"/>
      <c r="BAQ34" s="49"/>
      <c r="BAR34" s="49"/>
      <c r="BAS34" s="49"/>
      <c r="BAT34" s="49"/>
      <c r="BAU34" s="49"/>
      <c r="BAV34" s="49"/>
      <c r="BAW34" s="49"/>
      <c r="BAX34" s="49"/>
      <c r="BAY34" s="49"/>
      <c r="BAZ34" s="49"/>
      <c r="BBA34" s="49"/>
      <c r="BBB34" s="49"/>
      <c r="BBC34" s="49"/>
      <c r="BBD34" s="49"/>
      <c r="BBE34" s="49"/>
      <c r="BBF34" s="49"/>
      <c r="BBG34" s="49"/>
      <c r="BBH34" s="49"/>
      <c r="BBI34" s="49"/>
      <c r="BBJ34" s="49"/>
      <c r="BBK34" s="49"/>
      <c r="BBL34" s="49"/>
      <c r="BBM34" s="49"/>
      <c r="BBN34" s="49"/>
      <c r="BBO34" s="49"/>
      <c r="BBP34" s="49"/>
      <c r="BBQ34" s="49"/>
      <c r="BBR34" s="49"/>
      <c r="BBS34" s="49"/>
      <c r="BBT34" s="49"/>
      <c r="BBU34" s="49"/>
      <c r="BBV34" s="49"/>
      <c r="BBW34" s="49"/>
      <c r="BBX34" s="49"/>
      <c r="BBY34" s="49"/>
      <c r="BBZ34" s="49"/>
      <c r="BCA34" s="49"/>
      <c r="BCB34" s="49"/>
      <c r="BCC34" s="49"/>
      <c r="BCD34" s="49"/>
      <c r="BCE34" s="49"/>
      <c r="BCF34" s="49"/>
      <c r="BCG34" s="49"/>
      <c r="BCH34" s="49"/>
      <c r="BCI34" s="49"/>
      <c r="BCJ34" s="49"/>
      <c r="BCK34" s="49"/>
      <c r="BCL34" s="49"/>
      <c r="BCM34" s="49"/>
      <c r="BCN34" s="49"/>
      <c r="BCO34" s="49"/>
      <c r="BCP34" s="49"/>
      <c r="BCQ34" s="49"/>
      <c r="BCR34" s="49"/>
      <c r="BCS34" s="49"/>
      <c r="BCT34" s="49"/>
      <c r="BCU34" s="49"/>
      <c r="BCV34" s="49"/>
      <c r="BCW34" s="49"/>
      <c r="BCX34" s="49"/>
      <c r="BCY34" s="49"/>
      <c r="BCZ34" s="49"/>
      <c r="BDA34" s="49"/>
      <c r="BDB34" s="49"/>
      <c r="BDC34" s="49"/>
      <c r="BDD34" s="49"/>
      <c r="BDE34" s="49"/>
      <c r="BDF34" s="49"/>
      <c r="BDG34" s="49"/>
      <c r="BDH34" s="49"/>
      <c r="BDI34" s="49"/>
      <c r="BDJ34" s="49"/>
      <c r="BDK34" s="49"/>
      <c r="BDL34" s="49"/>
      <c r="BDM34" s="49"/>
      <c r="BDN34" s="49"/>
      <c r="BDO34" s="49"/>
      <c r="BDP34" s="49"/>
      <c r="BDQ34" s="49"/>
      <c r="BDR34" s="49"/>
      <c r="BDS34" s="49"/>
      <c r="BDT34" s="49"/>
      <c r="BDU34" s="49"/>
      <c r="BDV34" s="49"/>
      <c r="BDW34" s="49"/>
      <c r="BDX34" s="49"/>
      <c r="BDY34" s="49"/>
      <c r="BDZ34" s="49"/>
      <c r="BEA34" s="49"/>
      <c r="BEB34" s="49"/>
      <c r="BEC34" s="49"/>
      <c r="BED34" s="49"/>
      <c r="BEE34" s="49"/>
      <c r="BEF34" s="49"/>
      <c r="BEG34" s="49"/>
      <c r="BEH34" s="49"/>
      <c r="BEI34" s="49"/>
      <c r="BEJ34" s="49"/>
      <c r="BEK34" s="49"/>
      <c r="BEL34" s="49"/>
      <c r="BEM34" s="49"/>
      <c r="BEN34" s="49"/>
      <c r="BEO34" s="49"/>
      <c r="BEP34" s="49"/>
      <c r="BEQ34" s="49"/>
      <c r="BER34" s="49"/>
      <c r="BES34" s="49"/>
      <c r="BET34" s="49"/>
    </row>
    <row r="35" spans="1:1502" s="49" customFormat="1" x14ac:dyDescent="0.2">
      <c r="A35" s="528" t="s">
        <v>418</v>
      </c>
      <c r="B35" s="529" t="s">
        <v>742</v>
      </c>
      <c r="C35" s="525">
        <v>29013.93</v>
      </c>
      <c r="D35" s="530">
        <v>25633.3</v>
      </c>
      <c r="E35" s="564">
        <v>29013.93</v>
      </c>
      <c r="F35" s="564">
        <v>25633.3</v>
      </c>
      <c r="G35" s="564">
        <v>0</v>
      </c>
      <c r="H35" s="564">
        <v>0</v>
      </c>
      <c r="I35" s="526" t="s">
        <v>606</v>
      </c>
      <c r="J35" s="529"/>
    </row>
    <row r="36" spans="1:1502" s="49" customFormat="1" x14ac:dyDescent="0.2">
      <c r="A36" s="528" t="s">
        <v>580</v>
      </c>
      <c r="B36" s="529" t="s">
        <v>848</v>
      </c>
      <c r="C36" s="525">
        <v>7249.16</v>
      </c>
      <c r="D36" s="530">
        <v>5014.87</v>
      </c>
      <c r="E36" s="564">
        <v>7249.16</v>
      </c>
      <c r="F36" s="564">
        <v>5014.87</v>
      </c>
      <c r="G36" s="564">
        <v>0</v>
      </c>
      <c r="H36" s="564">
        <v>0</v>
      </c>
      <c r="I36" s="526" t="s">
        <v>606</v>
      </c>
      <c r="J36" s="529"/>
    </row>
    <row r="37" spans="1:1502" s="49" customFormat="1" x14ac:dyDescent="0.2">
      <c r="A37" s="529" t="s">
        <v>1693</v>
      </c>
      <c r="B37" s="529" t="s">
        <v>617</v>
      </c>
      <c r="C37" s="525">
        <v>1550.66</v>
      </c>
      <c r="D37" s="530">
        <v>1149.83</v>
      </c>
      <c r="E37" s="564">
        <v>1550.66</v>
      </c>
      <c r="F37" s="564">
        <v>1149.83</v>
      </c>
      <c r="G37" s="564">
        <v>0</v>
      </c>
      <c r="H37" s="564">
        <v>0</v>
      </c>
      <c r="I37" s="526" t="s">
        <v>480</v>
      </c>
      <c r="J37" s="529"/>
    </row>
    <row r="38" spans="1:1502" s="49" customFormat="1" x14ac:dyDescent="0.2">
      <c r="A38" s="528" t="s">
        <v>271</v>
      </c>
      <c r="B38" s="529" t="s">
        <v>272</v>
      </c>
      <c r="C38" s="525">
        <v>286428.57</v>
      </c>
      <c r="D38" s="530">
        <v>214326.05</v>
      </c>
      <c r="E38" s="564">
        <v>0</v>
      </c>
      <c r="F38" s="564">
        <v>0</v>
      </c>
      <c r="G38" s="564">
        <v>286428.57</v>
      </c>
      <c r="H38" s="564">
        <v>214326.05</v>
      </c>
      <c r="I38" s="526" t="s">
        <v>263</v>
      </c>
      <c r="J38" s="528"/>
    </row>
    <row r="39" spans="1:1502" s="49" customFormat="1" x14ac:dyDescent="0.2">
      <c r="A39" s="528" t="s">
        <v>271</v>
      </c>
      <c r="B39" s="528" t="s">
        <v>272</v>
      </c>
      <c r="C39" s="525">
        <v>88921.57</v>
      </c>
      <c r="D39" s="530">
        <v>66537.39</v>
      </c>
      <c r="E39" s="564">
        <v>0</v>
      </c>
      <c r="F39" s="564">
        <v>0</v>
      </c>
      <c r="G39" s="564">
        <v>88921.57</v>
      </c>
      <c r="H39" s="564">
        <v>66537.39</v>
      </c>
      <c r="I39" s="526" t="s">
        <v>263</v>
      </c>
      <c r="J39" s="528"/>
    </row>
    <row r="40" spans="1:1502" s="49" customFormat="1" x14ac:dyDescent="0.2">
      <c r="A40" s="528" t="s">
        <v>271</v>
      </c>
      <c r="B40" s="528" t="s">
        <v>272</v>
      </c>
      <c r="C40" s="525">
        <v>290616.71999999997</v>
      </c>
      <c r="D40" s="530">
        <v>217459.92</v>
      </c>
      <c r="E40" s="564">
        <v>0</v>
      </c>
      <c r="F40" s="564">
        <v>0</v>
      </c>
      <c r="G40" s="564">
        <v>290616.71999999997</v>
      </c>
      <c r="H40" s="564">
        <v>217459.92</v>
      </c>
      <c r="I40" s="526" t="s">
        <v>263</v>
      </c>
      <c r="J40" s="528"/>
    </row>
    <row r="41" spans="1:1502" s="49" customFormat="1" x14ac:dyDescent="0.2">
      <c r="A41" s="528" t="s">
        <v>271</v>
      </c>
      <c r="B41" s="528" t="s">
        <v>272</v>
      </c>
      <c r="C41" s="525">
        <v>676692.6</v>
      </c>
      <c r="D41" s="530">
        <v>506349.12</v>
      </c>
      <c r="E41" s="564">
        <v>0</v>
      </c>
      <c r="F41" s="564">
        <v>0</v>
      </c>
      <c r="G41" s="564">
        <v>676692.6</v>
      </c>
      <c r="H41" s="564">
        <v>506349.12</v>
      </c>
      <c r="I41" s="526" t="s">
        <v>263</v>
      </c>
      <c r="J41" s="528"/>
    </row>
    <row r="42" spans="1:1502" s="49" customFormat="1" x14ac:dyDescent="0.2">
      <c r="A42" s="528" t="s">
        <v>271</v>
      </c>
      <c r="B42" s="528" t="s">
        <v>272</v>
      </c>
      <c r="C42" s="525">
        <v>153786.81</v>
      </c>
      <c r="D42" s="530">
        <v>115074.13</v>
      </c>
      <c r="E42" s="564">
        <v>0</v>
      </c>
      <c r="F42" s="564">
        <v>0</v>
      </c>
      <c r="G42" s="564">
        <v>153786.81</v>
      </c>
      <c r="H42" s="564">
        <v>115074.13</v>
      </c>
      <c r="I42" s="526" t="s">
        <v>263</v>
      </c>
      <c r="J42" s="528"/>
    </row>
    <row r="43" spans="1:1502" s="49" customFormat="1" x14ac:dyDescent="0.2">
      <c r="A43" s="528" t="s">
        <v>271</v>
      </c>
      <c r="B43" s="528" t="s">
        <v>272</v>
      </c>
      <c r="C43" s="525">
        <v>145104.06</v>
      </c>
      <c r="D43" s="530">
        <v>108577.09</v>
      </c>
      <c r="E43" s="564">
        <v>0</v>
      </c>
      <c r="F43" s="564">
        <v>0</v>
      </c>
      <c r="G43" s="564">
        <v>145104.06</v>
      </c>
      <c r="H43" s="564">
        <v>108577.09</v>
      </c>
      <c r="I43" s="526" t="s">
        <v>263</v>
      </c>
      <c r="J43" s="528"/>
    </row>
    <row r="44" spans="1:1502" s="49" customFormat="1" x14ac:dyDescent="0.2">
      <c r="A44" s="528" t="s">
        <v>271</v>
      </c>
      <c r="B44" s="528" t="s">
        <v>272</v>
      </c>
      <c r="C44" s="525">
        <v>1964752.89</v>
      </c>
      <c r="D44" s="530">
        <v>1470166.65</v>
      </c>
      <c r="E44" s="564">
        <v>0</v>
      </c>
      <c r="F44" s="564">
        <v>0</v>
      </c>
      <c r="G44" s="564">
        <v>1964752.89</v>
      </c>
      <c r="H44" s="564">
        <v>1470166.65</v>
      </c>
      <c r="I44" s="526" t="s">
        <v>263</v>
      </c>
      <c r="J44" s="528"/>
    </row>
    <row r="45" spans="1:1502" s="49" customFormat="1" x14ac:dyDescent="0.2">
      <c r="A45" s="528" t="s">
        <v>575</v>
      </c>
      <c r="B45" s="529" t="s">
        <v>363</v>
      </c>
      <c r="C45" s="525">
        <v>3302.83</v>
      </c>
      <c r="D45" s="530">
        <v>1899.67</v>
      </c>
      <c r="E45" s="564">
        <v>0</v>
      </c>
      <c r="F45" s="564">
        <v>0</v>
      </c>
      <c r="G45" s="564">
        <v>3302.83</v>
      </c>
      <c r="H45" s="564">
        <v>1899.67</v>
      </c>
      <c r="I45" s="526" t="s">
        <v>263</v>
      </c>
      <c r="J45" s="528"/>
    </row>
    <row r="46" spans="1:1502" s="49" customFormat="1" x14ac:dyDescent="0.2">
      <c r="A46" s="528" t="s">
        <v>274</v>
      </c>
      <c r="B46" s="529" t="s">
        <v>540</v>
      </c>
      <c r="C46" s="525">
        <v>377547.31</v>
      </c>
      <c r="D46" s="530">
        <v>254154.83</v>
      </c>
      <c r="E46" s="564">
        <v>0</v>
      </c>
      <c r="F46" s="564">
        <v>0</v>
      </c>
      <c r="G46" s="564">
        <v>377547.31</v>
      </c>
      <c r="H46" s="564">
        <v>254154.83</v>
      </c>
      <c r="I46" s="526" t="s">
        <v>263</v>
      </c>
      <c r="J46" s="528"/>
    </row>
    <row r="47" spans="1:1502" s="49" customFormat="1" x14ac:dyDescent="0.2">
      <c r="A47" s="528" t="s">
        <v>279</v>
      </c>
      <c r="B47" s="529" t="s">
        <v>542</v>
      </c>
      <c r="C47" s="525">
        <v>159995.43</v>
      </c>
      <c r="D47" s="530">
        <v>105872.17</v>
      </c>
      <c r="E47" s="564">
        <v>0</v>
      </c>
      <c r="F47" s="564">
        <v>0</v>
      </c>
      <c r="G47" s="564">
        <v>159995.43</v>
      </c>
      <c r="H47" s="564">
        <v>105872.17</v>
      </c>
      <c r="I47" s="526" t="s">
        <v>263</v>
      </c>
      <c r="J47" s="528"/>
    </row>
    <row r="48" spans="1:1502" s="49" customFormat="1" x14ac:dyDescent="0.2">
      <c r="A48" s="528" t="s">
        <v>279</v>
      </c>
      <c r="B48" s="535" t="s">
        <v>380</v>
      </c>
      <c r="C48" s="525">
        <v>12883.71</v>
      </c>
      <c r="D48" s="530">
        <v>12445.14</v>
      </c>
      <c r="E48" s="564">
        <v>0</v>
      </c>
      <c r="F48" s="564">
        <v>0</v>
      </c>
      <c r="G48" s="564">
        <v>12883.71</v>
      </c>
      <c r="H48" s="564">
        <v>12445.14</v>
      </c>
      <c r="I48" s="526" t="s">
        <v>263</v>
      </c>
      <c r="J48" s="529" t="s">
        <v>2097</v>
      </c>
    </row>
    <row r="49" spans="1:10" s="49" customFormat="1" ht="11.25" customHeight="1" x14ac:dyDescent="0.2">
      <c r="A49" s="528" t="s">
        <v>288</v>
      </c>
      <c r="B49" s="536" t="s">
        <v>289</v>
      </c>
      <c r="C49" s="525">
        <v>37409.660000000003</v>
      </c>
      <c r="D49" s="530">
        <v>27107.66</v>
      </c>
      <c r="E49" s="564">
        <v>0</v>
      </c>
      <c r="F49" s="564">
        <v>0</v>
      </c>
      <c r="G49" s="564">
        <v>37409.660000000003</v>
      </c>
      <c r="H49" s="564">
        <v>27107.66</v>
      </c>
      <c r="I49" s="526" t="s">
        <v>263</v>
      </c>
      <c r="J49" s="528"/>
    </row>
    <row r="50" spans="1:10" s="49" customFormat="1" ht="11.25" customHeight="1" x14ac:dyDescent="0.2">
      <c r="A50" s="528" t="s">
        <v>288</v>
      </c>
      <c r="B50" s="528" t="s">
        <v>313</v>
      </c>
      <c r="C50" s="525">
        <v>13784.17</v>
      </c>
      <c r="D50" s="530">
        <v>2489.67</v>
      </c>
      <c r="E50" s="564">
        <v>0</v>
      </c>
      <c r="F50" s="564">
        <v>0</v>
      </c>
      <c r="G50" s="564">
        <v>13784.17</v>
      </c>
      <c r="H50" s="564">
        <v>2489.67</v>
      </c>
      <c r="I50" s="526" t="s">
        <v>263</v>
      </c>
      <c r="J50" s="528"/>
    </row>
    <row r="51" spans="1:10" s="49" customFormat="1" ht="11.25" customHeight="1" x14ac:dyDescent="0.2">
      <c r="A51" s="528" t="s">
        <v>288</v>
      </c>
      <c r="B51" s="537" t="s">
        <v>289</v>
      </c>
      <c r="C51" s="525">
        <v>53800.480000000003</v>
      </c>
      <c r="D51" s="530">
        <v>38984.730000000003</v>
      </c>
      <c r="E51" s="564">
        <v>0</v>
      </c>
      <c r="F51" s="564">
        <v>0</v>
      </c>
      <c r="G51" s="564">
        <v>53800.480000000003</v>
      </c>
      <c r="H51" s="566">
        <v>38984.730000000003</v>
      </c>
      <c r="I51" s="534" t="s">
        <v>263</v>
      </c>
      <c r="J51" s="528"/>
    </row>
    <row r="52" spans="1:10" s="49" customFormat="1" ht="11.25" customHeight="1" x14ac:dyDescent="0.2">
      <c r="A52" s="528" t="s">
        <v>288</v>
      </c>
      <c r="B52" s="528" t="s">
        <v>292</v>
      </c>
      <c r="C52" s="525">
        <v>119761.12</v>
      </c>
      <c r="D52" s="530">
        <v>82620.31</v>
      </c>
      <c r="E52" s="564">
        <v>0</v>
      </c>
      <c r="F52" s="564">
        <v>0</v>
      </c>
      <c r="G52" s="564">
        <v>119761.12</v>
      </c>
      <c r="H52" s="564">
        <v>82620.31</v>
      </c>
      <c r="I52" s="534" t="s">
        <v>263</v>
      </c>
      <c r="J52" s="528"/>
    </row>
    <row r="53" spans="1:10" s="49" customFormat="1" ht="11.25" customHeight="1" x14ac:dyDescent="0.2">
      <c r="A53" s="528" t="s">
        <v>288</v>
      </c>
      <c r="B53" s="528" t="s">
        <v>289</v>
      </c>
      <c r="C53" s="525">
        <v>539.92999999999995</v>
      </c>
      <c r="D53" s="530">
        <v>391.24</v>
      </c>
      <c r="E53" s="564">
        <v>0</v>
      </c>
      <c r="F53" s="564">
        <v>0</v>
      </c>
      <c r="G53" s="564">
        <v>539.92999999999995</v>
      </c>
      <c r="H53" s="564">
        <v>391.24</v>
      </c>
      <c r="I53" s="526" t="s">
        <v>263</v>
      </c>
      <c r="J53" s="528"/>
    </row>
    <row r="54" spans="1:10" s="49" customFormat="1" ht="11.25" customHeight="1" x14ac:dyDescent="0.2">
      <c r="A54" s="528" t="s">
        <v>288</v>
      </c>
      <c r="B54" s="529" t="s">
        <v>289</v>
      </c>
      <c r="C54" s="525">
        <v>32473.119999999999</v>
      </c>
      <c r="D54" s="530">
        <v>23530.57</v>
      </c>
      <c r="E54" s="564">
        <v>0</v>
      </c>
      <c r="F54" s="564">
        <v>0</v>
      </c>
      <c r="G54" s="564">
        <v>32473.119999999999</v>
      </c>
      <c r="H54" s="564">
        <v>23530.57</v>
      </c>
      <c r="I54" s="538" t="s">
        <v>263</v>
      </c>
      <c r="J54" s="528"/>
    </row>
    <row r="55" spans="1:10" s="49" customFormat="1" x14ac:dyDescent="0.2">
      <c r="A55" s="528" t="s">
        <v>288</v>
      </c>
      <c r="B55" s="528" t="s">
        <v>289</v>
      </c>
      <c r="C55" s="525">
        <v>5399.33</v>
      </c>
      <c r="D55" s="530">
        <v>3912.45</v>
      </c>
      <c r="E55" s="564">
        <v>0</v>
      </c>
      <c r="F55" s="564">
        <v>0</v>
      </c>
      <c r="G55" s="564">
        <v>5399.33</v>
      </c>
      <c r="H55" s="564">
        <v>3912.45</v>
      </c>
      <c r="I55" s="538" t="s">
        <v>263</v>
      </c>
      <c r="J55" s="528"/>
    </row>
    <row r="56" spans="1:10" s="49" customFormat="1" x14ac:dyDescent="0.2">
      <c r="A56" s="528" t="s">
        <v>288</v>
      </c>
      <c r="B56" s="528" t="s">
        <v>289</v>
      </c>
      <c r="C56" s="525">
        <v>79061.64</v>
      </c>
      <c r="D56" s="530">
        <v>57289.39</v>
      </c>
      <c r="E56" s="564">
        <v>0</v>
      </c>
      <c r="F56" s="564">
        <v>0</v>
      </c>
      <c r="G56" s="564">
        <v>79061.64</v>
      </c>
      <c r="H56" s="564">
        <v>57289.39</v>
      </c>
      <c r="I56" s="539" t="s">
        <v>263</v>
      </c>
      <c r="J56" s="528"/>
    </row>
    <row r="57" spans="1:10" s="49" customFormat="1" x14ac:dyDescent="0.2">
      <c r="A57" s="528" t="s">
        <v>288</v>
      </c>
      <c r="B57" s="528" t="s">
        <v>289</v>
      </c>
      <c r="C57" s="525">
        <v>16776.5</v>
      </c>
      <c r="D57" s="530">
        <v>12156.53</v>
      </c>
      <c r="E57" s="564">
        <v>0</v>
      </c>
      <c r="F57" s="564">
        <v>0</v>
      </c>
      <c r="G57" s="564">
        <v>16776.5</v>
      </c>
      <c r="H57" s="564">
        <v>12156.53</v>
      </c>
      <c r="I57" s="526" t="s">
        <v>263</v>
      </c>
      <c r="J57" s="528"/>
    </row>
    <row r="58" spans="1:10" s="49" customFormat="1" x14ac:dyDescent="0.2">
      <c r="A58" s="528" t="s">
        <v>288</v>
      </c>
      <c r="B58" s="529" t="s">
        <v>291</v>
      </c>
      <c r="C58" s="525">
        <v>98947.47</v>
      </c>
      <c r="D58" s="530">
        <v>61213.27</v>
      </c>
      <c r="E58" s="564">
        <v>0</v>
      </c>
      <c r="F58" s="564">
        <v>0</v>
      </c>
      <c r="G58" s="564">
        <v>98947.47</v>
      </c>
      <c r="H58" s="564">
        <v>61213.27</v>
      </c>
      <c r="I58" s="526" t="s">
        <v>263</v>
      </c>
      <c r="J58" s="528"/>
    </row>
    <row r="59" spans="1:10" s="49" customFormat="1" x14ac:dyDescent="0.2">
      <c r="A59" s="528" t="s">
        <v>288</v>
      </c>
      <c r="B59" s="528" t="s">
        <v>291</v>
      </c>
      <c r="C59" s="525">
        <v>2559.83</v>
      </c>
      <c r="D59" s="530">
        <v>1583.63</v>
      </c>
      <c r="E59" s="564">
        <v>0</v>
      </c>
      <c r="F59" s="564">
        <v>0</v>
      </c>
      <c r="G59" s="564">
        <v>2559.83</v>
      </c>
      <c r="H59" s="564">
        <v>1583.63</v>
      </c>
      <c r="I59" s="539" t="s">
        <v>263</v>
      </c>
      <c r="J59" s="528"/>
    </row>
    <row r="60" spans="1:10" s="49" customFormat="1" ht="11.25" customHeight="1" x14ac:dyDescent="0.2">
      <c r="A60" s="528" t="s">
        <v>288</v>
      </c>
      <c r="B60" s="528" t="s">
        <v>291</v>
      </c>
      <c r="C60" s="525">
        <v>280695.74</v>
      </c>
      <c r="D60" s="530">
        <v>173650.79</v>
      </c>
      <c r="E60" s="564">
        <v>0</v>
      </c>
      <c r="F60" s="564">
        <v>0</v>
      </c>
      <c r="G60" s="564">
        <v>280695.74</v>
      </c>
      <c r="H60" s="564">
        <v>173650.79</v>
      </c>
      <c r="I60" s="539" t="s">
        <v>263</v>
      </c>
      <c r="J60" s="528"/>
    </row>
    <row r="61" spans="1:10" s="49" customFormat="1" x14ac:dyDescent="0.2">
      <c r="A61" s="529" t="s">
        <v>288</v>
      </c>
      <c r="B61" s="529" t="s">
        <v>289</v>
      </c>
      <c r="C61" s="525">
        <v>809.9</v>
      </c>
      <c r="D61" s="530">
        <v>586.87</v>
      </c>
      <c r="E61" s="564">
        <v>0</v>
      </c>
      <c r="F61" s="564">
        <v>0</v>
      </c>
      <c r="G61" s="564">
        <v>809.9</v>
      </c>
      <c r="H61" s="564">
        <v>586.87</v>
      </c>
      <c r="I61" s="539" t="s">
        <v>263</v>
      </c>
      <c r="J61" s="529" t="s">
        <v>2097</v>
      </c>
    </row>
    <row r="62" spans="1:10" s="49" customFormat="1" x14ac:dyDescent="0.2">
      <c r="A62" s="528" t="s">
        <v>288</v>
      </c>
      <c r="B62" s="528" t="s">
        <v>293</v>
      </c>
      <c r="C62" s="530">
        <v>1859.38</v>
      </c>
      <c r="D62" s="530">
        <v>686.03</v>
      </c>
      <c r="E62" s="564">
        <v>0</v>
      </c>
      <c r="F62" s="564">
        <v>0</v>
      </c>
      <c r="G62" s="564">
        <v>1859.38</v>
      </c>
      <c r="H62" s="564">
        <v>686.03</v>
      </c>
      <c r="I62" s="528" t="s">
        <v>263</v>
      </c>
      <c r="J62" s="529"/>
    </row>
    <row r="63" spans="1:10" s="49" customFormat="1" x14ac:dyDescent="0.2">
      <c r="A63" s="528" t="s">
        <v>288</v>
      </c>
      <c r="B63" s="528" t="s">
        <v>293</v>
      </c>
      <c r="C63" s="530">
        <v>1410.56</v>
      </c>
      <c r="D63" s="530">
        <v>520.42999999999995</v>
      </c>
      <c r="E63" s="564">
        <v>0</v>
      </c>
      <c r="F63" s="564">
        <v>0</v>
      </c>
      <c r="G63" s="564">
        <v>1410.56</v>
      </c>
      <c r="H63" s="564">
        <v>520.42999999999995</v>
      </c>
      <c r="I63" s="528" t="s">
        <v>263</v>
      </c>
      <c r="J63" s="529"/>
    </row>
    <row r="64" spans="1:10" s="49" customFormat="1" x14ac:dyDescent="0.2">
      <c r="A64" s="528" t="s">
        <v>314</v>
      </c>
      <c r="B64" s="528" t="s">
        <v>550</v>
      </c>
      <c r="C64" s="525">
        <v>117725.1</v>
      </c>
      <c r="D64" s="530">
        <v>67992.160000000003</v>
      </c>
      <c r="E64" s="564">
        <v>0</v>
      </c>
      <c r="F64" s="564">
        <v>0</v>
      </c>
      <c r="G64" s="564">
        <v>117725.1</v>
      </c>
      <c r="H64" s="564">
        <v>67992.160000000003</v>
      </c>
      <c r="I64" s="526" t="s">
        <v>263</v>
      </c>
      <c r="J64" s="528"/>
    </row>
    <row r="65" spans="1:10" s="49" customFormat="1" x14ac:dyDescent="0.2">
      <c r="A65" s="528" t="s">
        <v>314</v>
      </c>
      <c r="B65" s="528" t="s">
        <v>550</v>
      </c>
      <c r="C65" s="525">
        <v>525.32000000000005</v>
      </c>
      <c r="D65" s="530">
        <v>303.39999999999998</v>
      </c>
      <c r="E65" s="564">
        <v>0</v>
      </c>
      <c r="F65" s="564">
        <v>0</v>
      </c>
      <c r="G65" s="564">
        <v>525.32000000000005</v>
      </c>
      <c r="H65" s="564">
        <v>303.39999999999998</v>
      </c>
      <c r="I65" s="526" t="s">
        <v>263</v>
      </c>
      <c r="J65" s="528"/>
    </row>
    <row r="66" spans="1:10" s="49" customFormat="1" x14ac:dyDescent="0.2">
      <c r="A66" s="528" t="s">
        <v>314</v>
      </c>
      <c r="B66" s="528" t="s">
        <v>550</v>
      </c>
      <c r="C66" s="525">
        <v>125920.16</v>
      </c>
      <c r="D66" s="530">
        <v>72725.22</v>
      </c>
      <c r="E66" s="564">
        <v>0</v>
      </c>
      <c r="F66" s="564">
        <v>0</v>
      </c>
      <c r="G66" s="564">
        <v>125920.16</v>
      </c>
      <c r="H66" s="564">
        <v>72725.22</v>
      </c>
      <c r="I66" s="526" t="s">
        <v>263</v>
      </c>
      <c r="J66" s="528"/>
    </row>
    <row r="67" spans="1:10" s="49" customFormat="1" x14ac:dyDescent="0.2">
      <c r="A67" s="528" t="s">
        <v>317</v>
      </c>
      <c r="B67" s="535" t="s">
        <v>320</v>
      </c>
      <c r="C67" s="525">
        <v>20775.78</v>
      </c>
      <c r="D67" s="530">
        <v>14261.43</v>
      </c>
      <c r="E67" s="564">
        <v>0</v>
      </c>
      <c r="F67" s="564">
        <v>0</v>
      </c>
      <c r="G67" s="564">
        <v>20775.78</v>
      </c>
      <c r="H67" s="564">
        <v>14261.43</v>
      </c>
      <c r="I67" s="526" t="s">
        <v>263</v>
      </c>
      <c r="J67" s="528"/>
    </row>
    <row r="68" spans="1:10" s="49" customFormat="1" x14ac:dyDescent="0.2">
      <c r="A68" s="528" t="s">
        <v>317</v>
      </c>
      <c r="B68" s="535" t="s">
        <v>320</v>
      </c>
      <c r="C68" s="525">
        <v>47321.46</v>
      </c>
      <c r="D68" s="530">
        <v>32483.58</v>
      </c>
      <c r="E68" s="564">
        <v>0</v>
      </c>
      <c r="F68" s="564">
        <v>0</v>
      </c>
      <c r="G68" s="564">
        <v>47321.46</v>
      </c>
      <c r="H68" s="564">
        <v>32483.58</v>
      </c>
      <c r="I68" s="526" t="s">
        <v>263</v>
      </c>
      <c r="J68" s="528"/>
    </row>
    <row r="69" spans="1:10" s="49" customFormat="1" x14ac:dyDescent="0.2">
      <c r="A69" s="528" t="s">
        <v>317</v>
      </c>
      <c r="B69" s="535" t="s">
        <v>320</v>
      </c>
      <c r="C69" s="525">
        <v>23909.79</v>
      </c>
      <c r="D69" s="530">
        <v>16412.75</v>
      </c>
      <c r="E69" s="564">
        <v>0</v>
      </c>
      <c r="F69" s="564">
        <v>0</v>
      </c>
      <c r="G69" s="564">
        <v>23909.79</v>
      </c>
      <c r="H69" s="564">
        <v>16412.75</v>
      </c>
      <c r="I69" s="526" t="s">
        <v>263</v>
      </c>
      <c r="J69" s="528"/>
    </row>
    <row r="70" spans="1:10" s="49" customFormat="1" x14ac:dyDescent="0.2">
      <c r="A70" s="528" t="s">
        <v>317</v>
      </c>
      <c r="B70" s="535" t="s">
        <v>320</v>
      </c>
      <c r="C70" s="525">
        <v>83310.679999999993</v>
      </c>
      <c r="D70" s="530">
        <v>57188.19</v>
      </c>
      <c r="E70" s="564">
        <v>0</v>
      </c>
      <c r="F70" s="564">
        <v>0</v>
      </c>
      <c r="G70" s="564">
        <v>83310.679999999993</v>
      </c>
      <c r="H70" s="564">
        <v>57188.19</v>
      </c>
      <c r="I70" s="526" t="s">
        <v>263</v>
      </c>
      <c r="J70" s="528"/>
    </row>
    <row r="71" spans="1:10" s="49" customFormat="1" x14ac:dyDescent="0.2">
      <c r="A71" s="528" t="s">
        <v>317</v>
      </c>
      <c r="B71" s="528" t="s">
        <v>551</v>
      </c>
      <c r="C71" s="525">
        <v>503987.66000000009</v>
      </c>
      <c r="D71" s="530">
        <v>334375.84000000003</v>
      </c>
      <c r="E71" s="564">
        <v>0</v>
      </c>
      <c r="F71" s="564">
        <v>0</v>
      </c>
      <c r="G71" s="564">
        <v>503987.66000000009</v>
      </c>
      <c r="H71" s="564">
        <v>334375.84000000003</v>
      </c>
      <c r="I71" s="526" t="s">
        <v>263</v>
      </c>
      <c r="J71" s="528"/>
    </row>
    <row r="72" spans="1:10" s="49" customFormat="1" x14ac:dyDescent="0.2">
      <c r="A72" s="528" t="s">
        <v>321</v>
      </c>
      <c r="B72" s="528" t="s">
        <v>539</v>
      </c>
      <c r="C72" s="525">
        <v>225990.69</v>
      </c>
      <c r="D72" s="530">
        <v>203966.71</v>
      </c>
      <c r="E72" s="564">
        <v>0</v>
      </c>
      <c r="F72" s="564">
        <v>0</v>
      </c>
      <c r="G72" s="564">
        <v>225990.69</v>
      </c>
      <c r="H72" s="564">
        <v>203966.71</v>
      </c>
      <c r="I72" s="526" t="s">
        <v>263</v>
      </c>
      <c r="J72" s="528"/>
    </row>
    <row r="73" spans="1:10" s="49" customFormat="1" x14ac:dyDescent="0.2">
      <c r="A73" s="528" t="s">
        <v>321</v>
      </c>
      <c r="B73" s="528" t="s">
        <v>544</v>
      </c>
      <c r="C73" s="525">
        <v>119801.22</v>
      </c>
      <c r="D73" s="530">
        <v>37572.339999999997</v>
      </c>
      <c r="E73" s="564">
        <v>0</v>
      </c>
      <c r="F73" s="564">
        <v>0</v>
      </c>
      <c r="G73" s="564">
        <v>119801.22</v>
      </c>
      <c r="H73" s="564">
        <v>37572.339999999997</v>
      </c>
      <c r="I73" s="526" t="s">
        <v>263</v>
      </c>
      <c r="J73" s="528"/>
    </row>
    <row r="74" spans="1:10" s="49" customFormat="1" x14ac:dyDescent="0.2">
      <c r="A74" s="528" t="s">
        <v>321</v>
      </c>
      <c r="B74" s="528" t="s">
        <v>549</v>
      </c>
      <c r="C74" s="525">
        <v>473070.61</v>
      </c>
      <c r="D74" s="530">
        <v>312277.40000000002</v>
      </c>
      <c r="E74" s="564">
        <v>0</v>
      </c>
      <c r="F74" s="564">
        <v>0</v>
      </c>
      <c r="G74" s="564">
        <v>473070.61</v>
      </c>
      <c r="H74" s="564">
        <v>312277.40000000002</v>
      </c>
      <c r="I74" s="526" t="s">
        <v>263</v>
      </c>
      <c r="J74" s="528"/>
    </row>
    <row r="75" spans="1:10" s="49" customFormat="1" x14ac:dyDescent="0.2">
      <c r="A75" s="528" t="s">
        <v>321</v>
      </c>
      <c r="B75" s="528" t="s">
        <v>538</v>
      </c>
      <c r="C75" s="525">
        <v>19775.509999999998</v>
      </c>
      <c r="D75" s="530">
        <v>3756.57</v>
      </c>
      <c r="E75" s="564">
        <v>0</v>
      </c>
      <c r="F75" s="564">
        <v>0</v>
      </c>
      <c r="G75" s="564">
        <v>19775.509999999998</v>
      </c>
      <c r="H75" s="564">
        <v>3756.57</v>
      </c>
      <c r="I75" s="526" t="s">
        <v>263</v>
      </c>
      <c r="J75" s="528"/>
    </row>
    <row r="76" spans="1:10" s="49" customFormat="1" x14ac:dyDescent="0.2">
      <c r="A76" s="529" t="s">
        <v>1685</v>
      </c>
      <c r="B76" s="529" t="s">
        <v>555</v>
      </c>
      <c r="C76" s="525">
        <v>25691.87</v>
      </c>
      <c r="D76" s="530">
        <v>19912.75</v>
      </c>
      <c r="E76" s="564">
        <v>0</v>
      </c>
      <c r="F76" s="564">
        <v>0</v>
      </c>
      <c r="G76" s="564">
        <v>25691.87</v>
      </c>
      <c r="H76" s="564">
        <v>19912.75</v>
      </c>
      <c r="I76" s="526" t="s">
        <v>263</v>
      </c>
      <c r="J76" s="528"/>
    </row>
    <row r="77" spans="1:10" s="49" customFormat="1" x14ac:dyDescent="0.2">
      <c r="A77" s="529" t="s">
        <v>1685</v>
      </c>
      <c r="B77" s="529" t="s">
        <v>555</v>
      </c>
      <c r="C77" s="525">
        <v>69735.08</v>
      </c>
      <c r="D77" s="530">
        <v>54048.91</v>
      </c>
      <c r="E77" s="564">
        <v>0</v>
      </c>
      <c r="F77" s="564">
        <v>0</v>
      </c>
      <c r="G77" s="564">
        <v>69735.08</v>
      </c>
      <c r="H77" s="564">
        <v>54048.91</v>
      </c>
      <c r="I77" s="526" t="s">
        <v>263</v>
      </c>
      <c r="J77" s="528"/>
    </row>
    <row r="78" spans="1:10" s="49" customFormat="1" x14ac:dyDescent="0.2">
      <c r="A78" s="529" t="s">
        <v>1685</v>
      </c>
      <c r="B78" s="529" t="s">
        <v>555</v>
      </c>
      <c r="C78" s="525">
        <v>91252.02</v>
      </c>
      <c r="D78" s="530">
        <v>70725.84</v>
      </c>
      <c r="E78" s="564">
        <v>0</v>
      </c>
      <c r="F78" s="564">
        <v>0</v>
      </c>
      <c r="G78" s="564">
        <v>91252.02</v>
      </c>
      <c r="H78" s="564">
        <v>70725.84</v>
      </c>
      <c r="I78" s="526" t="s">
        <v>263</v>
      </c>
      <c r="J78" s="528"/>
    </row>
    <row r="79" spans="1:10" s="49" customFormat="1" x14ac:dyDescent="0.2">
      <c r="A79" s="529" t="s">
        <v>1685</v>
      </c>
      <c r="B79" s="529" t="s">
        <v>555</v>
      </c>
      <c r="C79" s="525">
        <v>19177.150000000001</v>
      </c>
      <c r="D79" s="530">
        <v>14863.45</v>
      </c>
      <c r="E79" s="564">
        <v>0</v>
      </c>
      <c r="F79" s="564">
        <v>0</v>
      </c>
      <c r="G79" s="564">
        <v>19177.150000000001</v>
      </c>
      <c r="H79" s="564">
        <v>14863.45</v>
      </c>
      <c r="I79" s="526" t="s">
        <v>263</v>
      </c>
      <c r="J79" s="528"/>
    </row>
    <row r="80" spans="1:10" s="49" customFormat="1" x14ac:dyDescent="0.2">
      <c r="A80" s="529" t="s">
        <v>1685</v>
      </c>
      <c r="B80" s="529" t="s">
        <v>555</v>
      </c>
      <c r="C80" s="525">
        <v>734.05</v>
      </c>
      <c r="D80" s="530">
        <v>568.94000000000005</v>
      </c>
      <c r="E80" s="564">
        <v>0</v>
      </c>
      <c r="F80" s="564">
        <v>0</v>
      </c>
      <c r="G80" s="564">
        <v>734.05</v>
      </c>
      <c r="H80" s="564">
        <v>568.94000000000005</v>
      </c>
      <c r="I80" s="526" t="s">
        <v>263</v>
      </c>
      <c r="J80" s="528"/>
    </row>
    <row r="81" spans="1:1502" s="49" customFormat="1" x14ac:dyDescent="0.2">
      <c r="A81" s="529" t="s">
        <v>1685</v>
      </c>
      <c r="B81" s="529" t="s">
        <v>555</v>
      </c>
      <c r="C81" s="525">
        <v>3991.42</v>
      </c>
      <c r="D81" s="530">
        <v>3093.59</v>
      </c>
      <c r="E81" s="564">
        <v>0</v>
      </c>
      <c r="F81" s="564">
        <v>0</v>
      </c>
      <c r="G81" s="564">
        <v>3991.42</v>
      </c>
      <c r="H81" s="564">
        <v>3093.59</v>
      </c>
      <c r="I81" s="526" t="s">
        <v>263</v>
      </c>
      <c r="J81" s="528"/>
    </row>
    <row r="82" spans="1:1502" s="49" customFormat="1" x14ac:dyDescent="0.2">
      <c r="A82" s="529" t="s">
        <v>1685</v>
      </c>
      <c r="B82" s="529" t="s">
        <v>555</v>
      </c>
      <c r="C82" s="525">
        <v>30554.98</v>
      </c>
      <c r="D82" s="530">
        <v>23681.95</v>
      </c>
      <c r="E82" s="564">
        <v>0</v>
      </c>
      <c r="F82" s="564">
        <v>0</v>
      </c>
      <c r="G82" s="564">
        <v>30554.98</v>
      </c>
      <c r="H82" s="564">
        <v>23681.95</v>
      </c>
      <c r="I82" s="526" t="s">
        <v>263</v>
      </c>
      <c r="J82" s="528"/>
    </row>
    <row r="83" spans="1:1502" s="49" customFormat="1" x14ac:dyDescent="0.2">
      <c r="A83" s="529" t="s">
        <v>1685</v>
      </c>
      <c r="B83" s="529" t="s">
        <v>555</v>
      </c>
      <c r="C83" s="525">
        <v>642.29999999999995</v>
      </c>
      <c r="D83" s="530">
        <v>497.82</v>
      </c>
      <c r="E83" s="564">
        <v>0</v>
      </c>
      <c r="F83" s="564">
        <v>0</v>
      </c>
      <c r="G83" s="564">
        <v>642.29999999999995</v>
      </c>
      <c r="H83" s="564">
        <v>497.82</v>
      </c>
      <c r="I83" s="526" t="s">
        <v>263</v>
      </c>
      <c r="J83" s="528"/>
    </row>
    <row r="84" spans="1:1502" s="49" customFormat="1" x14ac:dyDescent="0.2">
      <c r="A84" s="529" t="s">
        <v>1685</v>
      </c>
      <c r="B84" s="529" t="s">
        <v>555</v>
      </c>
      <c r="C84" s="525">
        <v>20094.71</v>
      </c>
      <c r="D84" s="530">
        <v>15574.62</v>
      </c>
      <c r="E84" s="564">
        <v>0</v>
      </c>
      <c r="F84" s="564">
        <v>0</v>
      </c>
      <c r="G84" s="564">
        <v>20094.71</v>
      </c>
      <c r="H84" s="564">
        <v>15574.62</v>
      </c>
      <c r="I84" s="526" t="s">
        <v>263</v>
      </c>
      <c r="J84" s="528"/>
    </row>
    <row r="85" spans="1:1502" s="49" customFormat="1" x14ac:dyDescent="0.2">
      <c r="A85" s="529" t="s">
        <v>1686</v>
      </c>
      <c r="B85" s="529" t="s">
        <v>325</v>
      </c>
      <c r="C85" s="525">
        <v>272613.42</v>
      </c>
      <c r="D85" s="530">
        <v>122138.48</v>
      </c>
      <c r="E85" s="564">
        <v>0</v>
      </c>
      <c r="F85" s="564">
        <v>0</v>
      </c>
      <c r="G85" s="564">
        <v>272613.42</v>
      </c>
      <c r="H85" s="564">
        <v>122138.48</v>
      </c>
      <c r="I85" s="526" t="s">
        <v>263</v>
      </c>
      <c r="J85" s="528"/>
    </row>
    <row r="86" spans="1:1502" s="516" customFormat="1" x14ac:dyDescent="0.2">
      <c r="A86" s="528" t="s">
        <v>1282</v>
      </c>
      <c r="B86" s="529" t="s">
        <v>565</v>
      </c>
      <c r="C86" s="525">
        <v>2318.91</v>
      </c>
      <c r="D86" s="530">
        <v>1859.53</v>
      </c>
      <c r="E86" s="564">
        <v>0</v>
      </c>
      <c r="F86" s="564">
        <v>0</v>
      </c>
      <c r="G86" s="564">
        <v>2318.91</v>
      </c>
      <c r="H86" s="564">
        <v>1859.53</v>
      </c>
      <c r="I86" s="526" t="s">
        <v>263</v>
      </c>
      <c r="J86" s="528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49"/>
      <c r="HV86" s="49"/>
      <c r="HW86" s="49"/>
      <c r="HX86" s="49"/>
      <c r="HY86" s="49"/>
      <c r="HZ86" s="49"/>
      <c r="IA86" s="49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  <c r="IN86" s="49"/>
      <c r="IO86" s="49"/>
      <c r="IP86" s="49"/>
      <c r="IQ86" s="49"/>
      <c r="IR86" s="49"/>
      <c r="IS86" s="49"/>
      <c r="IT86" s="49"/>
      <c r="IU86" s="49"/>
      <c r="IV86" s="49"/>
      <c r="IW86" s="49"/>
      <c r="IX86" s="49"/>
      <c r="IY86" s="49"/>
      <c r="IZ86" s="49"/>
      <c r="JA86" s="49"/>
      <c r="JB86" s="49"/>
      <c r="JC86" s="49"/>
      <c r="JD86" s="49"/>
      <c r="JE86" s="49"/>
      <c r="JF86" s="49"/>
      <c r="JG86" s="49"/>
      <c r="JH86" s="49"/>
      <c r="JI86" s="49"/>
      <c r="JJ86" s="49"/>
      <c r="JK86" s="49"/>
      <c r="JL86" s="49"/>
      <c r="JM86" s="49"/>
      <c r="JN86" s="49"/>
      <c r="JO86" s="49"/>
      <c r="JP86" s="49"/>
      <c r="JQ86" s="49"/>
      <c r="JR86" s="49"/>
      <c r="JS86" s="49"/>
      <c r="JT86" s="49"/>
      <c r="JU86" s="49"/>
      <c r="JV86" s="49"/>
      <c r="JW86" s="49"/>
      <c r="JX86" s="49"/>
      <c r="JY86" s="49"/>
      <c r="JZ86" s="49"/>
      <c r="KA86" s="49"/>
      <c r="KB86" s="49"/>
      <c r="KC86" s="49"/>
      <c r="KD86" s="49"/>
      <c r="KE86" s="49"/>
      <c r="KF86" s="49"/>
      <c r="KG86" s="49"/>
      <c r="KH86" s="49"/>
      <c r="KI86" s="49"/>
      <c r="KJ86" s="49"/>
      <c r="KK86" s="49"/>
      <c r="KL86" s="49"/>
      <c r="KM86" s="49"/>
      <c r="KN86" s="49"/>
      <c r="KO86" s="49"/>
      <c r="KP86" s="49"/>
      <c r="KQ86" s="49"/>
      <c r="KR86" s="49"/>
      <c r="KS86" s="49"/>
      <c r="KT86" s="49"/>
      <c r="KU86" s="49"/>
      <c r="KV86" s="49"/>
      <c r="KW86" s="49"/>
      <c r="KX86" s="49"/>
      <c r="KY86" s="49"/>
      <c r="KZ86" s="49"/>
      <c r="LA86" s="49"/>
      <c r="LB86" s="49"/>
      <c r="LC86" s="49"/>
      <c r="LD86" s="49"/>
      <c r="LE86" s="49"/>
      <c r="LF86" s="49"/>
      <c r="LG86" s="49"/>
      <c r="LH86" s="49"/>
      <c r="LI86" s="49"/>
      <c r="LJ86" s="49"/>
      <c r="LK86" s="49"/>
      <c r="LL86" s="49"/>
      <c r="LM86" s="49"/>
      <c r="LN86" s="49"/>
      <c r="LO86" s="49"/>
      <c r="LP86" s="49"/>
      <c r="LQ86" s="49"/>
      <c r="LR86" s="49"/>
      <c r="LS86" s="49"/>
      <c r="LT86" s="49"/>
      <c r="LU86" s="49"/>
      <c r="LV86" s="49"/>
      <c r="LW86" s="49"/>
      <c r="LX86" s="49"/>
      <c r="LY86" s="49"/>
      <c r="LZ86" s="49"/>
      <c r="MA86" s="49"/>
      <c r="MB86" s="49"/>
      <c r="MC86" s="49"/>
      <c r="MD86" s="49"/>
      <c r="ME86" s="49"/>
      <c r="MF86" s="49"/>
      <c r="MG86" s="49"/>
      <c r="MH86" s="49"/>
      <c r="MI86" s="49"/>
      <c r="MJ86" s="49"/>
      <c r="MK86" s="49"/>
      <c r="ML86" s="49"/>
      <c r="MM86" s="49"/>
      <c r="MN86" s="49"/>
      <c r="MO86" s="49"/>
      <c r="MP86" s="49"/>
      <c r="MQ86" s="49"/>
      <c r="MR86" s="49"/>
      <c r="MS86" s="49"/>
      <c r="MT86" s="49"/>
      <c r="MU86" s="49"/>
      <c r="MV86" s="49"/>
      <c r="MW86" s="49"/>
      <c r="MX86" s="49"/>
      <c r="MY86" s="49"/>
      <c r="MZ86" s="49"/>
      <c r="NA86" s="49"/>
      <c r="NB86" s="49"/>
      <c r="NC86" s="49"/>
      <c r="ND86" s="49"/>
      <c r="NE86" s="49"/>
      <c r="NF86" s="49"/>
      <c r="NG86" s="49"/>
      <c r="NH86" s="49"/>
      <c r="NI86" s="49"/>
      <c r="NJ86" s="49"/>
      <c r="NK86" s="49"/>
      <c r="NL86" s="49"/>
      <c r="NM86" s="49"/>
      <c r="NN86" s="49"/>
      <c r="NO86" s="49"/>
      <c r="NP86" s="49"/>
      <c r="NQ86" s="49"/>
      <c r="NR86" s="49"/>
      <c r="NS86" s="49"/>
      <c r="NT86" s="49"/>
      <c r="NU86" s="49"/>
      <c r="NV86" s="49"/>
      <c r="NW86" s="49"/>
      <c r="NX86" s="49"/>
      <c r="NY86" s="49"/>
      <c r="NZ86" s="49"/>
      <c r="OA86" s="49"/>
      <c r="OB86" s="49"/>
      <c r="OC86" s="49"/>
      <c r="OD86" s="49"/>
      <c r="OE86" s="49"/>
      <c r="OF86" s="49"/>
      <c r="OG86" s="49"/>
      <c r="OH86" s="49"/>
      <c r="OI86" s="49"/>
      <c r="OJ86" s="49"/>
      <c r="OK86" s="49"/>
      <c r="OL86" s="49"/>
      <c r="OM86" s="49"/>
      <c r="ON86" s="49"/>
      <c r="OO86" s="49"/>
      <c r="OP86" s="49"/>
      <c r="OQ86" s="49"/>
      <c r="OR86" s="49"/>
      <c r="OS86" s="49"/>
      <c r="OT86" s="49"/>
      <c r="OU86" s="49"/>
      <c r="OV86" s="49"/>
      <c r="OW86" s="49"/>
      <c r="OX86" s="49"/>
      <c r="OY86" s="49"/>
      <c r="OZ86" s="49"/>
      <c r="PA86" s="49"/>
      <c r="PB86" s="49"/>
      <c r="PC86" s="49"/>
      <c r="PD86" s="49"/>
      <c r="PE86" s="49"/>
      <c r="PF86" s="49"/>
      <c r="PG86" s="49"/>
      <c r="PH86" s="49"/>
      <c r="PI86" s="49"/>
      <c r="PJ86" s="49"/>
      <c r="PK86" s="49"/>
      <c r="PL86" s="49"/>
      <c r="PM86" s="49"/>
      <c r="PN86" s="49"/>
      <c r="PO86" s="49"/>
      <c r="PP86" s="49"/>
      <c r="PQ86" s="49"/>
      <c r="PR86" s="49"/>
      <c r="PS86" s="49"/>
      <c r="PT86" s="49"/>
      <c r="PU86" s="49"/>
      <c r="PV86" s="49"/>
      <c r="PW86" s="49"/>
      <c r="PX86" s="49"/>
      <c r="PY86" s="49"/>
      <c r="PZ86" s="49"/>
      <c r="QA86" s="49"/>
      <c r="QB86" s="49"/>
      <c r="QC86" s="49"/>
      <c r="QD86" s="49"/>
      <c r="QE86" s="49"/>
      <c r="QF86" s="49"/>
      <c r="QG86" s="49"/>
      <c r="QH86" s="49"/>
      <c r="QI86" s="49"/>
      <c r="QJ86" s="49"/>
      <c r="QK86" s="49"/>
      <c r="QL86" s="49"/>
      <c r="QM86" s="49"/>
      <c r="QN86" s="49"/>
      <c r="QO86" s="49"/>
      <c r="QP86" s="49"/>
      <c r="QQ86" s="49"/>
      <c r="QR86" s="49"/>
      <c r="QS86" s="49"/>
      <c r="QT86" s="49"/>
      <c r="QU86" s="49"/>
      <c r="QV86" s="49"/>
      <c r="QW86" s="49"/>
      <c r="QX86" s="49"/>
      <c r="QY86" s="49"/>
      <c r="QZ86" s="49"/>
      <c r="RA86" s="49"/>
      <c r="RB86" s="49"/>
      <c r="RC86" s="49"/>
      <c r="RD86" s="49"/>
      <c r="RE86" s="49"/>
      <c r="RF86" s="49"/>
      <c r="RG86" s="49"/>
      <c r="RH86" s="49"/>
      <c r="RI86" s="49"/>
      <c r="RJ86" s="49"/>
      <c r="RK86" s="49"/>
      <c r="RL86" s="49"/>
      <c r="RM86" s="49"/>
      <c r="RN86" s="49"/>
      <c r="RO86" s="49"/>
      <c r="RP86" s="49"/>
      <c r="RQ86" s="49"/>
      <c r="RR86" s="49"/>
      <c r="RS86" s="49"/>
      <c r="RT86" s="49"/>
      <c r="RU86" s="49"/>
      <c r="RV86" s="49"/>
      <c r="RW86" s="49"/>
      <c r="RX86" s="49"/>
      <c r="RY86" s="49"/>
      <c r="RZ86" s="49"/>
      <c r="SA86" s="49"/>
      <c r="SB86" s="49"/>
      <c r="SC86" s="49"/>
      <c r="SD86" s="49"/>
      <c r="SE86" s="49"/>
      <c r="SF86" s="49"/>
      <c r="SG86" s="49"/>
      <c r="SH86" s="49"/>
      <c r="SI86" s="49"/>
      <c r="SJ86" s="49"/>
      <c r="SK86" s="49"/>
      <c r="SL86" s="49"/>
      <c r="SM86" s="49"/>
      <c r="SN86" s="49"/>
      <c r="SO86" s="49"/>
      <c r="SP86" s="49"/>
      <c r="SQ86" s="49"/>
      <c r="SR86" s="49"/>
      <c r="SS86" s="49"/>
      <c r="ST86" s="49"/>
      <c r="SU86" s="49"/>
      <c r="SV86" s="49"/>
      <c r="SW86" s="49"/>
      <c r="SX86" s="49"/>
      <c r="SY86" s="49"/>
      <c r="SZ86" s="49"/>
      <c r="TA86" s="49"/>
      <c r="TB86" s="49"/>
      <c r="TC86" s="49"/>
      <c r="TD86" s="49"/>
      <c r="TE86" s="49"/>
      <c r="TF86" s="49"/>
      <c r="TG86" s="49"/>
      <c r="TH86" s="49"/>
      <c r="TI86" s="49"/>
      <c r="TJ86" s="49"/>
      <c r="TK86" s="49"/>
      <c r="TL86" s="49"/>
      <c r="TM86" s="49"/>
      <c r="TN86" s="49"/>
      <c r="TO86" s="49"/>
      <c r="TP86" s="49"/>
      <c r="TQ86" s="49"/>
      <c r="TR86" s="49"/>
      <c r="TS86" s="49"/>
      <c r="TT86" s="49"/>
      <c r="TU86" s="49"/>
      <c r="TV86" s="49"/>
      <c r="TW86" s="49"/>
      <c r="TX86" s="49"/>
      <c r="TY86" s="49"/>
      <c r="TZ86" s="49"/>
      <c r="UA86" s="49"/>
      <c r="UB86" s="49"/>
      <c r="UC86" s="49"/>
      <c r="UD86" s="49"/>
      <c r="UE86" s="49"/>
      <c r="UF86" s="49"/>
      <c r="UG86" s="49"/>
      <c r="UH86" s="49"/>
      <c r="UI86" s="49"/>
      <c r="UJ86" s="49"/>
      <c r="UK86" s="49"/>
      <c r="UL86" s="49"/>
      <c r="UM86" s="49"/>
      <c r="UN86" s="49"/>
      <c r="UO86" s="49"/>
      <c r="UP86" s="49"/>
      <c r="UQ86" s="49"/>
      <c r="UR86" s="49"/>
      <c r="US86" s="49"/>
      <c r="UT86" s="49"/>
      <c r="UU86" s="49"/>
      <c r="UV86" s="49"/>
      <c r="UW86" s="49"/>
      <c r="UX86" s="49"/>
      <c r="UY86" s="49"/>
      <c r="UZ86" s="49"/>
      <c r="VA86" s="49"/>
      <c r="VB86" s="49"/>
      <c r="VC86" s="49"/>
      <c r="VD86" s="49"/>
      <c r="VE86" s="49"/>
      <c r="VF86" s="49"/>
      <c r="VG86" s="49"/>
      <c r="VH86" s="49"/>
      <c r="VI86" s="49"/>
      <c r="VJ86" s="49"/>
      <c r="VK86" s="49"/>
      <c r="VL86" s="49"/>
      <c r="VM86" s="49"/>
      <c r="VN86" s="49"/>
      <c r="VO86" s="49"/>
      <c r="VP86" s="49"/>
      <c r="VQ86" s="49"/>
      <c r="VR86" s="49"/>
      <c r="VS86" s="49"/>
      <c r="VT86" s="49"/>
      <c r="VU86" s="49"/>
      <c r="VV86" s="49"/>
      <c r="VW86" s="49"/>
      <c r="VX86" s="49"/>
      <c r="VY86" s="49"/>
      <c r="VZ86" s="49"/>
      <c r="WA86" s="49"/>
      <c r="WB86" s="49"/>
      <c r="WC86" s="49"/>
      <c r="WD86" s="49"/>
      <c r="WE86" s="49"/>
      <c r="WF86" s="49"/>
      <c r="WG86" s="49"/>
      <c r="WH86" s="49"/>
      <c r="WI86" s="49"/>
      <c r="WJ86" s="49"/>
      <c r="WK86" s="49"/>
      <c r="WL86" s="49"/>
      <c r="WM86" s="49"/>
      <c r="WN86" s="49"/>
      <c r="WO86" s="49"/>
      <c r="WP86" s="49"/>
      <c r="WQ86" s="49"/>
      <c r="WR86" s="49"/>
      <c r="WS86" s="49"/>
      <c r="WT86" s="49"/>
      <c r="WU86" s="49"/>
      <c r="WV86" s="49"/>
      <c r="WW86" s="49"/>
      <c r="WX86" s="49"/>
      <c r="WY86" s="49"/>
      <c r="WZ86" s="49"/>
      <c r="XA86" s="49"/>
      <c r="XB86" s="49"/>
      <c r="XC86" s="49"/>
      <c r="XD86" s="49"/>
      <c r="XE86" s="49"/>
      <c r="XF86" s="49"/>
      <c r="XG86" s="49"/>
      <c r="XH86" s="49"/>
      <c r="XI86" s="49"/>
      <c r="XJ86" s="49"/>
      <c r="XK86" s="49"/>
      <c r="XL86" s="49"/>
      <c r="XM86" s="49"/>
      <c r="XN86" s="49"/>
      <c r="XO86" s="49"/>
      <c r="XP86" s="49"/>
      <c r="XQ86" s="49"/>
      <c r="XR86" s="49"/>
      <c r="XS86" s="49"/>
      <c r="XT86" s="49"/>
      <c r="XU86" s="49"/>
      <c r="XV86" s="49"/>
      <c r="XW86" s="49"/>
      <c r="XX86" s="49"/>
      <c r="XY86" s="49"/>
      <c r="XZ86" s="49"/>
      <c r="YA86" s="49"/>
      <c r="YB86" s="49"/>
      <c r="YC86" s="49"/>
      <c r="YD86" s="49"/>
      <c r="YE86" s="49"/>
      <c r="YF86" s="49"/>
      <c r="YG86" s="49"/>
      <c r="YH86" s="49"/>
      <c r="YI86" s="49"/>
      <c r="YJ86" s="49"/>
      <c r="YK86" s="49"/>
      <c r="YL86" s="49"/>
      <c r="YM86" s="49"/>
      <c r="YN86" s="49"/>
      <c r="YO86" s="49"/>
      <c r="YP86" s="49"/>
      <c r="YQ86" s="49"/>
      <c r="YR86" s="49"/>
      <c r="YS86" s="49"/>
      <c r="YT86" s="49"/>
      <c r="YU86" s="49"/>
      <c r="YV86" s="49"/>
      <c r="YW86" s="49"/>
      <c r="YX86" s="49"/>
      <c r="YY86" s="49"/>
      <c r="YZ86" s="49"/>
      <c r="ZA86" s="49"/>
      <c r="ZB86" s="49"/>
      <c r="ZC86" s="49"/>
      <c r="ZD86" s="49"/>
      <c r="ZE86" s="49"/>
      <c r="ZF86" s="49"/>
      <c r="ZG86" s="49"/>
      <c r="ZH86" s="49"/>
      <c r="ZI86" s="49"/>
      <c r="ZJ86" s="49"/>
      <c r="ZK86" s="49"/>
      <c r="ZL86" s="49"/>
      <c r="ZM86" s="49"/>
      <c r="ZN86" s="49"/>
      <c r="ZO86" s="49"/>
      <c r="ZP86" s="49"/>
      <c r="ZQ86" s="49"/>
      <c r="ZR86" s="49"/>
      <c r="ZS86" s="49"/>
      <c r="ZT86" s="49"/>
      <c r="ZU86" s="49"/>
      <c r="ZV86" s="49"/>
      <c r="ZW86" s="49"/>
      <c r="ZX86" s="49"/>
      <c r="ZY86" s="49"/>
      <c r="ZZ86" s="49"/>
      <c r="AAA86" s="49"/>
      <c r="AAB86" s="49"/>
      <c r="AAC86" s="49"/>
      <c r="AAD86" s="49"/>
      <c r="AAE86" s="49"/>
      <c r="AAF86" s="49"/>
      <c r="AAG86" s="49"/>
      <c r="AAH86" s="49"/>
      <c r="AAI86" s="49"/>
      <c r="AAJ86" s="49"/>
      <c r="AAK86" s="49"/>
      <c r="AAL86" s="49"/>
      <c r="AAM86" s="49"/>
      <c r="AAN86" s="49"/>
      <c r="AAO86" s="49"/>
      <c r="AAP86" s="49"/>
      <c r="AAQ86" s="49"/>
      <c r="AAR86" s="49"/>
      <c r="AAS86" s="49"/>
      <c r="AAT86" s="49"/>
      <c r="AAU86" s="49"/>
      <c r="AAV86" s="49"/>
      <c r="AAW86" s="49"/>
      <c r="AAX86" s="49"/>
      <c r="AAY86" s="49"/>
      <c r="AAZ86" s="49"/>
      <c r="ABA86" s="49"/>
      <c r="ABB86" s="49"/>
      <c r="ABC86" s="49"/>
      <c r="ABD86" s="49"/>
      <c r="ABE86" s="49"/>
      <c r="ABF86" s="49"/>
      <c r="ABG86" s="49"/>
      <c r="ABH86" s="49"/>
      <c r="ABI86" s="49"/>
      <c r="ABJ86" s="49"/>
      <c r="ABK86" s="49"/>
      <c r="ABL86" s="49"/>
      <c r="ABM86" s="49"/>
      <c r="ABN86" s="49"/>
      <c r="ABO86" s="49"/>
      <c r="ABP86" s="49"/>
      <c r="ABQ86" s="49"/>
      <c r="ABR86" s="49"/>
      <c r="ABS86" s="49"/>
      <c r="ABT86" s="49"/>
      <c r="ABU86" s="49"/>
      <c r="ABV86" s="49"/>
      <c r="ABW86" s="49"/>
      <c r="ABX86" s="49"/>
      <c r="ABY86" s="49"/>
      <c r="ABZ86" s="49"/>
      <c r="ACA86" s="49"/>
      <c r="ACB86" s="49"/>
      <c r="ACC86" s="49"/>
      <c r="ACD86" s="49"/>
      <c r="ACE86" s="49"/>
      <c r="ACF86" s="49"/>
      <c r="ACG86" s="49"/>
      <c r="ACH86" s="49"/>
      <c r="ACI86" s="49"/>
      <c r="ACJ86" s="49"/>
      <c r="ACK86" s="49"/>
      <c r="ACL86" s="49"/>
      <c r="ACM86" s="49"/>
      <c r="ACN86" s="49"/>
      <c r="ACO86" s="49"/>
      <c r="ACP86" s="49"/>
      <c r="ACQ86" s="49"/>
      <c r="ACR86" s="49"/>
      <c r="ACS86" s="49"/>
      <c r="ACT86" s="49"/>
      <c r="ACU86" s="49"/>
      <c r="ACV86" s="49"/>
      <c r="ACW86" s="49"/>
      <c r="ACX86" s="49"/>
      <c r="ACY86" s="49"/>
      <c r="ACZ86" s="49"/>
      <c r="ADA86" s="49"/>
      <c r="ADB86" s="49"/>
      <c r="ADC86" s="49"/>
      <c r="ADD86" s="49"/>
      <c r="ADE86" s="49"/>
      <c r="ADF86" s="49"/>
      <c r="ADG86" s="49"/>
      <c r="ADH86" s="49"/>
      <c r="ADI86" s="49"/>
      <c r="ADJ86" s="49"/>
      <c r="ADK86" s="49"/>
      <c r="ADL86" s="49"/>
      <c r="ADM86" s="49"/>
      <c r="ADN86" s="49"/>
      <c r="ADO86" s="49"/>
      <c r="ADP86" s="49"/>
      <c r="ADQ86" s="49"/>
      <c r="ADR86" s="49"/>
      <c r="ADS86" s="49"/>
      <c r="ADT86" s="49"/>
      <c r="ADU86" s="49"/>
      <c r="ADV86" s="49"/>
      <c r="ADW86" s="49"/>
      <c r="ADX86" s="49"/>
      <c r="ADY86" s="49"/>
      <c r="ADZ86" s="49"/>
      <c r="AEA86" s="49"/>
      <c r="AEB86" s="49"/>
      <c r="AEC86" s="49"/>
      <c r="AED86" s="49"/>
      <c r="AEE86" s="49"/>
      <c r="AEF86" s="49"/>
      <c r="AEG86" s="49"/>
      <c r="AEH86" s="49"/>
      <c r="AEI86" s="49"/>
      <c r="AEJ86" s="49"/>
      <c r="AEK86" s="49"/>
      <c r="AEL86" s="49"/>
      <c r="AEM86" s="49"/>
      <c r="AEN86" s="49"/>
      <c r="AEO86" s="49"/>
      <c r="AEP86" s="49"/>
      <c r="AEQ86" s="49"/>
      <c r="AER86" s="49"/>
      <c r="AES86" s="49"/>
      <c r="AET86" s="49"/>
      <c r="AEU86" s="49"/>
      <c r="AEV86" s="49"/>
      <c r="AEW86" s="49"/>
      <c r="AEX86" s="49"/>
      <c r="AEY86" s="49"/>
      <c r="AEZ86" s="49"/>
      <c r="AFA86" s="49"/>
      <c r="AFB86" s="49"/>
      <c r="AFC86" s="49"/>
      <c r="AFD86" s="49"/>
      <c r="AFE86" s="49"/>
      <c r="AFF86" s="49"/>
      <c r="AFG86" s="49"/>
      <c r="AFH86" s="49"/>
      <c r="AFI86" s="49"/>
      <c r="AFJ86" s="49"/>
      <c r="AFK86" s="49"/>
      <c r="AFL86" s="49"/>
      <c r="AFM86" s="49"/>
      <c r="AFN86" s="49"/>
      <c r="AFO86" s="49"/>
      <c r="AFP86" s="49"/>
      <c r="AFQ86" s="49"/>
      <c r="AFR86" s="49"/>
      <c r="AFS86" s="49"/>
      <c r="AFT86" s="49"/>
      <c r="AFU86" s="49"/>
      <c r="AFV86" s="49"/>
      <c r="AFW86" s="49"/>
      <c r="AFX86" s="49"/>
      <c r="AFY86" s="49"/>
      <c r="AFZ86" s="49"/>
      <c r="AGA86" s="49"/>
      <c r="AGB86" s="49"/>
      <c r="AGC86" s="49"/>
      <c r="AGD86" s="49"/>
      <c r="AGE86" s="49"/>
      <c r="AGF86" s="49"/>
      <c r="AGG86" s="49"/>
      <c r="AGH86" s="49"/>
      <c r="AGI86" s="49"/>
      <c r="AGJ86" s="49"/>
      <c r="AGK86" s="49"/>
      <c r="AGL86" s="49"/>
      <c r="AGM86" s="49"/>
      <c r="AGN86" s="49"/>
      <c r="AGO86" s="49"/>
      <c r="AGP86" s="49"/>
      <c r="AGQ86" s="49"/>
      <c r="AGR86" s="49"/>
      <c r="AGS86" s="49"/>
      <c r="AGT86" s="49"/>
      <c r="AGU86" s="49"/>
      <c r="AGV86" s="49"/>
      <c r="AGW86" s="49"/>
      <c r="AGX86" s="49"/>
      <c r="AGY86" s="49"/>
      <c r="AGZ86" s="49"/>
      <c r="AHA86" s="49"/>
      <c r="AHB86" s="49"/>
      <c r="AHC86" s="49"/>
      <c r="AHD86" s="49"/>
      <c r="AHE86" s="49"/>
      <c r="AHF86" s="49"/>
      <c r="AHG86" s="49"/>
      <c r="AHH86" s="49"/>
      <c r="AHI86" s="49"/>
      <c r="AHJ86" s="49"/>
      <c r="AHK86" s="49"/>
      <c r="AHL86" s="49"/>
      <c r="AHM86" s="49"/>
      <c r="AHN86" s="49"/>
      <c r="AHO86" s="49"/>
      <c r="AHP86" s="49"/>
      <c r="AHQ86" s="49"/>
      <c r="AHR86" s="49"/>
      <c r="AHS86" s="49"/>
      <c r="AHT86" s="49"/>
      <c r="AHU86" s="49"/>
      <c r="AHV86" s="49"/>
      <c r="AHW86" s="49"/>
      <c r="AHX86" s="49"/>
      <c r="AHY86" s="49"/>
      <c r="AHZ86" s="49"/>
      <c r="AIA86" s="49"/>
      <c r="AIB86" s="49"/>
      <c r="AIC86" s="49"/>
      <c r="AID86" s="49"/>
      <c r="AIE86" s="49"/>
      <c r="AIF86" s="49"/>
      <c r="AIG86" s="49"/>
      <c r="AIH86" s="49"/>
      <c r="AII86" s="49"/>
      <c r="AIJ86" s="49"/>
      <c r="AIK86" s="49"/>
      <c r="AIL86" s="49"/>
      <c r="AIM86" s="49"/>
      <c r="AIN86" s="49"/>
      <c r="AIO86" s="49"/>
      <c r="AIP86" s="49"/>
      <c r="AIQ86" s="49"/>
      <c r="AIR86" s="49"/>
      <c r="AIS86" s="49"/>
      <c r="AIT86" s="49"/>
      <c r="AIU86" s="49"/>
      <c r="AIV86" s="49"/>
      <c r="AIW86" s="49"/>
      <c r="AIX86" s="49"/>
      <c r="AIY86" s="49"/>
      <c r="AIZ86" s="49"/>
      <c r="AJA86" s="49"/>
      <c r="AJB86" s="49"/>
      <c r="AJC86" s="49"/>
      <c r="AJD86" s="49"/>
      <c r="AJE86" s="49"/>
      <c r="AJF86" s="49"/>
      <c r="AJG86" s="49"/>
      <c r="AJH86" s="49"/>
      <c r="AJI86" s="49"/>
      <c r="AJJ86" s="49"/>
      <c r="AJK86" s="49"/>
      <c r="AJL86" s="49"/>
      <c r="AJM86" s="49"/>
      <c r="AJN86" s="49"/>
      <c r="AJO86" s="49"/>
      <c r="AJP86" s="49"/>
      <c r="AJQ86" s="49"/>
      <c r="AJR86" s="49"/>
      <c r="AJS86" s="49"/>
      <c r="AJT86" s="49"/>
      <c r="AJU86" s="49"/>
      <c r="AJV86" s="49"/>
      <c r="AJW86" s="49"/>
      <c r="AJX86" s="49"/>
      <c r="AJY86" s="49"/>
      <c r="AJZ86" s="49"/>
      <c r="AKA86" s="49"/>
      <c r="AKB86" s="49"/>
      <c r="AKC86" s="49"/>
      <c r="AKD86" s="49"/>
      <c r="AKE86" s="49"/>
      <c r="AKF86" s="49"/>
      <c r="AKG86" s="49"/>
      <c r="AKH86" s="49"/>
      <c r="AKI86" s="49"/>
      <c r="AKJ86" s="49"/>
      <c r="AKK86" s="49"/>
      <c r="AKL86" s="49"/>
      <c r="AKM86" s="49"/>
      <c r="AKN86" s="49"/>
      <c r="AKO86" s="49"/>
      <c r="AKP86" s="49"/>
      <c r="AKQ86" s="49"/>
      <c r="AKR86" s="49"/>
      <c r="AKS86" s="49"/>
      <c r="AKT86" s="49"/>
      <c r="AKU86" s="49"/>
      <c r="AKV86" s="49"/>
      <c r="AKW86" s="49"/>
      <c r="AKX86" s="49"/>
      <c r="AKY86" s="49"/>
      <c r="AKZ86" s="49"/>
      <c r="ALA86" s="49"/>
      <c r="ALB86" s="49"/>
      <c r="ALC86" s="49"/>
      <c r="ALD86" s="49"/>
      <c r="ALE86" s="49"/>
      <c r="ALF86" s="49"/>
      <c r="ALG86" s="49"/>
      <c r="ALH86" s="49"/>
      <c r="ALI86" s="49"/>
      <c r="ALJ86" s="49"/>
      <c r="ALK86" s="49"/>
      <c r="ALL86" s="49"/>
      <c r="ALM86" s="49"/>
      <c r="ALN86" s="49"/>
      <c r="ALO86" s="49"/>
      <c r="ALP86" s="49"/>
      <c r="ALQ86" s="49"/>
      <c r="ALR86" s="49"/>
      <c r="ALS86" s="49"/>
      <c r="ALT86" s="49"/>
      <c r="ALU86" s="49"/>
      <c r="ALV86" s="49"/>
      <c r="ALW86" s="49"/>
      <c r="ALX86" s="49"/>
      <c r="ALY86" s="49"/>
      <c r="ALZ86" s="49"/>
      <c r="AMA86" s="49"/>
      <c r="AMB86" s="49"/>
      <c r="AMC86" s="49"/>
      <c r="AMD86" s="49"/>
      <c r="AME86" s="49"/>
      <c r="AMF86" s="49"/>
      <c r="AMG86" s="49"/>
      <c r="AMH86" s="49"/>
      <c r="AMI86" s="49"/>
      <c r="AMJ86" s="49"/>
      <c r="AMK86" s="49"/>
      <c r="AML86" s="49"/>
      <c r="AMM86" s="49"/>
      <c r="AMN86" s="49"/>
      <c r="AMO86" s="49"/>
      <c r="AMP86" s="49"/>
      <c r="AMQ86" s="49"/>
      <c r="AMR86" s="49"/>
      <c r="AMS86" s="49"/>
      <c r="AMT86" s="49"/>
      <c r="AMU86" s="49"/>
      <c r="AMV86" s="49"/>
      <c r="AMW86" s="49"/>
      <c r="AMX86" s="49"/>
      <c r="AMY86" s="49"/>
      <c r="AMZ86" s="49"/>
      <c r="ANA86" s="49"/>
      <c r="ANB86" s="49"/>
      <c r="ANC86" s="49"/>
      <c r="AND86" s="49"/>
      <c r="ANE86" s="49"/>
      <c r="ANF86" s="49"/>
      <c r="ANG86" s="49"/>
      <c r="ANH86" s="49"/>
      <c r="ANI86" s="49"/>
      <c r="ANJ86" s="49"/>
      <c r="ANK86" s="49"/>
      <c r="ANL86" s="49"/>
      <c r="ANM86" s="49"/>
      <c r="ANN86" s="49"/>
      <c r="ANO86" s="49"/>
      <c r="ANP86" s="49"/>
      <c r="ANQ86" s="49"/>
      <c r="ANR86" s="49"/>
      <c r="ANS86" s="49"/>
      <c r="ANT86" s="49"/>
      <c r="ANU86" s="49"/>
      <c r="ANV86" s="49"/>
      <c r="ANW86" s="49"/>
      <c r="ANX86" s="49"/>
      <c r="ANY86" s="49"/>
      <c r="ANZ86" s="49"/>
      <c r="AOA86" s="49"/>
      <c r="AOB86" s="49"/>
      <c r="AOC86" s="49"/>
      <c r="AOD86" s="49"/>
      <c r="AOE86" s="49"/>
      <c r="AOF86" s="49"/>
      <c r="AOG86" s="49"/>
      <c r="AOH86" s="49"/>
      <c r="AOI86" s="49"/>
      <c r="AOJ86" s="49"/>
      <c r="AOK86" s="49"/>
      <c r="AOL86" s="49"/>
      <c r="AOM86" s="49"/>
      <c r="AON86" s="49"/>
      <c r="AOO86" s="49"/>
      <c r="AOP86" s="49"/>
      <c r="AOQ86" s="49"/>
      <c r="AOR86" s="49"/>
      <c r="AOS86" s="49"/>
      <c r="AOT86" s="49"/>
      <c r="AOU86" s="49"/>
      <c r="AOV86" s="49"/>
      <c r="AOW86" s="49"/>
      <c r="AOX86" s="49"/>
      <c r="AOY86" s="49"/>
      <c r="AOZ86" s="49"/>
      <c r="APA86" s="49"/>
      <c r="APB86" s="49"/>
      <c r="APC86" s="49"/>
      <c r="APD86" s="49"/>
      <c r="APE86" s="49"/>
      <c r="APF86" s="49"/>
      <c r="APG86" s="49"/>
      <c r="APH86" s="49"/>
      <c r="API86" s="49"/>
      <c r="APJ86" s="49"/>
      <c r="APK86" s="49"/>
      <c r="APL86" s="49"/>
      <c r="APM86" s="49"/>
      <c r="APN86" s="49"/>
      <c r="APO86" s="49"/>
      <c r="APP86" s="49"/>
      <c r="APQ86" s="49"/>
      <c r="APR86" s="49"/>
      <c r="APS86" s="49"/>
      <c r="APT86" s="49"/>
      <c r="APU86" s="49"/>
      <c r="APV86" s="49"/>
      <c r="APW86" s="49"/>
      <c r="APX86" s="49"/>
      <c r="APY86" s="49"/>
      <c r="APZ86" s="49"/>
      <c r="AQA86" s="49"/>
      <c r="AQB86" s="49"/>
      <c r="AQC86" s="49"/>
      <c r="AQD86" s="49"/>
      <c r="AQE86" s="49"/>
      <c r="AQF86" s="49"/>
      <c r="AQG86" s="49"/>
      <c r="AQH86" s="49"/>
      <c r="AQI86" s="49"/>
      <c r="AQJ86" s="49"/>
      <c r="AQK86" s="49"/>
      <c r="AQL86" s="49"/>
      <c r="AQM86" s="49"/>
      <c r="AQN86" s="49"/>
      <c r="AQO86" s="49"/>
      <c r="AQP86" s="49"/>
      <c r="AQQ86" s="49"/>
      <c r="AQR86" s="49"/>
      <c r="AQS86" s="49"/>
      <c r="AQT86" s="49"/>
      <c r="AQU86" s="49"/>
      <c r="AQV86" s="49"/>
      <c r="AQW86" s="49"/>
      <c r="AQX86" s="49"/>
      <c r="AQY86" s="49"/>
      <c r="AQZ86" s="49"/>
      <c r="ARA86" s="49"/>
      <c r="ARB86" s="49"/>
      <c r="ARC86" s="49"/>
      <c r="ARD86" s="49"/>
      <c r="ARE86" s="49"/>
      <c r="ARF86" s="49"/>
      <c r="ARG86" s="49"/>
      <c r="ARH86" s="49"/>
      <c r="ARI86" s="49"/>
      <c r="ARJ86" s="49"/>
      <c r="ARK86" s="49"/>
      <c r="ARL86" s="49"/>
      <c r="ARM86" s="49"/>
      <c r="ARN86" s="49"/>
      <c r="ARO86" s="49"/>
      <c r="ARP86" s="49"/>
      <c r="ARQ86" s="49"/>
      <c r="ARR86" s="49"/>
      <c r="ARS86" s="49"/>
      <c r="ART86" s="49"/>
      <c r="ARU86" s="49"/>
      <c r="ARV86" s="49"/>
      <c r="ARW86" s="49"/>
      <c r="ARX86" s="49"/>
      <c r="ARY86" s="49"/>
      <c r="ARZ86" s="49"/>
      <c r="ASA86" s="49"/>
      <c r="ASB86" s="49"/>
      <c r="ASC86" s="49"/>
      <c r="ASD86" s="49"/>
      <c r="ASE86" s="49"/>
      <c r="ASF86" s="49"/>
      <c r="ASG86" s="49"/>
      <c r="ASH86" s="49"/>
      <c r="ASI86" s="49"/>
      <c r="ASJ86" s="49"/>
      <c r="ASK86" s="49"/>
      <c r="ASL86" s="49"/>
      <c r="ASM86" s="49"/>
      <c r="ASN86" s="49"/>
      <c r="ASO86" s="49"/>
      <c r="ASP86" s="49"/>
      <c r="ASQ86" s="49"/>
      <c r="ASR86" s="49"/>
      <c r="ASS86" s="49"/>
      <c r="AST86" s="49"/>
      <c r="ASU86" s="49"/>
      <c r="ASV86" s="49"/>
      <c r="ASW86" s="49"/>
      <c r="ASX86" s="49"/>
      <c r="ASY86" s="49"/>
      <c r="ASZ86" s="49"/>
      <c r="ATA86" s="49"/>
      <c r="ATB86" s="49"/>
      <c r="ATC86" s="49"/>
      <c r="ATD86" s="49"/>
      <c r="ATE86" s="49"/>
      <c r="ATF86" s="49"/>
      <c r="ATG86" s="49"/>
      <c r="ATH86" s="49"/>
      <c r="ATI86" s="49"/>
      <c r="ATJ86" s="49"/>
      <c r="ATK86" s="49"/>
      <c r="ATL86" s="49"/>
      <c r="ATM86" s="49"/>
      <c r="ATN86" s="49"/>
      <c r="ATO86" s="49"/>
      <c r="ATP86" s="49"/>
      <c r="ATQ86" s="49"/>
      <c r="ATR86" s="49"/>
      <c r="ATS86" s="49"/>
      <c r="ATT86" s="49"/>
      <c r="ATU86" s="49"/>
      <c r="ATV86" s="49"/>
      <c r="ATW86" s="49"/>
      <c r="ATX86" s="49"/>
      <c r="ATY86" s="49"/>
      <c r="ATZ86" s="49"/>
      <c r="AUA86" s="49"/>
      <c r="AUB86" s="49"/>
      <c r="AUC86" s="49"/>
      <c r="AUD86" s="49"/>
      <c r="AUE86" s="49"/>
      <c r="AUF86" s="49"/>
      <c r="AUG86" s="49"/>
      <c r="AUH86" s="49"/>
      <c r="AUI86" s="49"/>
      <c r="AUJ86" s="49"/>
      <c r="AUK86" s="49"/>
      <c r="AUL86" s="49"/>
      <c r="AUM86" s="49"/>
      <c r="AUN86" s="49"/>
      <c r="AUO86" s="49"/>
      <c r="AUP86" s="49"/>
      <c r="AUQ86" s="49"/>
      <c r="AUR86" s="49"/>
      <c r="AUS86" s="49"/>
      <c r="AUT86" s="49"/>
      <c r="AUU86" s="49"/>
      <c r="AUV86" s="49"/>
      <c r="AUW86" s="49"/>
      <c r="AUX86" s="49"/>
      <c r="AUY86" s="49"/>
      <c r="AUZ86" s="49"/>
      <c r="AVA86" s="49"/>
      <c r="AVB86" s="49"/>
      <c r="AVC86" s="49"/>
      <c r="AVD86" s="49"/>
      <c r="AVE86" s="49"/>
      <c r="AVF86" s="49"/>
      <c r="AVG86" s="49"/>
      <c r="AVH86" s="49"/>
      <c r="AVI86" s="49"/>
      <c r="AVJ86" s="49"/>
      <c r="AVK86" s="49"/>
      <c r="AVL86" s="49"/>
      <c r="AVM86" s="49"/>
      <c r="AVN86" s="49"/>
      <c r="AVO86" s="49"/>
      <c r="AVP86" s="49"/>
      <c r="AVQ86" s="49"/>
      <c r="AVR86" s="49"/>
      <c r="AVS86" s="49"/>
      <c r="AVT86" s="49"/>
      <c r="AVU86" s="49"/>
      <c r="AVV86" s="49"/>
      <c r="AVW86" s="49"/>
      <c r="AVX86" s="49"/>
      <c r="AVY86" s="49"/>
      <c r="AVZ86" s="49"/>
      <c r="AWA86" s="49"/>
      <c r="AWB86" s="49"/>
      <c r="AWC86" s="49"/>
      <c r="AWD86" s="49"/>
      <c r="AWE86" s="49"/>
      <c r="AWF86" s="49"/>
      <c r="AWG86" s="49"/>
      <c r="AWH86" s="49"/>
      <c r="AWI86" s="49"/>
      <c r="AWJ86" s="49"/>
      <c r="AWK86" s="49"/>
      <c r="AWL86" s="49"/>
      <c r="AWM86" s="49"/>
      <c r="AWN86" s="49"/>
      <c r="AWO86" s="49"/>
      <c r="AWP86" s="49"/>
      <c r="AWQ86" s="49"/>
      <c r="AWR86" s="49"/>
      <c r="AWS86" s="49"/>
      <c r="AWT86" s="49"/>
      <c r="AWU86" s="49"/>
      <c r="AWV86" s="49"/>
      <c r="AWW86" s="49"/>
      <c r="AWX86" s="49"/>
      <c r="AWY86" s="49"/>
      <c r="AWZ86" s="49"/>
      <c r="AXA86" s="49"/>
      <c r="AXB86" s="49"/>
      <c r="AXC86" s="49"/>
      <c r="AXD86" s="49"/>
      <c r="AXE86" s="49"/>
      <c r="AXF86" s="49"/>
      <c r="AXG86" s="49"/>
      <c r="AXH86" s="49"/>
      <c r="AXI86" s="49"/>
      <c r="AXJ86" s="49"/>
      <c r="AXK86" s="49"/>
      <c r="AXL86" s="49"/>
      <c r="AXM86" s="49"/>
      <c r="AXN86" s="49"/>
      <c r="AXO86" s="49"/>
      <c r="AXP86" s="49"/>
      <c r="AXQ86" s="49"/>
      <c r="AXR86" s="49"/>
      <c r="AXS86" s="49"/>
      <c r="AXT86" s="49"/>
      <c r="AXU86" s="49"/>
      <c r="AXV86" s="49"/>
      <c r="AXW86" s="49"/>
      <c r="AXX86" s="49"/>
      <c r="AXY86" s="49"/>
      <c r="AXZ86" s="49"/>
      <c r="AYA86" s="49"/>
      <c r="AYB86" s="49"/>
      <c r="AYC86" s="49"/>
      <c r="AYD86" s="49"/>
      <c r="AYE86" s="49"/>
      <c r="AYF86" s="49"/>
      <c r="AYG86" s="49"/>
      <c r="AYH86" s="49"/>
      <c r="AYI86" s="49"/>
      <c r="AYJ86" s="49"/>
      <c r="AYK86" s="49"/>
      <c r="AYL86" s="49"/>
      <c r="AYM86" s="49"/>
      <c r="AYN86" s="49"/>
      <c r="AYO86" s="49"/>
      <c r="AYP86" s="49"/>
      <c r="AYQ86" s="49"/>
      <c r="AYR86" s="49"/>
      <c r="AYS86" s="49"/>
      <c r="AYT86" s="49"/>
      <c r="AYU86" s="49"/>
      <c r="AYV86" s="49"/>
      <c r="AYW86" s="49"/>
      <c r="AYX86" s="49"/>
      <c r="AYY86" s="49"/>
      <c r="AYZ86" s="49"/>
      <c r="AZA86" s="49"/>
      <c r="AZB86" s="49"/>
      <c r="AZC86" s="49"/>
      <c r="AZD86" s="49"/>
      <c r="AZE86" s="49"/>
      <c r="AZF86" s="49"/>
      <c r="AZG86" s="49"/>
      <c r="AZH86" s="49"/>
      <c r="AZI86" s="49"/>
      <c r="AZJ86" s="49"/>
      <c r="AZK86" s="49"/>
      <c r="AZL86" s="49"/>
      <c r="AZM86" s="49"/>
      <c r="AZN86" s="49"/>
      <c r="AZO86" s="49"/>
      <c r="AZP86" s="49"/>
      <c r="AZQ86" s="49"/>
      <c r="AZR86" s="49"/>
      <c r="AZS86" s="49"/>
      <c r="AZT86" s="49"/>
      <c r="AZU86" s="49"/>
      <c r="AZV86" s="49"/>
      <c r="AZW86" s="49"/>
      <c r="AZX86" s="49"/>
      <c r="AZY86" s="49"/>
      <c r="AZZ86" s="49"/>
      <c r="BAA86" s="49"/>
      <c r="BAB86" s="49"/>
      <c r="BAC86" s="49"/>
      <c r="BAD86" s="49"/>
      <c r="BAE86" s="49"/>
      <c r="BAF86" s="49"/>
      <c r="BAG86" s="49"/>
      <c r="BAH86" s="49"/>
      <c r="BAI86" s="49"/>
      <c r="BAJ86" s="49"/>
      <c r="BAK86" s="49"/>
      <c r="BAL86" s="49"/>
      <c r="BAM86" s="49"/>
      <c r="BAN86" s="49"/>
      <c r="BAO86" s="49"/>
      <c r="BAP86" s="49"/>
      <c r="BAQ86" s="49"/>
      <c r="BAR86" s="49"/>
      <c r="BAS86" s="49"/>
      <c r="BAT86" s="49"/>
      <c r="BAU86" s="49"/>
      <c r="BAV86" s="49"/>
      <c r="BAW86" s="49"/>
      <c r="BAX86" s="49"/>
      <c r="BAY86" s="49"/>
      <c r="BAZ86" s="49"/>
      <c r="BBA86" s="49"/>
      <c r="BBB86" s="49"/>
      <c r="BBC86" s="49"/>
      <c r="BBD86" s="49"/>
      <c r="BBE86" s="49"/>
      <c r="BBF86" s="49"/>
      <c r="BBG86" s="49"/>
      <c r="BBH86" s="49"/>
      <c r="BBI86" s="49"/>
      <c r="BBJ86" s="49"/>
      <c r="BBK86" s="49"/>
      <c r="BBL86" s="49"/>
      <c r="BBM86" s="49"/>
      <c r="BBN86" s="49"/>
      <c r="BBO86" s="49"/>
      <c r="BBP86" s="49"/>
      <c r="BBQ86" s="49"/>
      <c r="BBR86" s="49"/>
      <c r="BBS86" s="49"/>
      <c r="BBT86" s="49"/>
      <c r="BBU86" s="49"/>
      <c r="BBV86" s="49"/>
      <c r="BBW86" s="49"/>
      <c r="BBX86" s="49"/>
      <c r="BBY86" s="49"/>
      <c r="BBZ86" s="49"/>
      <c r="BCA86" s="49"/>
      <c r="BCB86" s="49"/>
      <c r="BCC86" s="49"/>
      <c r="BCD86" s="49"/>
      <c r="BCE86" s="49"/>
      <c r="BCF86" s="49"/>
      <c r="BCG86" s="49"/>
      <c r="BCH86" s="49"/>
      <c r="BCI86" s="49"/>
      <c r="BCJ86" s="49"/>
      <c r="BCK86" s="49"/>
      <c r="BCL86" s="49"/>
      <c r="BCM86" s="49"/>
      <c r="BCN86" s="49"/>
      <c r="BCO86" s="49"/>
      <c r="BCP86" s="49"/>
      <c r="BCQ86" s="49"/>
      <c r="BCR86" s="49"/>
      <c r="BCS86" s="49"/>
      <c r="BCT86" s="49"/>
      <c r="BCU86" s="49"/>
      <c r="BCV86" s="49"/>
      <c r="BCW86" s="49"/>
      <c r="BCX86" s="49"/>
      <c r="BCY86" s="49"/>
      <c r="BCZ86" s="49"/>
      <c r="BDA86" s="49"/>
      <c r="BDB86" s="49"/>
      <c r="BDC86" s="49"/>
      <c r="BDD86" s="49"/>
      <c r="BDE86" s="49"/>
      <c r="BDF86" s="49"/>
      <c r="BDG86" s="49"/>
      <c r="BDH86" s="49"/>
      <c r="BDI86" s="49"/>
      <c r="BDJ86" s="49"/>
      <c r="BDK86" s="49"/>
      <c r="BDL86" s="49"/>
      <c r="BDM86" s="49"/>
      <c r="BDN86" s="49"/>
      <c r="BDO86" s="49"/>
      <c r="BDP86" s="49"/>
      <c r="BDQ86" s="49"/>
      <c r="BDR86" s="49"/>
      <c r="BDS86" s="49"/>
      <c r="BDT86" s="49"/>
      <c r="BDU86" s="49"/>
      <c r="BDV86" s="49"/>
      <c r="BDW86" s="49"/>
      <c r="BDX86" s="49"/>
      <c r="BDY86" s="49"/>
      <c r="BDZ86" s="49"/>
      <c r="BEA86" s="49"/>
      <c r="BEB86" s="49"/>
      <c r="BEC86" s="49"/>
      <c r="BED86" s="49"/>
      <c r="BEE86" s="49"/>
      <c r="BEF86" s="49"/>
      <c r="BEG86" s="49"/>
      <c r="BEH86" s="49"/>
      <c r="BEI86" s="49"/>
      <c r="BEJ86" s="49"/>
      <c r="BEK86" s="49"/>
      <c r="BEL86" s="49"/>
      <c r="BEM86" s="49"/>
      <c r="BEN86" s="49"/>
      <c r="BEO86" s="49"/>
      <c r="BEP86" s="49"/>
      <c r="BEQ86" s="49"/>
      <c r="BER86" s="49"/>
      <c r="BES86" s="49"/>
      <c r="BET86" s="49"/>
    </row>
    <row r="87" spans="1:1502" s="49" customFormat="1" x14ac:dyDescent="0.2">
      <c r="A87" s="528" t="s">
        <v>900</v>
      </c>
      <c r="B87" s="529" t="s">
        <v>329</v>
      </c>
      <c r="C87" s="525">
        <v>625.24</v>
      </c>
      <c r="D87" s="530">
        <v>359.35</v>
      </c>
      <c r="E87" s="564">
        <v>0</v>
      </c>
      <c r="F87" s="564">
        <v>0</v>
      </c>
      <c r="G87" s="564">
        <v>625.24</v>
      </c>
      <c r="H87" s="564">
        <v>359.35</v>
      </c>
      <c r="I87" s="526" t="s">
        <v>263</v>
      </c>
      <c r="J87" s="528"/>
    </row>
    <row r="88" spans="1:1502" s="49" customFormat="1" ht="12.75" x14ac:dyDescent="0.2">
      <c r="A88" s="528" t="s">
        <v>1228</v>
      </c>
      <c r="B88" s="761" t="s">
        <v>1826</v>
      </c>
      <c r="C88" s="525">
        <v>13.87</v>
      </c>
      <c r="D88" s="530">
        <v>13.72</v>
      </c>
      <c r="E88" s="564">
        <v>0</v>
      </c>
      <c r="F88" s="564">
        <v>0</v>
      </c>
      <c r="G88" s="564">
        <v>13.87</v>
      </c>
      <c r="H88" s="564">
        <v>13.72</v>
      </c>
      <c r="I88" s="526" t="s">
        <v>263</v>
      </c>
      <c r="J88" s="528"/>
    </row>
    <row r="89" spans="1:1502" s="49" customFormat="1" ht="12.75" x14ac:dyDescent="0.2">
      <c r="A89" s="528" t="s">
        <v>1228</v>
      </c>
      <c r="B89" s="761" t="s">
        <v>1826</v>
      </c>
      <c r="C89" s="525">
        <v>28.89</v>
      </c>
      <c r="D89" s="530">
        <v>28.58</v>
      </c>
      <c r="E89" s="564">
        <v>0</v>
      </c>
      <c r="F89" s="564">
        <v>0</v>
      </c>
      <c r="G89" s="564">
        <v>28.89</v>
      </c>
      <c r="H89" s="564">
        <v>28.58</v>
      </c>
      <c r="I89" s="526" t="s">
        <v>263</v>
      </c>
      <c r="J89" s="528"/>
    </row>
    <row r="90" spans="1:1502" s="49" customFormat="1" x14ac:dyDescent="0.2">
      <c r="A90" s="528" t="s">
        <v>330</v>
      </c>
      <c r="B90" s="535" t="s">
        <v>1719</v>
      </c>
      <c r="C90" s="525">
        <v>0</v>
      </c>
      <c r="D90" s="530">
        <v>0</v>
      </c>
      <c r="E90" s="564">
        <v>0</v>
      </c>
      <c r="F90" s="564">
        <v>0</v>
      </c>
      <c r="G90" s="564">
        <v>0</v>
      </c>
      <c r="H90" s="564">
        <v>0</v>
      </c>
      <c r="I90" s="526" t="s">
        <v>263</v>
      </c>
      <c r="J90" s="528"/>
    </row>
    <row r="91" spans="1:1502" s="49" customFormat="1" x14ac:dyDescent="0.2">
      <c r="A91" s="528" t="s">
        <v>330</v>
      </c>
      <c r="B91" s="535" t="s">
        <v>1719</v>
      </c>
      <c r="C91" s="525">
        <v>0</v>
      </c>
      <c r="D91" s="530">
        <v>0</v>
      </c>
      <c r="E91" s="564">
        <v>0</v>
      </c>
      <c r="F91" s="564">
        <v>0</v>
      </c>
      <c r="G91" s="564">
        <v>0</v>
      </c>
      <c r="H91" s="564">
        <v>0</v>
      </c>
      <c r="I91" s="526" t="s">
        <v>263</v>
      </c>
      <c r="J91" s="528"/>
    </row>
    <row r="92" spans="1:1502" s="49" customFormat="1" x14ac:dyDescent="0.2">
      <c r="A92" s="528" t="s">
        <v>330</v>
      </c>
      <c r="B92" s="535" t="s">
        <v>1719</v>
      </c>
      <c r="C92" s="525">
        <v>0</v>
      </c>
      <c r="D92" s="530">
        <v>0</v>
      </c>
      <c r="E92" s="564">
        <v>0</v>
      </c>
      <c r="F92" s="564">
        <v>0</v>
      </c>
      <c r="G92" s="564">
        <v>0</v>
      </c>
      <c r="H92" s="564">
        <v>0</v>
      </c>
      <c r="I92" s="526" t="s">
        <v>263</v>
      </c>
      <c r="J92" s="528"/>
    </row>
    <row r="93" spans="1:1502" s="49" customFormat="1" x14ac:dyDescent="0.2">
      <c r="A93" s="528" t="s">
        <v>387</v>
      </c>
      <c r="B93" s="529" t="s">
        <v>591</v>
      </c>
      <c r="C93" s="525">
        <v>5635011.0599999996</v>
      </c>
      <c r="D93" s="530">
        <v>3362111.76</v>
      </c>
      <c r="E93" s="564">
        <v>0</v>
      </c>
      <c r="F93" s="564">
        <v>0</v>
      </c>
      <c r="G93" s="564">
        <v>5635011.0599999996</v>
      </c>
      <c r="H93" s="564">
        <v>3362111.76</v>
      </c>
      <c r="I93" s="526" t="s">
        <v>263</v>
      </c>
      <c r="J93" s="528"/>
    </row>
    <row r="94" spans="1:1502" s="49" customFormat="1" x14ac:dyDescent="0.2">
      <c r="A94" s="528" t="s">
        <v>716</v>
      </c>
      <c r="B94" s="528" t="s">
        <v>594</v>
      </c>
      <c r="C94" s="525">
        <v>145579.15</v>
      </c>
      <c r="D94" s="530">
        <v>92517.64</v>
      </c>
      <c r="E94" s="564">
        <v>0</v>
      </c>
      <c r="F94" s="564">
        <v>0</v>
      </c>
      <c r="G94" s="564">
        <v>145579.15</v>
      </c>
      <c r="H94" s="564">
        <v>92517.64</v>
      </c>
      <c r="I94" s="526" t="s">
        <v>263</v>
      </c>
      <c r="J94" s="528"/>
    </row>
    <row r="95" spans="1:1502" s="49" customFormat="1" x14ac:dyDescent="0.2">
      <c r="A95" s="528" t="s">
        <v>716</v>
      </c>
      <c r="B95" s="528" t="s">
        <v>594</v>
      </c>
      <c r="C95" s="525">
        <v>160956.21</v>
      </c>
      <c r="D95" s="530">
        <v>102289.99</v>
      </c>
      <c r="E95" s="564">
        <v>0</v>
      </c>
      <c r="F95" s="564">
        <v>0</v>
      </c>
      <c r="G95" s="564">
        <v>160956.21</v>
      </c>
      <c r="H95" s="564">
        <v>102289.99</v>
      </c>
      <c r="I95" s="526" t="s">
        <v>263</v>
      </c>
      <c r="J95" s="528"/>
    </row>
    <row r="96" spans="1:1502" s="49" customFormat="1" x14ac:dyDescent="0.2">
      <c r="A96" s="528" t="s">
        <v>104</v>
      </c>
      <c r="B96" s="529" t="s">
        <v>933</v>
      </c>
      <c r="C96" s="525">
        <v>0</v>
      </c>
      <c r="D96" s="530">
        <v>0</v>
      </c>
      <c r="E96" s="564">
        <v>0</v>
      </c>
      <c r="F96" s="564">
        <v>0</v>
      </c>
      <c r="G96" s="564">
        <v>0</v>
      </c>
      <c r="H96" s="564">
        <v>0</v>
      </c>
      <c r="I96" s="526" t="s">
        <v>263</v>
      </c>
      <c r="J96" s="528"/>
    </row>
    <row r="97" spans="1:10" s="49" customFormat="1" x14ac:dyDescent="0.2">
      <c r="A97" s="528" t="s">
        <v>333</v>
      </c>
      <c r="B97" s="529" t="s">
        <v>253</v>
      </c>
      <c r="C97" s="525">
        <v>184576.19</v>
      </c>
      <c r="D97" s="530">
        <v>176053.82</v>
      </c>
      <c r="E97" s="564">
        <v>0</v>
      </c>
      <c r="F97" s="564">
        <v>0</v>
      </c>
      <c r="G97" s="564">
        <v>184576.19</v>
      </c>
      <c r="H97" s="564">
        <v>176053.82</v>
      </c>
      <c r="I97" s="526" t="s">
        <v>263</v>
      </c>
      <c r="J97" s="528"/>
    </row>
    <row r="98" spans="1:10" s="49" customFormat="1" x14ac:dyDescent="0.2">
      <c r="A98" s="528" t="s">
        <v>334</v>
      </c>
      <c r="B98" s="529" t="s">
        <v>367</v>
      </c>
      <c r="C98" s="525">
        <v>1126978.71</v>
      </c>
      <c r="D98" s="530">
        <v>1099213.3700000001</v>
      </c>
      <c r="E98" s="564">
        <v>0</v>
      </c>
      <c r="F98" s="564">
        <v>0</v>
      </c>
      <c r="G98" s="564">
        <v>1126978.71</v>
      </c>
      <c r="H98" s="564">
        <v>1099213.3700000001</v>
      </c>
      <c r="I98" s="526" t="s">
        <v>263</v>
      </c>
      <c r="J98" s="528"/>
    </row>
    <row r="99" spans="1:10" s="49" customFormat="1" x14ac:dyDescent="0.2">
      <c r="A99" s="528" t="s">
        <v>334</v>
      </c>
      <c r="B99" s="528" t="s">
        <v>367</v>
      </c>
      <c r="C99" s="525">
        <v>771324.57</v>
      </c>
      <c r="D99" s="530">
        <v>752321.47</v>
      </c>
      <c r="E99" s="564">
        <v>0</v>
      </c>
      <c r="F99" s="564">
        <v>0</v>
      </c>
      <c r="G99" s="564">
        <v>771324.57</v>
      </c>
      <c r="H99" s="564">
        <v>752321.47</v>
      </c>
      <c r="I99" s="526" t="s">
        <v>263</v>
      </c>
      <c r="J99" s="528"/>
    </row>
    <row r="100" spans="1:10" s="49" customFormat="1" x14ac:dyDescent="0.2">
      <c r="A100" s="528" t="s">
        <v>334</v>
      </c>
      <c r="B100" s="528" t="s">
        <v>367</v>
      </c>
      <c r="C100" s="525">
        <v>104178.19</v>
      </c>
      <c r="D100" s="530">
        <v>101611.56</v>
      </c>
      <c r="E100" s="564">
        <v>0</v>
      </c>
      <c r="F100" s="564">
        <v>0</v>
      </c>
      <c r="G100" s="564">
        <v>104178.19</v>
      </c>
      <c r="H100" s="564">
        <v>101611.56</v>
      </c>
      <c r="I100" s="526" t="s">
        <v>263</v>
      </c>
      <c r="J100" s="528"/>
    </row>
    <row r="101" spans="1:10" s="49" customFormat="1" x14ac:dyDescent="0.2">
      <c r="A101" s="528" t="s">
        <v>390</v>
      </c>
      <c r="B101" s="529" t="s">
        <v>388</v>
      </c>
      <c r="C101" s="525">
        <v>53287.32</v>
      </c>
      <c r="D101" s="530">
        <v>37651.199999999997</v>
      </c>
      <c r="E101" s="564">
        <v>0</v>
      </c>
      <c r="F101" s="564">
        <v>0</v>
      </c>
      <c r="G101" s="564">
        <v>53287.32</v>
      </c>
      <c r="H101" s="564">
        <v>37651.199999999997</v>
      </c>
      <c r="I101" s="526" t="s">
        <v>263</v>
      </c>
      <c r="J101" s="528"/>
    </row>
    <row r="102" spans="1:10" s="49" customFormat="1" x14ac:dyDescent="0.2">
      <c r="A102" s="528" t="s">
        <v>390</v>
      </c>
      <c r="B102" s="528" t="s">
        <v>388</v>
      </c>
      <c r="C102" s="525">
        <v>319.72000000000003</v>
      </c>
      <c r="D102" s="530">
        <v>225.91</v>
      </c>
      <c r="E102" s="564">
        <v>0</v>
      </c>
      <c r="F102" s="564">
        <v>0</v>
      </c>
      <c r="G102" s="564">
        <v>319.72000000000003</v>
      </c>
      <c r="H102" s="564">
        <v>225.91</v>
      </c>
      <c r="I102" s="526" t="s">
        <v>263</v>
      </c>
      <c r="J102" s="528"/>
    </row>
    <row r="103" spans="1:10" s="49" customFormat="1" x14ac:dyDescent="0.2">
      <c r="A103" s="528" t="s">
        <v>390</v>
      </c>
      <c r="B103" s="528" t="s">
        <v>388</v>
      </c>
      <c r="C103" s="525">
        <v>69326.8</v>
      </c>
      <c r="D103" s="530">
        <v>48984.21</v>
      </c>
      <c r="E103" s="564">
        <v>0</v>
      </c>
      <c r="F103" s="564">
        <v>0</v>
      </c>
      <c r="G103" s="564">
        <v>69326.8</v>
      </c>
      <c r="H103" s="564">
        <v>48984.21</v>
      </c>
      <c r="I103" s="526" t="s">
        <v>263</v>
      </c>
      <c r="J103" s="528"/>
    </row>
    <row r="104" spans="1:10" s="49" customFormat="1" x14ac:dyDescent="0.2">
      <c r="A104" s="528" t="s">
        <v>390</v>
      </c>
      <c r="B104" s="528" t="s">
        <v>388</v>
      </c>
      <c r="C104" s="525">
        <v>276001.65000000002</v>
      </c>
      <c r="D104" s="530">
        <v>195014.39999999999</v>
      </c>
      <c r="E104" s="564">
        <v>0</v>
      </c>
      <c r="F104" s="564">
        <v>0</v>
      </c>
      <c r="G104" s="564">
        <v>276001.65000000002</v>
      </c>
      <c r="H104" s="564">
        <v>195014.39999999999</v>
      </c>
      <c r="I104" s="526" t="s">
        <v>263</v>
      </c>
      <c r="J104" s="528"/>
    </row>
    <row r="105" spans="1:10" s="49" customFormat="1" x14ac:dyDescent="0.2">
      <c r="A105" s="528" t="s">
        <v>390</v>
      </c>
      <c r="B105" s="528" t="s">
        <v>388</v>
      </c>
      <c r="C105" s="525">
        <v>64051.35</v>
      </c>
      <c r="D105" s="530">
        <v>45256.75</v>
      </c>
      <c r="E105" s="564">
        <v>0</v>
      </c>
      <c r="F105" s="564">
        <v>0</v>
      </c>
      <c r="G105" s="564">
        <v>64051.35</v>
      </c>
      <c r="H105" s="564">
        <v>45256.75</v>
      </c>
      <c r="I105" s="526" t="s">
        <v>263</v>
      </c>
      <c r="J105" s="528"/>
    </row>
    <row r="106" spans="1:10" s="49" customFormat="1" x14ac:dyDescent="0.2">
      <c r="A106" s="528" t="s">
        <v>391</v>
      </c>
      <c r="B106" s="529" t="s">
        <v>721</v>
      </c>
      <c r="C106" s="525">
        <v>38393.910000000003</v>
      </c>
      <c r="D106" s="530">
        <v>28438.78</v>
      </c>
      <c r="E106" s="564">
        <v>0</v>
      </c>
      <c r="F106" s="564">
        <v>0</v>
      </c>
      <c r="G106" s="564">
        <v>38393.910000000003</v>
      </c>
      <c r="H106" s="564">
        <v>28438.78</v>
      </c>
      <c r="I106" s="526" t="s">
        <v>263</v>
      </c>
      <c r="J106" s="528"/>
    </row>
    <row r="107" spans="1:10" s="49" customFormat="1" x14ac:dyDescent="0.2">
      <c r="A107" s="528" t="s">
        <v>405</v>
      </c>
      <c r="B107" s="529" t="s">
        <v>743</v>
      </c>
      <c r="C107" s="525">
        <v>83945.64</v>
      </c>
      <c r="D107" s="530">
        <v>75054.539999999994</v>
      </c>
      <c r="E107" s="564">
        <v>0</v>
      </c>
      <c r="F107" s="564">
        <v>0</v>
      </c>
      <c r="G107" s="564">
        <v>83945.64</v>
      </c>
      <c r="H107" s="564">
        <v>75054.539999999994</v>
      </c>
      <c r="I107" s="526" t="s">
        <v>263</v>
      </c>
      <c r="J107" s="528"/>
    </row>
    <row r="108" spans="1:10" s="49" customFormat="1" x14ac:dyDescent="0.2">
      <c r="A108" s="528" t="s">
        <v>405</v>
      </c>
      <c r="B108" s="528" t="s">
        <v>743</v>
      </c>
      <c r="C108" s="525">
        <v>142808.85999999999</v>
      </c>
      <c r="D108" s="530">
        <v>127683.26</v>
      </c>
      <c r="E108" s="564">
        <v>0</v>
      </c>
      <c r="F108" s="564">
        <v>0</v>
      </c>
      <c r="G108" s="564">
        <v>142808.85999999999</v>
      </c>
      <c r="H108" s="564">
        <v>127683.26</v>
      </c>
      <c r="I108" s="526" t="s">
        <v>263</v>
      </c>
      <c r="J108" s="528"/>
    </row>
    <row r="109" spans="1:10" s="49" customFormat="1" x14ac:dyDescent="0.2">
      <c r="A109" s="528" t="s">
        <v>405</v>
      </c>
      <c r="B109" s="528" t="s">
        <v>743</v>
      </c>
      <c r="C109" s="525">
        <v>830.89</v>
      </c>
      <c r="D109" s="530">
        <v>742.88</v>
      </c>
      <c r="E109" s="564">
        <v>0</v>
      </c>
      <c r="F109" s="564">
        <v>0</v>
      </c>
      <c r="G109" s="564">
        <v>830.89</v>
      </c>
      <c r="H109" s="564">
        <v>742.88</v>
      </c>
      <c r="I109" s="526" t="s">
        <v>263</v>
      </c>
      <c r="J109" s="528"/>
    </row>
    <row r="110" spans="1:10" s="49" customFormat="1" x14ac:dyDescent="0.2">
      <c r="A110" s="528" t="s">
        <v>405</v>
      </c>
      <c r="B110" s="528" t="s">
        <v>743</v>
      </c>
      <c r="C110" s="525">
        <v>68028.95</v>
      </c>
      <c r="D110" s="530">
        <v>60823.66</v>
      </c>
      <c r="E110" s="564">
        <v>0</v>
      </c>
      <c r="F110" s="564">
        <v>0</v>
      </c>
      <c r="G110" s="564">
        <v>68028.95</v>
      </c>
      <c r="H110" s="564">
        <v>60823.66</v>
      </c>
      <c r="I110" s="526" t="s">
        <v>263</v>
      </c>
      <c r="J110" s="528"/>
    </row>
    <row r="111" spans="1:10" s="49" customFormat="1" x14ac:dyDescent="0.2">
      <c r="A111" s="528" t="s">
        <v>405</v>
      </c>
      <c r="B111" s="528" t="s">
        <v>743</v>
      </c>
      <c r="C111" s="525">
        <v>181.76</v>
      </c>
      <c r="D111" s="530">
        <v>162.51</v>
      </c>
      <c r="E111" s="564">
        <v>0</v>
      </c>
      <c r="F111" s="564">
        <v>0</v>
      </c>
      <c r="G111" s="564">
        <v>181.76</v>
      </c>
      <c r="H111" s="564">
        <v>162.51</v>
      </c>
      <c r="I111" s="526" t="s">
        <v>263</v>
      </c>
      <c r="J111" s="528"/>
    </row>
    <row r="112" spans="1:10" s="49" customFormat="1" x14ac:dyDescent="0.2">
      <c r="A112" s="528" t="s">
        <v>405</v>
      </c>
      <c r="B112" s="528" t="s">
        <v>743</v>
      </c>
      <c r="C112" s="525">
        <v>62835.9</v>
      </c>
      <c r="D112" s="530">
        <v>56180.639999999999</v>
      </c>
      <c r="E112" s="564">
        <v>0</v>
      </c>
      <c r="F112" s="564">
        <v>0</v>
      </c>
      <c r="G112" s="564">
        <v>62835.9</v>
      </c>
      <c r="H112" s="564">
        <v>56180.639999999999</v>
      </c>
      <c r="I112" s="526" t="s">
        <v>263</v>
      </c>
      <c r="J112" s="528"/>
    </row>
    <row r="113" spans="1:10" s="49" customFormat="1" x14ac:dyDescent="0.2">
      <c r="A113" s="528" t="s">
        <v>405</v>
      </c>
      <c r="B113" s="528" t="s">
        <v>743</v>
      </c>
      <c r="C113" s="525">
        <v>1168.44</v>
      </c>
      <c r="D113" s="530">
        <v>1044.68</v>
      </c>
      <c r="E113" s="564">
        <v>0</v>
      </c>
      <c r="F113" s="564">
        <v>0</v>
      </c>
      <c r="G113" s="564">
        <v>1168.44</v>
      </c>
      <c r="H113" s="564">
        <v>1044.68</v>
      </c>
      <c r="I113" s="526" t="s">
        <v>263</v>
      </c>
      <c r="J113" s="528"/>
    </row>
    <row r="114" spans="1:10" s="49" customFormat="1" x14ac:dyDescent="0.2">
      <c r="A114" s="528" t="s">
        <v>405</v>
      </c>
      <c r="B114" s="528" t="s">
        <v>743</v>
      </c>
      <c r="C114" s="525">
        <v>167216.19</v>
      </c>
      <c r="D114" s="530">
        <v>149505.5</v>
      </c>
      <c r="E114" s="564">
        <v>0</v>
      </c>
      <c r="F114" s="564">
        <v>0</v>
      </c>
      <c r="G114" s="564">
        <v>167216.19</v>
      </c>
      <c r="H114" s="564">
        <v>149505.5</v>
      </c>
      <c r="I114" s="526" t="s">
        <v>263</v>
      </c>
      <c r="J114" s="528"/>
    </row>
    <row r="115" spans="1:10" s="49" customFormat="1" x14ac:dyDescent="0.2">
      <c r="A115" s="528" t="s">
        <v>405</v>
      </c>
      <c r="B115" s="528" t="s">
        <v>743</v>
      </c>
      <c r="C115" s="525">
        <v>701.06</v>
      </c>
      <c r="D115" s="530">
        <v>626.80999999999995</v>
      </c>
      <c r="E115" s="564">
        <v>0</v>
      </c>
      <c r="F115" s="564">
        <v>0</v>
      </c>
      <c r="G115" s="564">
        <v>701.06</v>
      </c>
      <c r="H115" s="564">
        <v>626.80999999999995</v>
      </c>
      <c r="I115" s="526" t="s">
        <v>263</v>
      </c>
      <c r="J115" s="528"/>
    </row>
    <row r="116" spans="1:10" s="49" customFormat="1" x14ac:dyDescent="0.2">
      <c r="A116" s="528" t="s">
        <v>412</v>
      </c>
      <c r="B116" s="529" t="s">
        <v>724</v>
      </c>
      <c r="C116" s="525">
        <v>186198.29</v>
      </c>
      <c r="D116" s="530">
        <v>105219.97</v>
      </c>
      <c r="E116" s="564">
        <v>0</v>
      </c>
      <c r="F116" s="564">
        <v>0</v>
      </c>
      <c r="G116" s="564">
        <v>186198.29</v>
      </c>
      <c r="H116" s="564">
        <v>105219.97</v>
      </c>
      <c r="I116" s="526" t="s">
        <v>263</v>
      </c>
      <c r="J116" s="528"/>
    </row>
    <row r="117" spans="1:10" s="49" customFormat="1" x14ac:dyDescent="0.2">
      <c r="A117" s="528" t="s">
        <v>413</v>
      </c>
      <c r="B117" s="529" t="s">
        <v>158</v>
      </c>
      <c r="C117" s="525">
        <v>12503.35</v>
      </c>
      <c r="D117" s="530">
        <v>11013.68</v>
      </c>
      <c r="E117" s="564">
        <v>0</v>
      </c>
      <c r="F117" s="564">
        <v>0</v>
      </c>
      <c r="G117" s="564">
        <v>12503.35</v>
      </c>
      <c r="H117" s="564">
        <v>11013.68</v>
      </c>
      <c r="I117" s="526" t="s">
        <v>263</v>
      </c>
      <c r="J117" s="528"/>
    </row>
    <row r="118" spans="1:10" s="49" customFormat="1" x14ac:dyDescent="0.2">
      <c r="A118" s="528" t="s">
        <v>422</v>
      </c>
      <c r="B118" s="529" t="s">
        <v>734</v>
      </c>
      <c r="C118" s="525">
        <v>15679.53</v>
      </c>
      <c r="D118" s="530">
        <v>10167.06</v>
      </c>
      <c r="E118" s="564">
        <v>0</v>
      </c>
      <c r="F118" s="564">
        <v>0</v>
      </c>
      <c r="G118" s="564">
        <v>15679.53</v>
      </c>
      <c r="H118" s="564">
        <v>10167.06</v>
      </c>
      <c r="I118" s="526" t="s">
        <v>263</v>
      </c>
      <c r="J118" s="528"/>
    </row>
    <row r="119" spans="1:10" s="49" customFormat="1" x14ac:dyDescent="0.2">
      <c r="A119" s="528" t="s">
        <v>422</v>
      </c>
      <c r="B119" s="528" t="s">
        <v>734</v>
      </c>
      <c r="C119" s="525">
        <v>107001.60000000001</v>
      </c>
      <c r="D119" s="530">
        <v>69382.94</v>
      </c>
      <c r="E119" s="564">
        <v>0</v>
      </c>
      <c r="F119" s="564">
        <v>0</v>
      </c>
      <c r="G119" s="564">
        <v>107001.60000000001</v>
      </c>
      <c r="H119" s="564">
        <v>69382.94</v>
      </c>
      <c r="I119" s="526" t="s">
        <v>263</v>
      </c>
      <c r="J119" s="528"/>
    </row>
    <row r="120" spans="1:10" s="49" customFormat="1" x14ac:dyDescent="0.2">
      <c r="A120" s="528" t="s">
        <v>422</v>
      </c>
      <c r="B120" s="528" t="s">
        <v>734</v>
      </c>
      <c r="C120" s="525">
        <v>48880.52</v>
      </c>
      <c r="D120" s="530">
        <v>31695.55</v>
      </c>
      <c r="E120" s="564">
        <v>0</v>
      </c>
      <c r="F120" s="564">
        <v>0</v>
      </c>
      <c r="G120" s="564">
        <v>48880.52</v>
      </c>
      <c r="H120" s="564">
        <v>31695.55</v>
      </c>
      <c r="I120" s="526" t="s">
        <v>263</v>
      </c>
      <c r="J120" s="528"/>
    </row>
    <row r="121" spans="1:10" s="49" customFormat="1" x14ac:dyDescent="0.2">
      <c r="A121" s="528" t="s">
        <v>423</v>
      </c>
      <c r="B121" s="529" t="s">
        <v>371</v>
      </c>
      <c r="C121" s="525">
        <v>17581.560000000001</v>
      </c>
      <c r="D121" s="530">
        <v>16361.87</v>
      </c>
      <c r="E121" s="564">
        <v>0</v>
      </c>
      <c r="F121" s="564">
        <v>0</v>
      </c>
      <c r="G121" s="564">
        <v>17581.560000000001</v>
      </c>
      <c r="H121" s="564">
        <v>16361.87</v>
      </c>
      <c r="I121" s="526" t="s">
        <v>263</v>
      </c>
      <c r="J121" s="528"/>
    </row>
    <row r="122" spans="1:10" s="49" customFormat="1" x14ac:dyDescent="0.2">
      <c r="A122" s="528" t="s">
        <v>433</v>
      </c>
      <c r="B122" s="529" t="s">
        <v>751</v>
      </c>
      <c r="C122" s="525">
        <v>647386.27</v>
      </c>
      <c r="D122" s="530">
        <v>596191.27</v>
      </c>
      <c r="E122" s="564">
        <v>0</v>
      </c>
      <c r="F122" s="564">
        <v>0</v>
      </c>
      <c r="G122" s="564">
        <v>647386.27</v>
      </c>
      <c r="H122" s="564">
        <v>596191.27</v>
      </c>
      <c r="I122" s="526" t="s">
        <v>263</v>
      </c>
      <c r="J122" s="528"/>
    </row>
    <row r="123" spans="1:10" s="49" customFormat="1" x14ac:dyDescent="0.2">
      <c r="A123" s="528" t="s">
        <v>433</v>
      </c>
      <c r="B123" s="529" t="s">
        <v>751</v>
      </c>
      <c r="C123" s="525">
        <v>3341493.31</v>
      </c>
      <c r="D123" s="530">
        <v>3077249.58</v>
      </c>
      <c r="E123" s="564">
        <v>0</v>
      </c>
      <c r="F123" s="564">
        <v>0</v>
      </c>
      <c r="G123" s="564">
        <v>3341493.31</v>
      </c>
      <c r="H123" s="564">
        <v>3077249.58</v>
      </c>
      <c r="I123" s="526" t="s">
        <v>263</v>
      </c>
      <c r="J123" s="529" t="s">
        <v>2097</v>
      </c>
    </row>
    <row r="124" spans="1:10" s="49" customFormat="1" x14ac:dyDescent="0.2">
      <c r="A124" s="528" t="s">
        <v>636</v>
      </c>
      <c r="B124" s="529" t="s">
        <v>300</v>
      </c>
      <c r="C124" s="525">
        <v>3879676.5</v>
      </c>
      <c r="D124" s="530">
        <v>3039182.84</v>
      </c>
      <c r="E124" s="564">
        <v>0</v>
      </c>
      <c r="F124" s="564">
        <v>0</v>
      </c>
      <c r="G124" s="564">
        <v>3879676.5</v>
      </c>
      <c r="H124" s="564">
        <v>3039182.84</v>
      </c>
      <c r="I124" s="526" t="s">
        <v>263</v>
      </c>
      <c r="J124" s="528"/>
    </row>
    <row r="125" spans="1:10" s="49" customFormat="1" x14ac:dyDescent="0.2">
      <c r="A125" s="528" t="s">
        <v>636</v>
      </c>
      <c r="B125" s="528" t="s">
        <v>300</v>
      </c>
      <c r="C125" s="525">
        <v>3537492.81</v>
      </c>
      <c r="D125" s="530">
        <v>2771129.87</v>
      </c>
      <c r="E125" s="564">
        <v>0</v>
      </c>
      <c r="F125" s="564">
        <v>0</v>
      </c>
      <c r="G125" s="564">
        <v>3537492.81</v>
      </c>
      <c r="H125" s="564">
        <v>2771129.87</v>
      </c>
      <c r="I125" s="526" t="s">
        <v>263</v>
      </c>
      <c r="J125" s="528"/>
    </row>
    <row r="126" spans="1:10" s="49" customFormat="1" x14ac:dyDescent="0.2">
      <c r="A126" s="528" t="s">
        <v>636</v>
      </c>
      <c r="B126" s="528" t="s">
        <v>300</v>
      </c>
      <c r="C126" s="525">
        <v>26170.3</v>
      </c>
      <c r="D126" s="530">
        <v>20500.759999999998</v>
      </c>
      <c r="E126" s="564">
        <v>0</v>
      </c>
      <c r="F126" s="564">
        <v>0</v>
      </c>
      <c r="G126" s="564">
        <v>26170.3</v>
      </c>
      <c r="H126" s="564">
        <v>20500.759999999998</v>
      </c>
      <c r="I126" s="526" t="s">
        <v>263</v>
      </c>
      <c r="J126" s="528"/>
    </row>
    <row r="127" spans="1:10" s="49" customFormat="1" x14ac:dyDescent="0.2">
      <c r="A127" s="528" t="s">
        <v>425</v>
      </c>
      <c r="B127" s="529" t="s">
        <v>738</v>
      </c>
      <c r="C127" s="525">
        <v>838267.15</v>
      </c>
      <c r="D127" s="530">
        <v>550291.81999999995</v>
      </c>
      <c r="E127" s="564">
        <v>0</v>
      </c>
      <c r="F127" s="564">
        <v>0</v>
      </c>
      <c r="G127" s="564">
        <v>838267.15</v>
      </c>
      <c r="H127" s="564">
        <v>550291.81999999995</v>
      </c>
      <c r="I127" s="526" t="s">
        <v>263</v>
      </c>
      <c r="J127" s="528"/>
    </row>
    <row r="128" spans="1:10" s="49" customFormat="1" x14ac:dyDescent="0.2">
      <c r="A128" s="528" t="s">
        <v>425</v>
      </c>
      <c r="B128" s="528" t="s">
        <v>738</v>
      </c>
      <c r="C128" s="525">
        <v>188519.26</v>
      </c>
      <c r="D128" s="530">
        <v>123756.02</v>
      </c>
      <c r="E128" s="564">
        <v>0</v>
      </c>
      <c r="F128" s="564">
        <v>0</v>
      </c>
      <c r="G128" s="564">
        <v>188519.26</v>
      </c>
      <c r="H128" s="564">
        <v>123756.02</v>
      </c>
      <c r="I128" s="526" t="s">
        <v>263</v>
      </c>
      <c r="J128" s="528"/>
    </row>
    <row r="129" spans="1:1502" s="49" customFormat="1" x14ac:dyDescent="0.2">
      <c r="A129" s="528" t="s">
        <v>425</v>
      </c>
      <c r="B129" s="528" t="s">
        <v>738</v>
      </c>
      <c r="C129" s="525">
        <v>518011.55</v>
      </c>
      <c r="D129" s="530">
        <v>340055.69</v>
      </c>
      <c r="E129" s="564">
        <v>0</v>
      </c>
      <c r="F129" s="564">
        <v>0</v>
      </c>
      <c r="G129" s="564">
        <v>518011.55</v>
      </c>
      <c r="H129" s="564">
        <v>340055.69</v>
      </c>
      <c r="I129" s="526" t="s">
        <v>263</v>
      </c>
      <c r="J129" s="528"/>
    </row>
    <row r="130" spans="1:1502" s="49" customFormat="1" x14ac:dyDescent="0.2">
      <c r="A130" s="528" t="s">
        <v>1165</v>
      </c>
      <c r="B130" s="529" t="s">
        <v>863</v>
      </c>
      <c r="C130" s="525">
        <v>818634.9</v>
      </c>
      <c r="D130" s="530">
        <v>440863.24</v>
      </c>
      <c r="E130" s="564">
        <v>0</v>
      </c>
      <c r="F130" s="564">
        <v>0</v>
      </c>
      <c r="G130" s="564">
        <v>818634.9</v>
      </c>
      <c r="H130" s="564">
        <v>440863.24</v>
      </c>
      <c r="I130" s="534" t="s">
        <v>263</v>
      </c>
      <c r="J130" s="528"/>
    </row>
    <row r="131" spans="1:1502" s="49" customFormat="1" x14ac:dyDescent="0.2">
      <c r="A131" s="528"/>
      <c r="B131" s="528" t="s">
        <v>1355</v>
      </c>
      <c r="C131" s="525">
        <v>902656.91</v>
      </c>
      <c r="D131" s="530">
        <v>415836.28</v>
      </c>
      <c r="E131" s="564">
        <v>0</v>
      </c>
      <c r="F131" s="564">
        <v>0</v>
      </c>
      <c r="G131" s="564">
        <v>902656.91</v>
      </c>
      <c r="H131" s="564">
        <v>415836.28</v>
      </c>
      <c r="I131" s="539" t="s">
        <v>263</v>
      </c>
      <c r="J131" s="528"/>
    </row>
    <row r="132" spans="1:1502" s="49" customFormat="1" x14ac:dyDescent="0.2">
      <c r="A132" s="528" t="s">
        <v>425</v>
      </c>
      <c r="B132" s="528" t="s">
        <v>738</v>
      </c>
      <c r="C132" s="525">
        <v>177162.67</v>
      </c>
      <c r="D132" s="530">
        <v>116300.84</v>
      </c>
      <c r="E132" s="564">
        <v>0</v>
      </c>
      <c r="F132" s="564">
        <v>0</v>
      </c>
      <c r="G132" s="564">
        <v>177162.67</v>
      </c>
      <c r="H132" s="564">
        <v>116300.84</v>
      </c>
      <c r="I132" s="526" t="s">
        <v>263</v>
      </c>
      <c r="J132" s="528"/>
    </row>
    <row r="133" spans="1:1502" s="49" customFormat="1" x14ac:dyDescent="0.2">
      <c r="A133" s="528" t="s">
        <v>425</v>
      </c>
      <c r="B133" s="528" t="s">
        <v>738</v>
      </c>
      <c r="C133" s="525">
        <v>63294.02</v>
      </c>
      <c r="D133" s="530">
        <v>41550.21</v>
      </c>
      <c r="E133" s="564">
        <v>0</v>
      </c>
      <c r="F133" s="564">
        <v>0</v>
      </c>
      <c r="G133" s="564">
        <v>63294.02</v>
      </c>
      <c r="H133" s="564">
        <v>41550.21</v>
      </c>
      <c r="I133" s="526" t="s">
        <v>263</v>
      </c>
      <c r="J133" s="528"/>
    </row>
    <row r="134" spans="1:1502" s="49" customFormat="1" x14ac:dyDescent="0.2">
      <c r="A134" s="528" t="s">
        <v>425</v>
      </c>
      <c r="B134" s="529" t="s">
        <v>738</v>
      </c>
      <c r="C134" s="525">
        <v>568889.03</v>
      </c>
      <c r="D134" s="530">
        <v>373454.91</v>
      </c>
      <c r="E134" s="564">
        <v>0</v>
      </c>
      <c r="F134" s="564">
        <v>0</v>
      </c>
      <c r="G134" s="564">
        <v>568889.03</v>
      </c>
      <c r="H134" s="564">
        <v>373454.91</v>
      </c>
      <c r="I134" s="526" t="s">
        <v>263</v>
      </c>
      <c r="J134" s="528"/>
    </row>
    <row r="135" spans="1:1502" s="49" customFormat="1" x14ac:dyDescent="0.2">
      <c r="A135" s="528" t="s">
        <v>426</v>
      </c>
      <c r="B135" s="529" t="s">
        <v>157</v>
      </c>
      <c r="C135" s="525">
        <v>1478231.28</v>
      </c>
      <c r="D135" s="530">
        <v>1434331.93</v>
      </c>
      <c r="E135" s="564">
        <v>0</v>
      </c>
      <c r="F135" s="564">
        <v>0</v>
      </c>
      <c r="G135" s="564">
        <v>1478231.28</v>
      </c>
      <c r="H135" s="564">
        <v>1434331.93</v>
      </c>
      <c r="I135" s="526" t="s">
        <v>263</v>
      </c>
      <c r="J135" s="528"/>
    </row>
    <row r="136" spans="1:1502" s="49" customFormat="1" x14ac:dyDescent="0.2">
      <c r="A136" s="528" t="s">
        <v>106</v>
      </c>
      <c r="B136" s="529" t="s">
        <v>163</v>
      </c>
      <c r="C136" s="525">
        <v>347159.03</v>
      </c>
      <c r="D136" s="530">
        <v>333325.98</v>
      </c>
      <c r="E136" s="564">
        <v>0</v>
      </c>
      <c r="F136" s="564">
        <v>0</v>
      </c>
      <c r="G136" s="564">
        <v>347159.03</v>
      </c>
      <c r="H136" s="564">
        <v>333325.98</v>
      </c>
      <c r="I136" s="526" t="s">
        <v>263</v>
      </c>
      <c r="J136" s="528"/>
    </row>
    <row r="137" spans="1:1502" s="516" customFormat="1" x14ac:dyDescent="0.2">
      <c r="A137" s="528" t="s">
        <v>107</v>
      </c>
      <c r="B137" s="529" t="s">
        <v>1054</v>
      </c>
      <c r="C137" s="525">
        <v>0</v>
      </c>
      <c r="D137" s="530">
        <v>0</v>
      </c>
      <c r="E137" s="564">
        <v>0</v>
      </c>
      <c r="F137" s="564">
        <v>0</v>
      </c>
      <c r="G137" s="564">
        <v>0</v>
      </c>
      <c r="H137" s="564">
        <v>0</v>
      </c>
      <c r="I137" s="526" t="s">
        <v>263</v>
      </c>
      <c r="J137" s="528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  <c r="FL137" s="49"/>
      <c r="FM137" s="49"/>
      <c r="FN137" s="49"/>
      <c r="FO137" s="49"/>
      <c r="FP137" s="49"/>
      <c r="FQ137" s="49"/>
      <c r="FR137" s="49"/>
      <c r="FS137" s="49"/>
      <c r="FT137" s="49"/>
      <c r="FU137" s="49"/>
      <c r="FV137" s="49"/>
      <c r="FW137" s="49"/>
      <c r="FX137" s="49"/>
      <c r="FY137" s="49"/>
      <c r="FZ137" s="49"/>
      <c r="GA137" s="49"/>
      <c r="GB137" s="49"/>
      <c r="GC137" s="49"/>
      <c r="GD137" s="49"/>
      <c r="GE137" s="49"/>
      <c r="GF137" s="49"/>
      <c r="GG137" s="49"/>
      <c r="GH137" s="49"/>
      <c r="GI137" s="49"/>
      <c r="GJ137" s="49"/>
      <c r="GK137" s="49"/>
      <c r="GL137" s="49"/>
      <c r="GM137" s="49"/>
      <c r="GN137" s="49"/>
      <c r="GO137" s="49"/>
      <c r="GP137" s="49"/>
      <c r="GQ137" s="49"/>
      <c r="GR137" s="49"/>
      <c r="GS137" s="49"/>
      <c r="GT137" s="49"/>
      <c r="GU137" s="49"/>
      <c r="GV137" s="49"/>
      <c r="GW137" s="49"/>
      <c r="GX137" s="49"/>
      <c r="GY137" s="49"/>
      <c r="GZ137" s="49"/>
      <c r="HA137" s="49"/>
      <c r="HB137" s="49"/>
      <c r="HC137" s="49"/>
      <c r="HD137" s="49"/>
      <c r="HE137" s="49"/>
      <c r="HF137" s="49"/>
      <c r="HG137" s="49"/>
      <c r="HH137" s="49"/>
      <c r="HI137" s="49"/>
      <c r="HJ137" s="49"/>
      <c r="HK137" s="49"/>
      <c r="HL137" s="49"/>
      <c r="HM137" s="49"/>
      <c r="HN137" s="49"/>
      <c r="HO137" s="49"/>
      <c r="HP137" s="49"/>
      <c r="HQ137" s="49"/>
      <c r="HR137" s="49"/>
      <c r="HS137" s="49"/>
      <c r="HT137" s="49"/>
      <c r="HU137" s="49"/>
      <c r="HV137" s="49"/>
      <c r="HW137" s="49"/>
      <c r="HX137" s="49"/>
      <c r="HY137" s="49"/>
      <c r="HZ137" s="49"/>
      <c r="IA137" s="49"/>
      <c r="IB137" s="49"/>
      <c r="IC137" s="49"/>
      <c r="ID137" s="49"/>
      <c r="IE137" s="49"/>
      <c r="IF137" s="49"/>
      <c r="IG137" s="49"/>
      <c r="IH137" s="49"/>
      <c r="II137" s="49"/>
      <c r="IJ137" s="49"/>
      <c r="IK137" s="49"/>
      <c r="IL137" s="49"/>
      <c r="IM137" s="49"/>
      <c r="IN137" s="49"/>
      <c r="IO137" s="49"/>
      <c r="IP137" s="49"/>
      <c r="IQ137" s="49"/>
      <c r="IR137" s="49"/>
      <c r="IS137" s="49"/>
      <c r="IT137" s="49"/>
      <c r="IU137" s="49"/>
      <c r="IV137" s="49"/>
      <c r="IW137" s="49"/>
      <c r="IX137" s="49"/>
      <c r="IY137" s="49"/>
      <c r="IZ137" s="49"/>
      <c r="JA137" s="49"/>
      <c r="JB137" s="49"/>
      <c r="JC137" s="49"/>
      <c r="JD137" s="49"/>
      <c r="JE137" s="49"/>
      <c r="JF137" s="49"/>
      <c r="JG137" s="49"/>
      <c r="JH137" s="49"/>
      <c r="JI137" s="49"/>
      <c r="JJ137" s="49"/>
      <c r="JK137" s="49"/>
      <c r="JL137" s="49"/>
      <c r="JM137" s="49"/>
      <c r="JN137" s="49"/>
      <c r="JO137" s="49"/>
      <c r="JP137" s="49"/>
      <c r="JQ137" s="49"/>
      <c r="JR137" s="49"/>
      <c r="JS137" s="49"/>
      <c r="JT137" s="49"/>
      <c r="JU137" s="49"/>
      <c r="JV137" s="49"/>
      <c r="JW137" s="49"/>
      <c r="JX137" s="49"/>
      <c r="JY137" s="49"/>
      <c r="JZ137" s="49"/>
      <c r="KA137" s="49"/>
      <c r="KB137" s="49"/>
      <c r="KC137" s="49"/>
      <c r="KD137" s="49"/>
      <c r="KE137" s="49"/>
      <c r="KF137" s="49"/>
      <c r="KG137" s="49"/>
      <c r="KH137" s="49"/>
      <c r="KI137" s="49"/>
      <c r="KJ137" s="49"/>
      <c r="KK137" s="49"/>
      <c r="KL137" s="49"/>
      <c r="KM137" s="49"/>
      <c r="KN137" s="49"/>
      <c r="KO137" s="49"/>
      <c r="KP137" s="49"/>
      <c r="KQ137" s="49"/>
      <c r="KR137" s="49"/>
      <c r="KS137" s="49"/>
      <c r="KT137" s="49"/>
      <c r="KU137" s="49"/>
      <c r="KV137" s="49"/>
      <c r="KW137" s="49"/>
      <c r="KX137" s="49"/>
      <c r="KY137" s="49"/>
      <c r="KZ137" s="49"/>
      <c r="LA137" s="49"/>
      <c r="LB137" s="49"/>
      <c r="LC137" s="49"/>
      <c r="LD137" s="49"/>
      <c r="LE137" s="49"/>
      <c r="LF137" s="49"/>
      <c r="LG137" s="49"/>
      <c r="LH137" s="49"/>
      <c r="LI137" s="49"/>
      <c r="LJ137" s="49"/>
      <c r="LK137" s="49"/>
      <c r="LL137" s="49"/>
      <c r="LM137" s="49"/>
      <c r="LN137" s="49"/>
      <c r="LO137" s="49"/>
      <c r="LP137" s="49"/>
      <c r="LQ137" s="49"/>
      <c r="LR137" s="49"/>
      <c r="LS137" s="49"/>
      <c r="LT137" s="49"/>
      <c r="LU137" s="49"/>
      <c r="LV137" s="49"/>
      <c r="LW137" s="49"/>
      <c r="LX137" s="49"/>
      <c r="LY137" s="49"/>
      <c r="LZ137" s="49"/>
      <c r="MA137" s="49"/>
      <c r="MB137" s="49"/>
      <c r="MC137" s="49"/>
      <c r="MD137" s="49"/>
      <c r="ME137" s="49"/>
      <c r="MF137" s="49"/>
      <c r="MG137" s="49"/>
      <c r="MH137" s="49"/>
      <c r="MI137" s="49"/>
      <c r="MJ137" s="49"/>
      <c r="MK137" s="49"/>
      <c r="ML137" s="49"/>
      <c r="MM137" s="49"/>
      <c r="MN137" s="49"/>
      <c r="MO137" s="49"/>
      <c r="MP137" s="49"/>
      <c r="MQ137" s="49"/>
      <c r="MR137" s="49"/>
      <c r="MS137" s="49"/>
      <c r="MT137" s="49"/>
      <c r="MU137" s="49"/>
      <c r="MV137" s="49"/>
      <c r="MW137" s="49"/>
      <c r="MX137" s="49"/>
      <c r="MY137" s="49"/>
      <c r="MZ137" s="49"/>
      <c r="NA137" s="49"/>
      <c r="NB137" s="49"/>
      <c r="NC137" s="49"/>
      <c r="ND137" s="49"/>
      <c r="NE137" s="49"/>
      <c r="NF137" s="49"/>
      <c r="NG137" s="49"/>
      <c r="NH137" s="49"/>
      <c r="NI137" s="49"/>
      <c r="NJ137" s="49"/>
      <c r="NK137" s="49"/>
      <c r="NL137" s="49"/>
      <c r="NM137" s="49"/>
      <c r="NN137" s="49"/>
      <c r="NO137" s="49"/>
      <c r="NP137" s="49"/>
      <c r="NQ137" s="49"/>
      <c r="NR137" s="49"/>
      <c r="NS137" s="49"/>
      <c r="NT137" s="49"/>
      <c r="NU137" s="49"/>
      <c r="NV137" s="49"/>
      <c r="NW137" s="49"/>
      <c r="NX137" s="49"/>
      <c r="NY137" s="49"/>
      <c r="NZ137" s="49"/>
      <c r="OA137" s="49"/>
      <c r="OB137" s="49"/>
      <c r="OC137" s="49"/>
      <c r="OD137" s="49"/>
      <c r="OE137" s="49"/>
      <c r="OF137" s="49"/>
      <c r="OG137" s="49"/>
      <c r="OH137" s="49"/>
      <c r="OI137" s="49"/>
      <c r="OJ137" s="49"/>
      <c r="OK137" s="49"/>
      <c r="OL137" s="49"/>
      <c r="OM137" s="49"/>
      <c r="ON137" s="49"/>
      <c r="OO137" s="49"/>
      <c r="OP137" s="49"/>
      <c r="OQ137" s="49"/>
      <c r="OR137" s="49"/>
      <c r="OS137" s="49"/>
      <c r="OT137" s="49"/>
      <c r="OU137" s="49"/>
      <c r="OV137" s="49"/>
      <c r="OW137" s="49"/>
      <c r="OX137" s="49"/>
      <c r="OY137" s="49"/>
      <c r="OZ137" s="49"/>
      <c r="PA137" s="49"/>
      <c r="PB137" s="49"/>
      <c r="PC137" s="49"/>
      <c r="PD137" s="49"/>
      <c r="PE137" s="49"/>
      <c r="PF137" s="49"/>
      <c r="PG137" s="49"/>
      <c r="PH137" s="49"/>
      <c r="PI137" s="49"/>
      <c r="PJ137" s="49"/>
      <c r="PK137" s="49"/>
      <c r="PL137" s="49"/>
      <c r="PM137" s="49"/>
      <c r="PN137" s="49"/>
      <c r="PO137" s="49"/>
      <c r="PP137" s="49"/>
      <c r="PQ137" s="49"/>
      <c r="PR137" s="49"/>
      <c r="PS137" s="49"/>
      <c r="PT137" s="49"/>
      <c r="PU137" s="49"/>
      <c r="PV137" s="49"/>
      <c r="PW137" s="49"/>
      <c r="PX137" s="49"/>
      <c r="PY137" s="49"/>
      <c r="PZ137" s="49"/>
      <c r="QA137" s="49"/>
      <c r="QB137" s="49"/>
      <c r="QC137" s="49"/>
      <c r="QD137" s="49"/>
      <c r="QE137" s="49"/>
      <c r="QF137" s="49"/>
      <c r="QG137" s="49"/>
      <c r="QH137" s="49"/>
      <c r="QI137" s="49"/>
      <c r="QJ137" s="49"/>
      <c r="QK137" s="49"/>
      <c r="QL137" s="49"/>
      <c r="QM137" s="49"/>
      <c r="QN137" s="49"/>
      <c r="QO137" s="49"/>
      <c r="QP137" s="49"/>
      <c r="QQ137" s="49"/>
      <c r="QR137" s="49"/>
      <c r="QS137" s="49"/>
      <c r="QT137" s="49"/>
      <c r="QU137" s="49"/>
      <c r="QV137" s="49"/>
      <c r="QW137" s="49"/>
      <c r="QX137" s="49"/>
      <c r="QY137" s="49"/>
      <c r="QZ137" s="49"/>
      <c r="RA137" s="49"/>
      <c r="RB137" s="49"/>
      <c r="RC137" s="49"/>
      <c r="RD137" s="49"/>
      <c r="RE137" s="49"/>
      <c r="RF137" s="49"/>
      <c r="RG137" s="49"/>
      <c r="RH137" s="49"/>
      <c r="RI137" s="49"/>
      <c r="RJ137" s="49"/>
      <c r="RK137" s="49"/>
      <c r="RL137" s="49"/>
      <c r="RM137" s="49"/>
      <c r="RN137" s="49"/>
      <c r="RO137" s="49"/>
      <c r="RP137" s="49"/>
      <c r="RQ137" s="49"/>
      <c r="RR137" s="49"/>
      <c r="RS137" s="49"/>
      <c r="RT137" s="49"/>
      <c r="RU137" s="49"/>
      <c r="RV137" s="49"/>
      <c r="RW137" s="49"/>
      <c r="RX137" s="49"/>
      <c r="RY137" s="49"/>
      <c r="RZ137" s="49"/>
      <c r="SA137" s="49"/>
      <c r="SB137" s="49"/>
      <c r="SC137" s="49"/>
      <c r="SD137" s="49"/>
      <c r="SE137" s="49"/>
      <c r="SF137" s="49"/>
      <c r="SG137" s="49"/>
      <c r="SH137" s="49"/>
      <c r="SI137" s="49"/>
      <c r="SJ137" s="49"/>
      <c r="SK137" s="49"/>
      <c r="SL137" s="49"/>
      <c r="SM137" s="49"/>
      <c r="SN137" s="49"/>
      <c r="SO137" s="49"/>
      <c r="SP137" s="49"/>
      <c r="SQ137" s="49"/>
      <c r="SR137" s="49"/>
      <c r="SS137" s="49"/>
      <c r="ST137" s="49"/>
      <c r="SU137" s="49"/>
      <c r="SV137" s="49"/>
      <c r="SW137" s="49"/>
      <c r="SX137" s="49"/>
      <c r="SY137" s="49"/>
      <c r="SZ137" s="49"/>
      <c r="TA137" s="49"/>
      <c r="TB137" s="49"/>
      <c r="TC137" s="49"/>
      <c r="TD137" s="49"/>
      <c r="TE137" s="49"/>
      <c r="TF137" s="49"/>
      <c r="TG137" s="49"/>
      <c r="TH137" s="49"/>
      <c r="TI137" s="49"/>
      <c r="TJ137" s="49"/>
      <c r="TK137" s="49"/>
      <c r="TL137" s="49"/>
      <c r="TM137" s="49"/>
      <c r="TN137" s="49"/>
      <c r="TO137" s="49"/>
      <c r="TP137" s="49"/>
      <c r="TQ137" s="49"/>
      <c r="TR137" s="49"/>
      <c r="TS137" s="49"/>
      <c r="TT137" s="49"/>
      <c r="TU137" s="49"/>
      <c r="TV137" s="49"/>
      <c r="TW137" s="49"/>
      <c r="TX137" s="49"/>
      <c r="TY137" s="49"/>
      <c r="TZ137" s="49"/>
      <c r="UA137" s="49"/>
      <c r="UB137" s="49"/>
      <c r="UC137" s="49"/>
      <c r="UD137" s="49"/>
      <c r="UE137" s="49"/>
      <c r="UF137" s="49"/>
      <c r="UG137" s="49"/>
      <c r="UH137" s="49"/>
      <c r="UI137" s="49"/>
      <c r="UJ137" s="49"/>
      <c r="UK137" s="49"/>
      <c r="UL137" s="49"/>
      <c r="UM137" s="49"/>
      <c r="UN137" s="49"/>
      <c r="UO137" s="49"/>
      <c r="UP137" s="49"/>
      <c r="UQ137" s="49"/>
      <c r="UR137" s="49"/>
      <c r="US137" s="49"/>
      <c r="UT137" s="49"/>
      <c r="UU137" s="49"/>
      <c r="UV137" s="49"/>
      <c r="UW137" s="49"/>
      <c r="UX137" s="49"/>
      <c r="UY137" s="49"/>
      <c r="UZ137" s="49"/>
      <c r="VA137" s="49"/>
      <c r="VB137" s="49"/>
      <c r="VC137" s="49"/>
      <c r="VD137" s="49"/>
      <c r="VE137" s="49"/>
      <c r="VF137" s="49"/>
      <c r="VG137" s="49"/>
      <c r="VH137" s="49"/>
      <c r="VI137" s="49"/>
      <c r="VJ137" s="49"/>
      <c r="VK137" s="49"/>
      <c r="VL137" s="49"/>
      <c r="VM137" s="49"/>
      <c r="VN137" s="49"/>
      <c r="VO137" s="49"/>
      <c r="VP137" s="49"/>
      <c r="VQ137" s="49"/>
      <c r="VR137" s="49"/>
      <c r="VS137" s="49"/>
      <c r="VT137" s="49"/>
      <c r="VU137" s="49"/>
      <c r="VV137" s="49"/>
      <c r="VW137" s="49"/>
      <c r="VX137" s="49"/>
      <c r="VY137" s="49"/>
      <c r="VZ137" s="49"/>
      <c r="WA137" s="49"/>
      <c r="WB137" s="49"/>
      <c r="WC137" s="49"/>
      <c r="WD137" s="49"/>
      <c r="WE137" s="49"/>
      <c r="WF137" s="49"/>
      <c r="WG137" s="49"/>
      <c r="WH137" s="49"/>
      <c r="WI137" s="49"/>
      <c r="WJ137" s="49"/>
      <c r="WK137" s="49"/>
      <c r="WL137" s="49"/>
      <c r="WM137" s="49"/>
      <c r="WN137" s="49"/>
      <c r="WO137" s="49"/>
      <c r="WP137" s="49"/>
      <c r="WQ137" s="49"/>
      <c r="WR137" s="49"/>
      <c r="WS137" s="49"/>
      <c r="WT137" s="49"/>
      <c r="WU137" s="49"/>
      <c r="WV137" s="49"/>
      <c r="WW137" s="49"/>
      <c r="WX137" s="49"/>
      <c r="WY137" s="49"/>
      <c r="WZ137" s="49"/>
      <c r="XA137" s="49"/>
      <c r="XB137" s="49"/>
      <c r="XC137" s="49"/>
      <c r="XD137" s="49"/>
      <c r="XE137" s="49"/>
      <c r="XF137" s="49"/>
      <c r="XG137" s="49"/>
      <c r="XH137" s="49"/>
      <c r="XI137" s="49"/>
      <c r="XJ137" s="49"/>
      <c r="XK137" s="49"/>
      <c r="XL137" s="49"/>
      <c r="XM137" s="49"/>
      <c r="XN137" s="49"/>
      <c r="XO137" s="49"/>
      <c r="XP137" s="49"/>
      <c r="XQ137" s="49"/>
      <c r="XR137" s="49"/>
      <c r="XS137" s="49"/>
      <c r="XT137" s="49"/>
      <c r="XU137" s="49"/>
      <c r="XV137" s="49"/>
      <c r="XW137" s="49"/>
      <c r="XX137" s="49"/>
      <c r="XY137" s="49"/>
      <c r="XZ137" s="49"/>
      <c r="YA137" s="49"/>
      <c r="YB137" s="49"/>
      <c r="YC137" s="49"/>
      <c r="YD137" s="49"/>
      <c r="YE137" s="49"/>
      <c r="YF137" s="49"/>
      <c r="YG137" s="49"/>
      <c r="YH137" s="49"/>
      <c r="YI137" s="49"/>
      <c r="YJ137" s="49"/>
      <c r="YK137" s="49"/>
      <c r="YL137" s="49"/>
      <c r="YM137" s="49"/>
      <c r="YN137" s="49"/>
      <c r="YO137" s="49"/>
      <c r="YP137" s="49"/>
      <c r="YQ137" s="49"/>
      <c r="YR137" s="49"/>
      <c r="YS137" s="49"/>
      <c r="YT137" s="49"/>
      <c r="YU137" s="49"/>
      <c r="YV137" s="49"/>
      <c r="YW137" s="49"/>
      <c r="YX137" s="49"/>
      <c r="YY137" s="49"/>
      <c r="YZ137" s="49"/>
      <c r="ZA137" s="49"/>
      <c r="ZB137" s="49"/>
      <c r="ZC137" s="49"/>
      <c r="ZD137" s="49"/>
      <c r="ZE137" s="49"/>
      <c r="ZF137" s="49"/>
      <c r="ZG137" s="49"/>
      <c r="ZH137" s="49"/>
      <c r="ZI137" s="49"/>
      <c r="ZJ137" s="49"/>
      <c r="ZK137" s="49"/>
      <c r="ZL137" s="49"/>
      <c r="ZM137" s="49"/>
      <c r="ZN137" s="49"/>
      <c r="ZO137" s="49"/>
      <c r="ZP137" s="49"/>
      <c r="ZQ137" s="49"/>
      <c r="ZR137" s="49"/>
      <c r="ZS137" s="49"/>
      <c r="ZT137" s="49"/>
      <c r="ZU137" s="49"/>
      <c r="ZV137" s="49"/>
      <c r="ZW137" s="49"/>
      <c r="ZX137" s="49"/>
      <c r="ZY137" s="49"/>
      <c r="ZZ137" s="49"/>
      <c r="AAA137" s="49"/>
      <c r="AAB137" s="49"/>
      <c r="AAC137" s="49"/>
      <c r="AAD137" s="49"/>
      <c r="AAE137" s="49"/>
      <c r="AAF137" s="49"/>
      <c r="AAG137" s="49"/>
      <c r="AAH137" s="49"/>
      <c r="AAI137" s="49"/>
      <c r="AAJ137" s="49"/>
      <c r="AAK137" s="49"/>
      <c r="AAL137" s="49"/>
      <c r="AAM137" s="49"/>
      <c r="AAN137" s="49"/>
      <c r="AAO137" s="49"/>
      <c r="AAP137" s="49"/>
      <c r="AAQ137" s="49"/>
      <c r="AAR137" s="49"/>
      <c r="AAS137" s="49"/>
      <c r="AAT137" s="49"/>
      <c r="AAU137" s="49"/>
      <c r="AAV137" s="49"/>
      <c r="AAW137" s="49"/>
      <c r="AAX137" s="49"/>
      <c r="AAY137" s="49"/>
      <c r="AAZ137" s="49"/>
      <c r="ABA137" s="49"/>
      <c r="ABB137" s="49"/>
      <c r="ABC137" s="49"/>
      <c r="ABD137" s="49"/>
      <c r="ABE137" s="49"/>
      <c r="ABF137" s="49"/>
      <c r="ABG137" s="49"/>
      <c r="ABH137" s="49"/>
      <c r="ABI137" s="49"/>
      <c r="ABJ137" s="49"/>
      <c r="ABK137" s="49"/>
      <c r="ABL137" s="49"/>
      <c r="ABM137" s="49"/>
      <c r="ABN137" s="49"/>
      <c r="ABO137" s="49"/>
      <c r="ABP137" s="49"/>
      <c r="ABQ137" s="49"/>
      <c r="ABR137" s="49"/>
      <c r="ABS137" s="49"/>
      <c r="ABT137" s="49"/>
      <c r="ABU137" s="49"/>
      <c r="ABV137" s="49"/>
      <c r="ABW137" s="49"/>
      <c r="ABX137" s="49"/>
      <c r="ABY137" s="49"/>
      <c r="ABZ137" s="49"/>
      <c r="ACA137" s="49"/>
      <c r="ACB137" s="49"/>
      <c r="ACC137" s="49"/>
      <c r="ACD137" s="49"/>
      <c r="ACE137" s="49"/>
      <c r="ACF137" s="49"/>
      <c r="ACG137" s="49"/>
      <c r="ACH137" s="49"/>
      <c r="ACI137" s="49"/>
      <c r="ACJ137" s="49"/>
      <c r="ACK137" s="49"/>
      <c r="ACL137" s="49"/>
      <c r="ACM137" s="49"/>
      <c r="ACN137" s="49"/>
      <c r="ACO137" s="49"/>
      <c r="ACP137" s="49"/>
      <c r="ACQ137" s="49"/>
      <c r="ACR137" s="49"/>
      <c r="ACS137" s="49"/>
      <c r="ACT137" s="49"/>
      <c r="ACU137" s="49"/>
      <c r="ACV137" s="49"/>
      <c r="ACW137" s="49"/>
      <c r="ACX137" s="49"/>
      <c r="ACY137" s="49"/>
      <c r="ACZ137" s="49"/>
      <c r="ADA137" s="49"/>
      <c r="ADB137" s="49"/>
      <c r="ADC137" s="49"/>
      <c r="ADD137" s="49"/>
      <c r="ADE137" s="49"/>
      <c r="ADF137" s="49"/>
      <c r="ADG137" s="49"/>
      <c r="ADH137" s="49"/>
      <c r="ADI137" s="49"/>
      <c r="ADJ137" s="49"/>
      <c r="ADK137" s="49"/>
      <c r="ADL137" s="49"/>
      <c r="ADM137" s="49"/>
      <c r="ADN137" s="49"/>
      <c r="ADO137" s="49"/>
      <c r="ADP137" s="49"/>
      <c r="ADQ137" s="49"/>
      <c r="ADR137" s="49"/>
      <c r="ADS137" s="49"/>
      <c r="ADT137" s="49"/>
      <c r="ADU137" s="49"/>
      <c r="ADV137" s="49"/>
      <c r="ADW137" s="49"/>
      <c r="ADX137" s="49"/>
      <c r="ADY137" s="49"/>
      <c r="ADZ137" s="49"/>
      <c r="AEA137" s="49"/>
      <c r="AEB137" s="49"/>
      <c r="AEC137" s="49"/>
      <c r="AED137" s="49"/>
      <c r="AEE137" s="49"/>
      <c r="AEF137" s="49"/>
      <c r="AEG137" s="49"/>
      <c r="AEH137" s="49"/>
      <c r="AEI137" s="49"/>
      <c r="AEJ137" s="49"/>
      <c r="AEK137" s="49"/>
      <c r="AEL137" s="49"/>
      <c r="AEM137" s="49"/>
      <c r="AEN137" s="49"/>
      <c r="AEO137" s="49"/>
      <c r="AEP137" s="49"/>
      <c r="AEQ137" s="49"/>
      <c r="AER137" s="49"/>
      <c r="AES137" s="49"/>
      <c r="AET137" s="49"/>
      <c r="AEU137" s="49"/>
      <c r="AEV137" s="49"/>
      <c r="AEW137" s="49"/>
      <c r="AEX137" s="49"/>
      <c r="AEY137" s="49"/>
      <c r="AEZ137" s="49"/>
      <c r="AFA137" s="49"/>
      <c r="AFB137" s="49"/>
      <c r="AFC137" s="49"/>
      <c r="AFD137" s="49"/>
      <c r="AFE137" s="49"/>
      <c r="AFF137" s="49"/>
      <c r="AFG137" s="49"/>
      <c r="AFH137" s="49"/>
      <c r="AFI137" s="49"/>
      <c r="AFJ137" s="49"/>
      <c r="AFK137" s="49"/>
      <c r="AFL137" s="49"/>
      <c r="AFM137" s="49"/>
      <c r="AFN137" s="49"/>
      <c r="AFO137" s="49"/>
      <c r="AFP137" s="49"/>
      <c r="AFQ137" s="49"/>
      <c r="AFR137" s="49"/>
      <c r="AFS137" s="49"/>
      <c r="AFT137" s="49"/>
      <c r="AFU137" s="49"/>
      <c r="AFV137" s="49"/>
      <c r="AFW137" s="49"/>
      <c r="AFX137" s="49"/>
      <c r="AFY137" s="49"/>
      <c r="AFZ137" s="49"/>
      <c r="AGA137" s="49"/>
      <c r="AGB137" s="49"/>
      <c r="AGC137" s="49"/>
      <c r="AGD137" s="49"/>
      <c r="AGE137" s="49"/>
      <c r="AGF137" s="49"/>
      <c r="AGG137" s="49"/>
      <c r="AGH137" s="49"/>
      <c r="AGI137" s="49"/>
      <c r="AGJ137" s="49"/>
      <c r="AGK137" s="49"/>
      <c r="AGL137" s="49"/>
      <c r="AGM137" s="49"/>
      <c r="AGN137" s="49"/>
      <c r="AGO137" s="49"/>
      <c r="AGP137" s="49"/>
      <c r="AGQ137" s="49"/>
      <c r="AGR137" s="49"/>
      <c r="AGS137" s="49"/>
      <c r="AGT137" s="49"/>
      <c r="AGU137" s="49"/>
      <c r="AGV137" s="49"/>
      <c r="AGW137" s="49"/>
      <c r="AGX137" s="49"/>
      <c r="AGY137" s="49"/>
      <c r="AGZ137" s="49"/>
      <c r="AHA137" s="49"/>
      <c r="AHB137" s="49"/>
      <c r="AHC137" s="49"/>
      <c r="AHD137" s="49"/>
      <c r="AHE137" s="49"/>
      <c r="AHF137" s="49"/>
      <c r="AHG137" s="49"/>
      <c r="AHH137" s="49"/>
      <c r="AHI137" s="49"/>
      <c r="AHJ137" s="49"/>
      <c r="AHK137" s="49"/>
      <c r="AHL137" s="49"/>
      <c r="AHM137" s="49"/>
      <c r="AHN137" s="49"/>
      <c r="AHO137" s="49"/>
      <c r="AHP137" s="49"/>
      <c r="AHQ137" s="49"/>
      <c r="AHR137" s="49"/>
      <c r="AHS137" s="49"/>
      <c r="AHT137" s="49"/>
      <c r="AHU137" s="49"/>
      <c r="AHV137" s="49"/>
      <c r="AHW137" s="49"/>
      <c r="AHX137" s="49"/>
      <c r="AHY137" s="49"/>
      <c r="AHZ137" s="49"/>
      <c r="AIA137" s="49"/>
      <c r="AIB137" s="49"/>
      <c r="AIC137" s="49"/>
      <c r="AID137" s="49"/>
      <c r="AIE137" s="49"/>
      <c r="AIF137" s="49"/>
      <c r="AIG137" s="49"/>
      <c r="AIH137" s="49"/>
      <c r="AII137" s="49"/>
      <c r="AIJ137" s="49"/>
      <c r="AIK137" s="49"/>
      <c r="AIL137" s="49"/>
      <c r="AIM137" s="49"/>
      <c r="AIN137" s="49"/>
      <c r="AIO137" s="49"/>
      <c r="AIP137" s="49"/>
      <c r="AIQ137" s="49"/>
      <c r="AIR137" s="49"/>
      <c r="AIS137" s="49"/>
      <c r="AIT137" s="49"/>
      <c r="AIU137" s="49"/>
      <c r="AIV137" s="49"/>
      <c r="AIW137" s="49"/>
      <c r="AIX137" s="49"/>
      <c r="AIY137" s="49"/>
      <c r="AIZ137" s="49"/>
      <c r="AJA137" s="49"/>
      <c r="AJB137" s="49"/>
      <c r="AJC137" s="49"/>
      <c r="AJD137" s="49"/>
      <c r="AJE137" s="49"/>
      <c r="AJF137" s="49"/>
      <c r="AJG137" s="49"/>
      <c r="AJH137" s="49"/>
      <c r="AJI137" s="49"/>
      <c r="AJJ137" s="49"/>
      <c r="AJK137" s="49"/>
      <c r="AJL137" s="49"/>
      <c r="AJM137" s="49"/>
      <c r="AJN137" s="49"/>
      <c r="AJO137" s="49"/>
      <c r="AJP137" s="49"/>
      <c r="AJQ137" s="49"/>
      <c r="AJR137" s="49"/>
      <c r="AJS137" s="49"/>
      <c r="AJT137" s="49"/>
      <c r="AJU137" s="49"/>
      <c r="AJV137" s="49"/>
      <c r="AJW137" s="49"/>
      <c r="AJX137" s="49"/>
      <c r="AJY137" s="49"/>
      <c r="AJZ137" s="49"/>
      <c r="AKA137" s="49"/>
      <c r="AKB137" s="49"/>
      <c r="AKC137" s="49"/>
      <c r="AKD137" s="49"/>
      <c r="AKE137" s="49"/>
      <c r="AKF137" s="49"/>
      <c r="AKG137" s="49"/>
      <c r="AKH137" s="49"/>
      <c r="AKI137" s="49"/>
      <c r="AKJ137" s="49"/>
      <c r="AKK137" s="49"/>
      <c r="AKL137" s="49"/>
      <c r="AKM137" s="49"/>
      <c r="AKN137" s="49"/>
      <c r="AKO137" s="49"/>
      <c r="AKP137" s="49"/>
      <c r="AKQ137" s="49"/>
      <c r="AKR137" s="49"/>
      <c r="AKS137" s="49"/>
      <c r="AKT137" s="49"/>
      <c r="AKU137" s="49"/>
      <c r="AKV137" s="49"/>
      <c r="AKW137" s="49"/>
      <c r="AKX137" s="49"/>
      <c r="AKY137" s="49"/>
      <c r="AKZ137" s="49"/>
      <c r="ALA137" s="49"/>
      <c r="ALB137" s="49"/>
      <c r="ALC137" s="49"/>
      <c r="ALD137" s="49"/>
      <c r="ALE137" s="49"/>
      <c r="ALF137" s="49"/>
      <c r="ALG137" s="49"/>
      <c r="ALH137" s="49"/>
      <c r="ALI137" s="49"/>
      <c r="ALJ137" s="49"/>
      <c r="ALK137" s="49"/>
      <c r="ALL137" s="49"/>
      <c r="ALM137" s="49"/>
      <c r="ALN137" s="49"/>
      <c r="ALO137" s="49"/>
      <c r="ALP137" s="49"/>
      <c r="ALQ137" s="49"/>
      <c r="ALR137" s="49"/>
      <c r="ALS137" s="49"/>
      <c r="ALT137" s="49"/>
      <c r="ALU137" s="49"/>
      <c r="ALV137" s="49"/>
      <c r="ALW137" s="49"/>
      <c r="ALX137" s="49"/>
      <c r="ALY137" s="49"/>
      <c r="ALZ137" s="49"/>
      <c r="AMA137" s="49"/>
      <c r="AMB137" s="49"/>
      <c r="AMC137" s="49"/>
      <c r="AMD137" s="49"/>
      <c r="AME137" s="49"/>
      <c r="AMF137" s="49"/>
      <c r="AMG137" s="49"/>
      <c r="AMH137" s="49"/>
      <c r="AMI137" s="49"/>
      <c r="AMJ137" s="49"/>
      <c r="AMK137" s="49"/>
      <c r="AML137" s="49"/>
      <c r="AMM137" s="49"/>
      <c r="AMN137" s="49"/>
      <c r="AMO137" s="49"/>
      <c r="AMP137" s="49"/>
      <c r="AMQ137" s="49"/>
      <c r="AMR137" s="49"/>
      <c r="AMS137" s="49"/>
      <c r="AMT137" s="49"/>
      <c r="AMU137" s="49"/>
      <c r="AMV137" s="49"/>
      <c r="AMW137" s="49"/>
      <c r="AMX137" s="49"/>
      <c r="AMY137" s="49"/>
      <c r="AMZ137" s="49"/>
      <c r="ANA137" s="49"/>
      <c r="ANB137" s="49"/>
      <c r="ANC137" s="49"/>
      <c r="AND137" s="49"/>
      <c r="ANE137" s="49"/>
      <c r="ANF137" s="49"/>
      <c r="ANG137" s="49"/>
      <c r="ANH137" s="49"/>
      <c r="ANI137" s="49"/>
      <c r="ANJ137" s="49"/>
      <c r="ANK137" s="49"/>
      <c r="ANL137" s="49"/>
      <c r="ANM137" s="49"/>
      <c r="ANN137" s="49"/>
      <c r="ANO137" s="49"/>
      <c r="ANP137" s="49"/>
      <c r="ANQ137" s="49"/>
      <c r="ANR137" s="49"/>
      <c r="ANS137" s="49"/>
      <c r="ANT137" s="49"/>
      <c r="ANU137" s="49"/>
      <c r="ANV137" s="49"/>
      <c r="ANW137" s="49"/>
      <c r="ANX137" s="49"/>
      <c r="ANY137" s="49"/>
      <c r="ANZ137" s="49"/>
      <c r="AOA137" s="49"/>
      <c r="AOB137" s="49"/>
      <c r="AOC137" s="49"/>
      <c r="AOD137" s="49"/>
      <c r="AOE137" s="49"/>
      <c r="AOF137" s="49"/>
      <c r="AOG137" s="49"/>
      <c r="AOH137" s="49"/>
      <c r="AOI137" s="49"/>
      <c r="AOJ137" s="49"/>
      <c r="AOK137" s="49"/>
      <c r="AOL137" s="49"/>
      <c r="AOM137" s="49"/>
      <c r="AON137" s="49"/>
      <c r="AOO137" s="49"/>
      <c r="AOP137" s="49"/>
      <c r="AOQ137" s="49"/>
      <c r="AOR137" s="49"/>
      <c r="AOS137" s="49"/>
      <c r="AOT137" s="49"/>
      <c r="AOU137" s="49"/>
      <c r="AOV137" s="49"/>
      <c r="AOW137" s="49"/>
      <c r="AOX137" s="49"/>
      <c r="AOY137" s="49"/>
      <c r="AOZ137" s="49"/>
      <c r="APA137" s="49"/>
      <c r="APB137" s="49"/>
      <c r="APC137" s="49"/>
      <c r="APD137" s="49"/>
      <c r="APE137" s="49"/>
      <c r="APF137" s="49"/>
      <c r="APG137" s="49"/>
      <c r="APH137" s="49"/>
      <c r="API137" s="49"/>
      <c r="APJ137" s="49"/>
      <c r="APK137" s="49"/>
      <c r="APL137" s="49"/>
      <c r="APM137" s="49"/>
      <c r="APN137" s="49"/>
      <c r="APO137" s="49"/>
      <c r="APP137" s="49"/>
      <c r="APQ137" s="49"/>
      <c r="APR137" s="49"/>
      <c r="APS137" s="49"/>
      <c r="APT137" s="49"/>
      <c r="APU137" s="49"/>
      <c r="APV137" s="49"/>
      <c r="APW137" s="49"/>
      <c r="APX137" s="49"/>
      <c r="APY137" s="49"/>
      <c r="APZ137" s="49"/>
      <c r="AQA137" s="49"/>
      <c r="AQB137" s="49"/>
      <c r="AQC137" s="49"/>
      <c r="AQD137" s="49"/>
      <c r="AQE137" s="49"/>
      <c r="AQF137" s="49"/>
      <c r="AQG137" s="49"/>
      <c r="AQH137" s="49"/>
      <c r="AQI137" s="49"/>
      <c r="AQJ137" s="49"/>
      <c r="AQK137" s="49"/>
      <c r="AQL137" s="49"/>
      <c r="AQM137" s="49"/>
      <c r="AQN137" s="49"/>
      <c r="AQO137" s="49"/>
      <c r="AQP137" s="49"/>
      <c r="AQQ137" s="49"/>
      <c r="AQR137" s="49"/>
      <c r="AQS137" s="49"/>
      <c r="AQT137" s="49"/>
      <c r="AQU137" s="49"/>
      <c r="AQV137" s="49"/>
      <c r="AQW137" s="49"/>
      <c r="AQX137" s="49"/>
      <c r="AQY137" s="49"/>
      <c r="AQZ137" s="49"/>
      <c r="ARA137" s="49"/>
      <c r="ARB137" s="49"/>
      <c r="ARC137" s="49"/>
      <c r="ARD137" s="49"/>
      <c r="ARE137" s="49"/>
      <c r="ARF137" s="49"/>
      <c r="ARG137" s="49"/>
      <c r="ARH137" s="49"/>
      <c r="ARI137" s="49"/>
      <c r="ARJ137" s="49"/>
      <c r="ARK137" s="49"/>
      <c r="ARL137" s="49"/>
      <c r="ARM137" s="49"/>
      <c r="ARN137" s="49"/>
      <c r="ARO137" s="49"/>
      <c r="ARP137" s="49"/>
      <c r="ARQ137" s="49"/>
      <c r="ARR137" s="49"/>
      <c r="ARS137" s="49"/>
      <c r="ART137" s="49"/>
      <c r="ARU137" s="49"/>
      <c r="ARV137" s="49"/>
      <c r="ARW137" s="49"/>
      <c r="ARX137" s="49"/>
      <c r="ARY137" s="49"/>
      <c r="ARZ137" s="49"/>
      <c r="ASA137" s="49"/>
      <c r="ASB137" s="49"/>
      <c r="ASC137" s="49"/>
      <c r="ASD137" s="49"/>
      <c r="ASE137" s="49"/>
      <c r="ASF137" s="49"/>
      <c r="ASG137" s="49"/>
      <c r="ASH137" s="49"/>
      <c r="ASI137" s="49"/>
      <c r="ASJ137" s="49"/>
      <c r="ASK137" s="49"/>
      <c r="ASL137" s="49"/>
      <c r="ASM137" s="49"/>
      <c r="ASN137" s="49"/>
      <c r="ASO137" s="49"/>
      <c r="ASP137" s="49"/>
      <c r="ASQ137" s="49"/>
      <c r="ASR137" s="49"/>
      <c r="ASS137" s="49"/>
      <c r="AST137" s="49"/>
      <c r="ASU137" s="49"/>
      <c r="ASV137" s="49"/>
      <c r="ASW137" s="49"/>
      <c r="ASX137" s="49"/>
      <c r="ASY137" s="49"/>
      <c r="ASZ137" s="49"/>
      <c r="ATA137" s="49"/>
      <c r="ATB137" s="49"/>
      <c r="ATC137" s="49"/>
      <c r="ATD137" s="49"/>
      <c r="ATE137" s="49"/>
      <c r="ATF137" s="49"/>
      <c r="ATG137" s="49"/>
      <c r="ATH137" s="49"/>
      <c r="ATI137" s="49"/>
      <c r="ATJ137" s="49"/>
      <c r="ATK137" s="49"/>
      <c r="ATL137" s="49"/>
      <c r="ATM137" s="49"/>
      <c r="ATN137" s="49"/>
      <c r="ATO137" s="49"/>
      <c r="ATP137" s="49"/>
      <c r="ATQ137" s="49"/>
      <c r="ATR137" s="49"/>
      <c r="ATS137" s="49"/>
      <c r="ATT137" s="49"/>
      <c r="ATU137" s="49"/>
      <c r="ATV137" s="49"/>
      <c r="ATW137" s="49"/>
      <c r="ATX137" s="49"/>
      <c r="ATY137" s="49"/>
      <c r="ATZ137" s="49"/>
      <c r="AUA137" s="49"/>
      <c r="AUB137" s="49"/>
      <c r="AUC137" s="49"/>
      <c r="AUD137" s="49"/>
      <c r="AUE137" s="49"/>
      <c r="AUF137" s="49"/>
      <c r="AUG137" s="49"/>
      <c r="AUH137" s="49"/>
      <c r="AUI137" s="49"/>
      <c r="AUJ137" s="49"/>
      <c r="AUK137" s="49"/>
      <c r="AUL137" s="49"/>
      <c r="AUM137" s="49"/>
      <c r="AUN137" s="49"/>
      <c r="AUO137" s="49"/>
      <c r="AUP137" s="49"/>
      <c r="AUQ137" s="49"/>
      <c r="AUR137" s="49"/>
      <c r="AUS137" s="49"/>
      <c r="AUT137" s="49"/>
      <c r="AUU137" s="49"/>
      <c r="AUV137" s="49"/>
      <c r="AUW137" s="49"/>
      <c r="AUX137" s="49"/>
      <c r="AUY137" s="49"/>
      <c r="AUZ137" s="49"/>
      <c r="AVA137" s="49"/>
      <c r="AVB137" s="49"/>
      <c r="AVC137" s="49"/>
      <c r="AVD137" s="49"/>
      <c r="AVE137" s="49"/>
      <c r="AVF137" s="49"/>
      <c r="AVG137" s="49"/>
      <c r="AVH137" s="49"/>
      <c r="AVI137" s="49"/>
      <c r="AVJ137" s="49"/>
      <c r="AVK137" s="49"/>
      <c r="AVL137" s="49"/>
      <c r="AVM137" s="49"/>
      <c r="AVN137" s="49"/>
      <c r="AVO137" s="49"/>
      <c r="AVP137" s="49"/>
      <c r="AVQ137" s="49"/>
      <c r="AVR137" s="49"/>
      <c r="AVS137" s="49"/>
      <c r="AVT137" s="49"/>
      <c r="AVU137" s="49"/>
      <c r="AVV137" s="49"/>
      <c r="AVW137" s="49"/>
      <c r="AVX137" s="49"/>
      <c r="AVY137" s="49"/>
      <c r="AVZ137" s="49"/>
      <c r="AWA137" s="49"/>
      <c r="AWB137" s="49"/>
      <c r="AWC137" s="49"/>
      <c r="AWD137" s="49"/>
      <c r="AWE137" s="49"/>
      <c r="AWF137" s="49"/>
      <c r="AWG137" s="49"/>
      <c r="AWH137" s="49"/>
      <c r="AWI137" s="49"/>
      <c r="AWJ137" s="49"/>
      <c r="AWK137" s="49"/>
      <c r="AWL137" s="49"/>
      <c r="AWM137" s="49"/>
      <c r="AWN137" s="49"/>
      <c r="AWO137" s="49"/>
      <c r="AWP137" s="49"/>
      <c r="AWQ137" s="49"/>
      <c r="AWR137" s="49"/>
      <c r="AWS137" s="49"/>
      <c r="AWT137" s="49"/>
      <c r="AWU137" s="49"/>
      <c r="AWV137" s="49"/>
      <c r="AWW137" s="49"/>
      <c r="AWX137" s="49"/>
      <c r="AWY137" s="49"/>
      <c r="AWZ137" s="49"/>
      <c r="AXA137" s="49"/>
      <c r="AXB137" s="49"/>
      <c r="AXC137" s="49"/>
      <c r="AXD137" s="49"/>
      <c r="AXE137" s="49"/>
      <c r="AXF137" s="49"/>
      <c r="AXG137" s="49"/>
      <c r="AXH137" s="49"/>
      <c r="AXI137" s="49"/>
      <c r="AXJ137" s="49"/>
      <c r="AXK137" s="49"/>
      <c r="AXL137" s="49"/>
      <c r="AXM137" s="49"/>
      <c r="AXN137" s="49"/>
      <c r="AXO137" s="49"/>
      <c r="AXP137" s="49"/>
      <c r="AXQ137" s="49"/>
      <c r="AXR137" s="49"/>
      <c r="AXS137" s="49"/>
      <c r="AXT137" s="49"/>
      <c r="AXU137" s="49"/>
      <c r="AXV137" s="49"/>
      <c r="AXW137" s="49"/>
      <c r="AXX137" s="49"/>
      <c r="AXY137" s="49"/>
      <c r="AXZ137" s="49"/>
      <c r="AYA137" s="49"/>
      <c r="AYB137" s="49"/>
      <c r="AYC137" s="49"/>
      <c r="AYD137" s="49"/>
      <c r="AYE137" s="49"/>
      <c r="AYF137" s="49"/>
      <c r="AYG137" s="49"/>
      <c r="AYH137" s="49"/>
      <c r="AYI137" s="49"/>
      <c r="AYJ137" s="49"/>
      <c r="AYK137" s="49"/>
      <c r="AYL137" s="49"/>
      <c r="AYM137" s="49"/>
      <c r="AYN137" s="49"/>
      <c r="AYO137" s="49"/>
      <c r="AYP137" s="49"/>
      <c r="AYQ137" s="49"/>
      <c r="AYR137" s="49"/>
      <c r="AYS137" s="49"/>
      <c r="AYT137" s="49"/>
      <c r="AYU137" s="49"/>
      <c r="AYV137" s="49"/>
      <c r="AYW137" s="49"/>
      <c r="AYX137" s="49"/>
      <c r="AYY137" s="49"/>
      <c r="AYZ137" s="49"/>
      <c r="AZA137" s="49"/>
      <c r="AZB137" s="49"/>
      <c r="AZC137" s="49"/>
      <c r="AZD137" s="49"/>
      <c r="AZE137" s="49"/>
      <c r="AZF137" s="49"/>
      <c r="AZG137" s="49"/>
      <c r="AZH137" s="49"/>
      <c r="AZI137" s="49"/>
      <c r="AZJ137" s="49"/>
      <c r="AZK137" s="49"/>
      <c r="AZL137" s="49"/>
      <c r="AZM137" s="49"/>
      <c r="AZN137" s="49"/>
      <c r="AZO137" s="49"/>
      <c r="AZP137" s="49"/>
      <c r="AZQ137" s="49"/>
      <c r="AZR137" s="49"/>
      <c r="AZS137" s="49"/>
      <c r="AZT137" s="49"/>
      <c r="AZU137" s="49"/>
      <c r="AZV137" s="49"/>
      <c r="AZW137" s="49"/>
      <c r="AZX137" s="49"/>
      <c r="AZY137" s="49"/>
      <c r="AZZ137" s="49"/>
      <c r="BAA137" s="49"/>
      <c r="BAB137" s="49"/>
      <c r="BAC137" s="49"/>
      <c r="BAD137" s="49"/>
      <c r="BAE137" s="49"/>
      <c r="BAF137" s="49"/>
      <c r="BAG137" s="49"/>
      <c r="BAH137" s="49"/>
      <c r="BAI137" s="49"/>
      <c r="BAJ137" s="49"/>
      <c r="BAK137" s="49"/>
      <c r="BAL137" s="49"/>
      <c r="BAM137" s="49"/>
      <c r="BAN137" s="49"/>
      <c r="BAO137" s="49"/>
      <c r="BAP137" s="49"/>
      <c r="BAQ137" s="49"/>
      <c r="BAR137" s="49"/>
      <c r="BAS137" s="49"/>
      <c r="BAT137" s="49"/>
      <c r="BAU137" s="49"/>
      <c r="BAV137" s="49"/>
      <c r="BAW137" s="49"/>
      <c r="BAX137" s="49"/>
      <c r="BAY137" s="49"/>
      <c r="BAZ137" s="49"/>
      <c r="BBA137" s="49"/>
      <c r="BBB137" s="49"/>
      <c r="BBC137" s="49"/>
      <c r="BBD137" s="49"/>
      <c r="BBE137" s="49"/>
      <c r="BBF137" s="49"/>
      <c r="BBG137" s="49"/>
      <c r="BBH137" s="49"/>
      <c r="BBI137" s="49"/>
      <c r="BBJ137" s="49"/>
      <c r="BBK137" s="49"/>
      <c r="BBL137" s="49"/>
      <c r="BBM137" s="49"/>
      <c r="BBN137" s="49"/>
      <c r="BBO137" s="49"/>
      <c r="BBP137" s="49"/>
      <c r="BBQ137" s="49"/>
      <c r="BBR137" s="49"/>
      <c r="BBS137" s="49"/>
      <c r="BBT137" s="49"/>
      <c r="BBU137" s="49"/>
      <c r="BBV137" s="49"/>
      <c r="BBW137" s="49"/>
      <c r="BBX137" s="49"/>
      <c r="BBY137" s="49"/>
      <c r="BBZ137" s="49"/>
      <c r="BCA137" s="49"/>
      <c r="BCB137" s="49"/>
      <c r="BCC137" s="49"/>
      <c r="BCD137" s="49"/>
      <c r="BCE137" s="49"/>
      <c r="BCF137" s="49"/>
      <c r="BCG137" s="49"/>
      <c r="BCH137" s="49"/>
      <c r="BCI137" s="49"/>
      <c r="BCJ137" s="49"/>
      <c r="BCK137" s="49"/>
      <c r="BCL137" s="49"/>
      <c r="BCM137" s="49"/>
      <c r="BCN137" s="49"/>
      <c r="BCO137" s="49"/>
      <c r="BCP137" s="49"/>
      <c r="BCQ137" s="49"/>
      <c r="BCR137" s="49"/>
      <c r="BCS137" s="49"/>
      <c r="BCT137" s="49"/>
      <c r="BCU137" s="49"/>
      <c r="BCV137" s="49"/>
      <c r="BCW137" s="49"/>
      <c r="BCX137" s="49"/>
      <c r="BCY137" s="49"/>
      <c r="BCZ137" s="49"/>
      <c r="BDA137" s="49"/>
      <c r="BDB137" s="49"/>
      <c r="BDC137" s="49"/>
      <c r="BDD137" s="49"/>
      <c r="BDE137" s="49"/>
      <c r="BDF137" s="49"/>
      <c r="BDG137" s="49"/>
      <c r="BDH137" s="49"/>
      <c r="BDI137" s="49"/>
      <c r="BDJ137" s="49"/>
      <c r="BDK137" s="49"/>
      <c r="BDL137" s="49"/>
      <c r="BDM137" s="49"/>
      <c r="BDN137" s="49"/>
      <c r="BDO137" s="49"/>
      <c r="BDP137" s="49"/>
      <c r="BDQ137" s="49"/>
      <c r="BDR137" s="49"/>
      <c r="BDS137" s="49"/>
      <c r="BDT137" s="49"/>
      <c r="BDU137" s="49"/>
      <c r="BDV137" s="49"/>
      <c r="BDW137" s="49"/>
      <c r="BDX137" s="49"/>
      <c r="BDY137" s="49"/>
      <c r="BDZ137" s="49"/>
      <c r="BEA137" s="49"/>
      <c r="BEB137" s="49"/>
      <c r="BEC137" s="49"/>
      <c r="BED137" s="49"/>
      <c r="BEE137" s="49"/>
      <c r="BEF137" s="49"/>
      <c r="BEG137" s="49"/>
      <c r="BEH137" s="49"/>
      <c r="BEI137" s="49"/>
      <c r="BEJ137" s="49"/>
      <c r="BEK137" s="49"/>
      <c r="BEL137" s="49"/>
      <c r="BEM137" s="49"/>
      <c r="BEN137" s="49"/>
      <c r="BEO137" s="49"/>
      <c r="BEP137" s="49"/>
      <c r="BEQ137" s="49"/>
      <c r="BER137" s="49"/>
      <c r="BES137" s="49"/>
      <c r="BET137" s="49"/>
    </row>
    <row r="138" spans="1:1502" s="49" customFormat="1" x14ac:dyDescent="0.2">
      <c r="A138" s="528" t="s">
        <v>1056</v>
      </c>
      <c r="B138" s="529" t="s">
        <v>629</v>
      </c>
      <c r="C138" s="525">
        <v>487464</v>
      </c>
      <c r="D138" s="530">
        <v>254170.46</v>
      </c>
      <c r="E138" s="564">
        <v>0</v>
      </c>
      <c r="F138" s="564">
        <v>0</v>
      </c>
      <c r="G138" s="564">
        <v>487464</v>
      </c>
      <c r="H138" s="564">
        <v>254170.46</v>
      </c>
      <c r="I138" s="526" t="s">
        <v>263</v>
      </c>
      <c r="J138" s="528"/>
    </row>
    <row r="139" spans="1:1502" s="49" customFormat="1" x14ac:dyDescent="0.2">
      <c r="A139" s="528" t="s">
        <v>441</v>
      </c>
      <c r="B139" s="529" t="s">
        <v>749</v>
      </c>
      <c r="C139" s="525">
        <v>1053207.07</v>
      </c>
      <c r="D139" s="530">
        <v>857675.5</v>
      </c>
      <c r="E139" s="564">
        <v>0</v>
      </c>
      <c r="F139" s="564">
        <v>0</v>
      </c>
      <c r="G139" s="564">
        <v>1053207.07</v>
      </c>
      <c r="H139" s="565">
        <v>857675.5</v>
      </c>
      <c r="I139" s="526" t="s">
        <v>263</v>
      </c>
      <c r="J139" s="528"/>
    </row>
    <row r="140" spans="1:1502" s="49" customFormat="1" x14ac:dyDescent="0.2">
      <c r="A140" s="528" t="s">
        <v>339</v>
      </c>
      <c r="B140" s="529" t="s">
        <v>375</v>
      </c>
      <c r="C140" s="525">
        <v>29745.21</v>
      </c>
      <c r="D140" s="530">
        <v>28642.77</v>
      </c>
      <c r="E140" s="564">
        <v>0</v>
      </c>
      <c r="F140" s="564">
        <v>0</v>
      </c>
      <c r="G140" s="564">
        <v>29745.21</v>
      </c>
      <c r="H140" s="564">
        <v>28642.77</v>
      </c>
      <c r="I140" s="526" t="s">
        <v>263</v>
      </c>
      <c r="J140" s="528"/>
    </row>
    <row r="141" spans="1:1502" s="49" customFormat="1" x14ac:dyDescent="0.2">
      <c r="A141" s="528" t="s">
        <v>453</v>
      </c>
      <c r="B141" s="529" t="s">
        <v>765</v>
      </c>
      <c r="C141" s="525">
        <v>245582.26</v>
      </c>
      <c r="D141" s="530">
        <v>178048</v>
      </c>
      <c r="E141" s="564">
        <v>0</v>
      </c>
      <c r="F141" s="564">
        <v>0</v>
      </c>
      <c r="G141" s="564">
        <v>245582.26</v>
      </c>
      <c r="H141" s="564">
        <v>178048</v>
      </c>
      <c r="I141" s="539" t="s">
        <v>263</v>
      </c>
      <c r="J141" s="528"/>
    </row>
    <row r="142" spans="1:1502" s="49" customFormat="1" x14ac:dyDescent="0.2">
      <c r="A142" s="528" t="s">
        <v>453</v>
      </c>
      <c r="B142" s="528" t="s">
        <v>765</v>
      </c>
      <c r="C142" s="525">
        <v>205581.84</v>
      </c>
      <c r="D142" s="530">
        <v>149047.54999999999</v>
      </c>
      <c r="E142" s="564">
        <v>0</v>
      </c>
      <c r="F142" s="564">
        <v>0</v>
      </c>
      <c r="G142" s="564">
        <v>205581.84</v>
      </c>
      <c r="H142" s="564">
        <v>149047.54999999999</v>
      </c>
      <c r="I142" s="526" t="s">
        <v>263</v>
      </c>
      <c r="J142" s="528"/>
    </row>
    <row r="143" spans="1:1502" s="49" customFormat="1" x14ac:dyDescent="0.2">
      <c r="A143" s="528" t="s">
        <v>453</v>
      </c>
      <c r="B143" s="528" t="s">
        <v>765</v>
      </c>
      <c r="C143" s="525">
        <v>421.58</v>
      </c>
      <c r="D143" s="530">
        <v>305.64999999999998</v>
      </c>
      <c r="E143" s="564">
        <v>0</v>
      </c>
      <c r="F143" s="564">
        <v>0</v>
      </c>
      <c r="G143" s="564">
        <v>421.58</v>
      </c>
      <c r="H143" s="564">
        <v>305.64999999999998</v>
      </c>
      <c r="I143" s="526" t="s">
        <v>263</v>
      </c>
      <c r="J143" s="528"/>
    </row>
    <row r="144" spans="1:1502" s="49" customFormat="1" x14ac:dyDescent="0.2">
      <c r="A144" s="528" t="s">
        <v>474</v>
      </c>
      <c r="B144" s="529" t="s">
        <v>808</v>
      </c>
      <c r="C144" s="525">
        <v>183034.88</v>
      </c>
      <c r="D144" s="530">
        <v>123689.72</v>
      </c>
      <c r="E144" s="564">
        <v>0</v>
      </c>
      <c r="F144" s="564">
        <v>0</v>
      </c>
      <c r="G144" s="564">
        <v>183034.88</v>
      </c>
      <c r="H144" s="564">
        <v>123689.72</v>
      </c>
      <c r="I144" s="526" t="s">
        <v>263</v>
      </c>
      <c r="J144" s="528"/>
    </row>
    <row r="145" spans="1:10" s="49" customFormat="1" x14ac:dyDescent="0.2">
      <c r="A145" s="528" t="s">
        <v>474</v>
      </c>
      <c r="B145" s="528" t="s">
        <v>808</v>
      </c>
      <c r="C145" s="525">
        <v>1150608.92</v>
      </c>
      <c r="D145" s="530">
        <v>777548.52</v>
      </c>
      <c r="E145" s="564">
        <v>0</v>
      </c>
      <c r="F145" s="564">
        <v>0</v>
      </c>
      <c r="G145" s="564">
        <v>1150608.92</v>
      </c>
      <c r="H145" s="564">
        <v>777548.52</v>
      </c>
      <c r="I145" s="526" t="s">
        <v>263</v>
      </c>
      <c r="J145" s="528"/>
    </row>
    <row r="146" spans="1:10" s="49" customFormat="1" x14ac:dyDescent="0.2">
      <c r="A146" s="528" t="s">
        <v>649</v>
      </c>
      <c r="B146" s="529" t="s">
        <v>817</v>
      </c>
      <c r="C146" s="525">
        <v>431052.96</v>
      </c>
      <c r="D146" s="530">
        <v>374933.18</v>
      </c>
      <c r="E146" s="564">
        <v>0</v>
      </c>
      <c r="F146" s="564">
        <v>0</v>
      </c>
      <c r="G146" s="564">
        <v>431052.96</v>
      </c>
      <c r="H146" s="564">
        <v>374933.18</v>
      </c>
      <c r="I146" s="526" t="s">
        <v>263</v>
      </c>
      <c r="J146" s="528"/>
    </row>
    <row r="147" spans="1:10" s="49" customFormat="1" x14ac:dyDescent="0.2">
      <c r="A147" s="528" t="s">
        <v>649</v>
      </c>
      <c r="B147" s="528" t="s">
        <v>817</v>
      </c>
      <c r="C147" s="525">
        <v>1479913.62</v>
      </c>
      <c r="D147" s="530">
        <v>1287240.24</v>
      </c>
      <c r="E147" s="564">
        <v>0</v>
      </c>
      <c r="F147" s="564">
        <v>0</v>
      </c>
      <c r="G147" s="564">
        <v>1479913.62</v>
      </c>
      <c r="H147" s="564">
        <v>1287240.24</v>
      </c>
      <c r="I147" s="526" t="s">
        <v>263</v>
      </c>
      <c r="J147" s="528"/>
    </row>
    <row r="148" spans="1:10" s="49" customFormat="1" x14ac:dyDescent="0.2">
      <c r="A148" s="528" t="s">
        <v>648</v>
      </c>
      <c r="B148" s="529" t="s">
        <v>733</v>
      </c>
      <c r="C148" s="525">
        <v>99807.2</v>
      </c>
      <c r="D148" s="530">
        <v>31422.97</v>
      </c>
      <c r="E148" s="564">
        <v>0</v>
      </c>
      <c r="F148" s="564">
        <v>0</v>
      </c>
      <c r="G148" s="564">
        <v>99807.2</v>
      </c>
      <c r="H148" s="564">
        <v>31422.97</v>
      </c>
      <c r="I148" s="526" t="s">
        <v>263</v>
      </c>
      <c r="J148" s="528"/>
    </row>
    <row r="149" spans="1:10" s="49" customFormat="1" x14ac:dyDescent="0.2">
      <c r="A149" s="528" t="s">
        <v>665</v>
      </c>
      <c r="B149" s="529" t="s">
        <v>741</v>
      </c>
      <c r="C149" s="525">
        <v>366249.15</v>
      </c>
      <c r="D149" s="530">
        <v>310512.14</v>
      </c>
      <c r="E149" s="564">
        <v>0</v>
      </c>
      <c r="F149" s="564">
        <v>0</v>
      </c>
      <c r="G149" s="564">
        <v>366249.15</v>
      </c>
      <c r="H149" s="564">
        <v>310512.14</v>
      </c>
      <c r="I149" s="526" t="s">
        <v>263</v>
      </c>
      <c r="J149" s="528"/>
    </row>
    <row r="150" spans="1:10" s="49" customFormat="1" x14ac:dyDescent="0.2">
      <c r="A150" s="528" t="s">
        <v>665</v>
      </c>
      <c r="B150" s="528" t="s">
        <v>741</v>
      </c>
      <c r="C150" s="525">
        <v>149207.5</v>
      </c>
      <c r="D150" s="530">
        <v>126500.61</v>
      </c>
      <c r="E150" s="564">
        <v>0</v>
      </c>
      <c r="F150" s="564">
        <v>0</v>
      </c>
      <c r="G150" s="564">
        <v>149207.5</v>
      </c>
      <c r="H150" s="564">
        <v>126500.61</v>
      </c>
      <c r="I150" s="526" t="s">
        <v>263</v>
      </c>
      <c r="J150" s="528"/>
    </row>
    <row r="151" spans="1:10" s="49" customFormat="1" x14ac:dyDescent="0.2">
      <c r="A151" s="528" t="s">
        <v>1100</v>
      </c>
      <c r="B151" s="529" t="s">
        <v>851</v>
      </c>
      <c r="C151" s="525">
        <v>963.69</v>
      </c>
      <c r="D151" s="530">
        <v>778.8</v>
      </c>
      <c r="E151" s="564">
        <v>0</v>
      </c>
      <c r="F151" s="564">
        <v>0</v>
      </c>
      <c r="G151" s="564">
        <v>963.69</v>
      </c>
      <c r="H151" s="564">
        <v>778.8</v>
      </c>
      <c r="I151" s="526" t="s">
        <v>263</v>
      </c>
      <c r="J151" s="528"/>
    </row>
    <row r="152" spans="1:10" s="49" customFormat="1" x14ac:dyDescent="0.2">
      <c r="A152" s="528" t="s">
        <v>501</v>
      </c>
      <c r="B152" s="529" t="s">
        <v>73</v>
      </c>
      <c r="C152" s="525">
        <v>255.27</v>
      </c>
      <c r="D152" s="530">
        <v>211.63</v>
      </c>
      <c r="E152" s="564">
        <v>0</v>
      </c>
      <c r="F152" s="564">
        <v>0</v>
      </c>
      <c r="G152" s="564">
        <v>255.27</v>
      </c>
      <c r="H152" s="564">
        <v>211.63</v>
      </c>
      <c r="I152" s="526" t="s">
        <v>263</v>
      </c>
      <c r="J152" s="528"/>
    </row>
    <row r="153" spans="1:10" s="49" customFormat="1" x14ac:dyDescent="0.2">
      <c r="A153" s="528" t="s">
        <v>501</v>
      </c>
      <c r="B153" s="528" t="s">
        <v>73</v>
      </c>
      <c r="C153" s="525">
        <v>30632.21</v>
      </c>
      <c r="D153" s="530">
        <v>25395.61</v>
      </c>
      <c r="E153" s="564">
        <v>0</v>
      </c>
      <c r="F153" s="564">
        <v>0</v>
      </c>
      <c r="G153" s="564">
        <v>30632.21</v>
      </c>
      <c r="H153" s="564">
        <v>25395.61</v>
      </c>
      <c r="I153" s="526" t="s">
        <v>263</v>
      </c>
      <c r="J153" s="528"/>
    </row>
    <row r="154" spans="1:10" s="49" customFormat="1" x14ac:dyDescent="0.2">
      <c r="A154" s="528" t="s">
        <v>501</v>
      </c>
      <c r="B154" s="529" t="s">
        <v>837</v>
      </c>
      <c r="C154" s="525">
        <v>9786.6200000000008</v>
      </c>
      <c r="D154" s="530">
        <v>8107.91</v>
      </c>
      <c r="E154" s="564">
        <v>0</v>
      </c>
      <c r="F154" s="564">
        <v>0</v>
      </c>
      <c r="G154" s="564">
        <v>9786.6200000000008</v>
      </c>
      <c r="H154" s="564">
        <v>8107.91</v>
      </c>
      <c r="I154" s="526" t="s">
        <v>263</v>
      </c>
      <c r="J154" s="528"/>
    </row>
    <row r="155" spans="1:10" s="49" customFormat="1" x14ac:dyDescent="0.2">
      <c r="A155" s="528" t="s">
        <v>502</v>
      </c>
      <c r="B155" s="529" t="s">
        <v>849</v>
      </c>
      <c r="C155" s="525">
        <v>56148.57</v>
      </c>
      <c r="D155" s="530">
        <v>32206.87</v>
      </c>
      <c r="E155" s="564">
        <v>0</v>
      </c>
      <c r="F155" s="564">
        <v>0</v>
      </c>
      <c r="G155" s="564">
        <v>56148.57</v>
      </c>
      <c r="H155" s="564">
        <v>32206.87</v>
      </c>
      <c r="I155" s="526" t="s">
        <v>263</v>
      </c>
      <c r="J155" s="528"/>
    </row>
    <row r="156" spans="1:10" s="49" customFormat="1" x14ac:dyDescent="0.2">
      <c r="A156" s="528" t="s">
        <v>502</v>
      </c>
      <c r="B156" s="529" t="s">
        <v>849</v>
      </c>
      <c r="C156" s="525">
        <v>44562.36</v>
      </c>
      <c r="D156" s="530">
        <v>25561.01</v>
      </c>
      <c r="E156" s="564">
        <v>0</v>
      </c>
      <c r="F156" s="564">
        <v>0</v>
      </c>
      <c r="G156" s="564">
        <v>44562.36</v>
      </c>
      <c r="H156" s="564">
        <v>25561.01</v>
      </c>
      <c r="I156" s="526" t="s">
        <v>263</v>
      </c>
      <c r="J156" s="528"/>
    </row>
    <row r="157" spans="1:10" s="49" customFormat="1" x14ac:dyDescent="0.2">
      <c r="A157" s="528" t="s">
        <v>502</v>
      </c>
      <c r="B157" s="529" t="s">
        <v>849</v>
      </c>
      <c r="C157" s="525">
        <v>11883.3</v>
      </c>
      <c r="D157" s="530">
        <v>6816.27</v>
      </c>
      <c r="E157" s="564">
        <v>0</v>
      </c>
      <c r="F157" s="564">
        <v>0</v>
      </c>
      <c r="G157" s="564">
        <v>11883.3</v>
      </c>
      <c r="H157" s="564">
        <v>6816.27</v>
      </c>
      <c r="I157" s="526" t="s">
        <v>263</v>
      </c>
      <c r="J157" s="528"/>
    </row>
    <row r="158" spans="1:10" s="49" customFormat="1" x14ac:dyDescent="0.2">
      <c r="A158" s="528" t="s">
        <v>502</v>
      </c>
      <c r="B158" s="529" t="s">
        <v>849</v>
      </c>
      <c r="C158" s="525">
        <v>140222.88</v>
      </c>
      <c r="D158" s="530">
        <v>80431.98</v>
      </c>
      <c r="E158" s="564">
        <v>0</v>
      </c>
      <c r="F158" s="564">
        <v>0</v>
      </c>
      <c r="G158" s="564">
        <v>140222.88</v>
      </c>
      <c r="H158" s="564">
        <v>80431.98</v>
      </c>
      <c r="I158" s="526" t="s">
        <v>263</v>
      </c>
      <c r="J158" s="528"/>
    </row>
    <row r="159" spans="1:10" s="49" customFormat="1" x14ac:dyDescent="0.2">
      <c r="A159" s="528" t="s">
        <v>502</v>
      </c>
      <c r="B159" s="528" t="s">
        <v>849</v>
      </c>
      <c r="C159" s="525">
        <v>2020.16</v>
      </c>
      <c r="D159" s="530">
        <v>1158.77</v>
      </c>
      <c r="E159" s="564">
        <v>0</v>
      </c>
      <c r="F159" s="564">
        <v>0</v>
      </c>
      <c r="G159" s="564">
        <v>2020.16</v>
      </c>
      <c r="H159" s="564">
        <v>1158.77</v>
      </c>
      <c r="I159" s="526" t="s">
        <v>263</v>
      </c>
      <c r="J159" s="528"/>
    </row>
    <row r="160" spans="1:10" s="49" customFormat="1" x14ac:dyDescent="0.2">
      <c r="A160" s="528" t="s">
        <v>503</v>
      </c>
      <c r="B160" s="529" t="s">
        <v>74</v>
      </c>
      <c r="C160" s="525">
        <v>67743.710000000006</v>
      </c>
      <c r="D160" s="530">
        <v>59472.49</v>
      </c>
      <c r="E160" s="564">
        <v>0</v>
      </c>
      <c r="F160" s="564">
        <v>0</v>
      </c>
      <c r="G160" s="564">
        <v>67743.710000000006</v>
      </c>
      <c r="H160" s="564">
        <v>59472.49</v>
      </c>
      <c r="I160" s="526" t="s">
        <v>263</v>
      </c>
      <c r="J160" s="528"/>
    </row>
    <row r="161" spans="1:1502" s="49" customFormat="1" x14ac:dyDescent="0.2">
      <c r="A161" s="529" t="s">
        <v>1687</v>
      </c>
      <c r="B161" s="529" t="s">
        <v>841</v>
      </c>
      <c r="C161" s="525">
        <v>56075.59</v>
      </c>
      <c r="D161" s="530">
        <v>49450.78</v>
      </c>
      <c r="E161" s="564">
        <v>0</v>
      </c>
      <c r="F161" s="564">
        <v>0</v>
      </c>
      <c r="G161" s="564">
        <v>56075.59</v>
      </c>
      <c r="H161" s="564">
        <v>49450.78</v>
      </c>
      <c r="I161" s="526" t="s">
        <v>263</v>
      </c>
      <c r="J161" s="528"/>
    </row>
    <row r="162" spans="1:1502" s="49" customFormat="1" x14ac:dyDescent="0.2">
      <c r="A162" s="529" t="s">
        <v>477</v>
      </c>
      <c r="B162" s="529" t="s">
        <v>379</v>
      </c>
      <c r="C162" s="525">
        <v>342.78</v>
      </c>
      <c r="D162" s="530">
        <v>328.2</v>
      </c>
      <c r="E162" s="564">
        <v>0</v>
      </c>
      <c r="F162" s="564">
        <v>0</v>
      </c>
      <c r="G162" s="564">
        <v>342.78</v>
      </c>
      <c r="H162" s="564">
        <v>328.2</v>
      </c>
      <c r="I162" s="526" t="s">
        <v>263</v>
      </c>
      <c r="J162" s="529" t="s">
        <v>2099</v>
      </c>
    </row>
    <row r="163" spans="1:1502" s="49" customFormat="1" x14ac:dyDescent="0.2">
      <c r="A163" s="528" t="s">
        <v>504</v>
      </c>
      <c r="B163" s="529" t="s">
        <v>852</v>
      </c>
      <c r="C163" s="525">
        <v>165962.81</v>
      </c>
      <c r="D163" s="530">
        <v>65103.59</v>
      </c>
      <c r="E163" s="564">
        <v>0</v>
      </c>
      <c r="F163" s="564">
        <v>0</v>
      </c>
      <c r="G163" s="564">
        <v>165962.81</v>
      </c>
      <c r="H163" s="564">
        <v>65103.59</v>
      </c>
      <c r="I163" s="526" t="s">
        <v>263</v>
      </c>
      <c r="J163" s="528"/>
    </row>
    <row r="164" spans="1:1502" s="49" customFormat="1" x14ac:dyDescent="0.2">
      <c r="A164" s="529" t="s">
        <v>1688</v>
      </c>
      <c r="B164" s="528" t="s">
        <v>505</v>
      </c>
      <c r="C164" s="525">
        <v>194147.07</v>
      </c>
      <c r="D164" s="530">
        <v>132823.29</v>
      </c>
      <c r="E164" s="564">
        <v>0</v>
      </c>
      <c r="F164" s="564">
        <v>0</v>
      </c>
      <c r="G164" s="564">
        <v>194147.07</v>
      </c>
      <c r="H164" s="564">
        <v>132823.29</v>
      </c>
      <c r="I164" s="526" t="s">
        <v>263</v>
      </c>
      <c r="J164" s="529" t="s">
        <v>2099</v>
      </c>
    </row>
    <row r="165" spans="1:1502" s="49" customFormat="1" x14ac:dyDescent="0.2">
      <c r="A165" s="529" t="s">
        <v>506</v>
      </c>
      <c r="B165" s="529" t="s">
        <v>836</v>
      </c>
      <c r="C165" s="525">
        <v>296070.33</v>
      </c>
      <c r="D165" s="525">
        <v>138023.10999999999</v>
      </c>
      <c r="E165" s="565">
        <v>0</v>
      </c>
      <c r="F165" s="565">
        <v>0</v>
      </c>
      <c r="G165" s="565">
        <v>296070.33</v>
      </c>
      <c r="H165" s="565">
        <v>138023.10999999999</v>
      </c>
      <c r="I165" s="526" t="s">
        <v>263</v>
      </c>
      <c r="J165" s="529" t="s">
        <v>2099</v>
      </c>
    </row>
    <row r="166" spans="1:1502" s="49" customFormat="1" x14ac:dyDescent="0.2">
      <c r="A166" s="528" t="s">
        <v>108</v>
      </c>
      <c r="B166" s="529" t="s">
        <v>92</v>
      </c>
      <c r="C166" s="525">
        <v>413435.24</v>
      </c>
      <c r="D166" s="530">
        <v>350037.38</v>
      </c>
      <c r="E166" s="564">
        <v>0</v>
      </c>
      <c r="F166" s="564">
        <v>0</v>
      </c>
      <c r="G166" s="564">
        <v>413435.24</v>
      </c>
      <c r="H166" s="564">
        <v>350037.38</v>
      </c>
      <c r="I166" s="526" t="s">
        <v>263</v>
      </c>
      <c r="J166" s="528"/>
    </row>
    <row r="167" spans="1:1502" s="49" customFormat="1" x14ac:dyDescent="0.2">
      <c r="A167" s="528" t="s">
        <v>1333</v>
      </c>
      <c r="B167" s="529" t="s">
        <v>304</v>
      </c>
      <c r="C167" s="525">
        <v>2125.38</v>
      </c>
      <c r="D167" s="530">
        <v>1784.4</v>
      </c>
      <c r="E167" s="564">
        <v>0</v>
      </c>
      <c r="F167" s="564">
        <v>0</v>
      </c>
      <c r="G167" s="564">
        <v>2125.38</v>
      </c>
      <c r="H167" s="564">
        <v>1784.4</v>
      </c>
      <c r="I167" s="526" t="s">
        <v>263</v>
      </c>
      <c r="J167" s="528"/>
    </row>
    <row r="168" spans="1:1502" s="49" customFormat="1" x14ac:dyDescent="0.2">
      <c r="A168" s="528" t="s">
        <v>507</v>
      </c>
      <c r="B168" s="529" t="s">
        <v>69</v>
      </c>
      <c r="C168" s="525">
        <v>309769.24</v>
      </c>
      <c r="D168" s="530">
        <v>273932.05</v>
      </c>
      <c r="E168" s="564">
        <v>0</v>
      </c>
      <c r="F168" s="564">
        <v>0</v>
      </c>
      <c r="G168" s="564">
        <v>309769.24</v>
      </c>
      <c r="H168" s="564">
        <v>273932.05</v>
      </c>
      <c r="I168" s="526" t="s">
        <v>263</v>
      </c>
      <c r="J168" s="528"/>
    </row>
    <row r="169" spans="1:1502" s="49" customFormat="1" x14ac:dyDescent="0.2">
      <c r="A169" s="528" t="s">
        <v>507</v>
      </c>
      <c r="B169" s="528" t="s">
        <v>69</v>
      </c>
      <c r="C169" s="525">
        <v>1116.96</v>
      </c>
      <c r="D169" s="530">
        <v>987.74</v>
      </c>
      <c r="E169" s="564">
        <v>0</v>
      </c>
      <c r="F169" s="564">
        <v>0</v>
      </c>
      <c r="G169" s="564">
        <v>1116.96</v>
      </c>
      <c r="H169" s="564">
        <v>987.74</v>
      </c>
      <c r="I169" s="526" t="s">
        <v>263</v>
      </c>
      <c r="J169" s="528"/>
    </row>
    <row r="170" spans="1:1502" s="516" customFormat="1" x14ac:dyDescent="0.2">
      <c r="A170" s="528" t="s">
        <v>1252</v>
      </c>
      <c r="B170" s="529" t="s">
        <v>1256</v>
      </c>
      <c r="C170" s="525">
        <v>0</v>
      </c>
      <c r="D170" s="530">
        <v>0</v>
      </c>
      <c r="E170" s="564">
        <v>0</v>
      </c>
      <c r="F170" s="564">
        <v>0</v>
      </c>
      <c r="G170" s="564">
        <v>0</v>
      </c>
      <c r="H170" s="564">
        <v>0</v>
      </c>
      <c r="I170" s="526" t="s">
        <v>263</v>
      </c>
      <c r="J170" s="528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  <c r="FI170" s="49"/>
      <c r="FJ170" s="49"/>
      <c r="FK170" s="49"/>
      <c r="FL170" s="49"/>
      <c r="FM170" s="49"/>
      <c r="FN170" s="49"/>
      <c r="FO170" s="49"/>
      <c r="FP170" s="49"/>
      <c r="FQ170" s="49"/>
      <c r="FR170" s="49"/>
      <c r="FS170" s="49"/>
      <c r="FT170" s="49"/>
      <c r="FU170" s="49"/>
      <c r="FV170" s="49"/>
      <c r="FW170" s="49"/>
      <c r="FX170" s="49"/>
      <c r="FY170" s="49"/>
      <c r="FZ170" s="49"/>
      <c r="GA170" s="49"/>
      <c r="GB170" s="49"/>
      <c r="GC170" s="49"/>
      <c r="GD170" s="49"/>
      <c r="GE170" s="49"/>
      <c r="GF170" s="49"/>
      <c r="GG170" s="49"/>
      <c r="GH170" s="49"/>
      <c r="GI170" s="49"/>
      <c r="GJ170" s="49"/>
      <c r="GK170" s="49"/>
      <c r="GL170" s="49"/>
      <c r="GM170" s="49"/>
      <c r="GN170" s="49"/>
      <c r="GO170" s="49"/>
      <c r="GP170" s="49"/>
      <c r="GQ170" s="49"/>
      <c r="GR170" s="49"/>
      <c r="GS170" s="49"/>
      <c r="GT170" s="49"/>
      <c r="GU170" s="49"/>
      <c r="GV170" s="49"/>
      <c r="GW170" s="49"/>
      <c r="GX170" s="49"/>
      <c r="GY170" s="49"/>
      <c r="GZ170" s="49"/>
      <c r="HA170" s="49"/>
      <c r="HB170" s="49"/>
      <c r="HC170" s="49"/>
      <c r="HD170" s="49"/>
      <c r="HE170" s="49"/>
      <c r="HF170" s="49"/>
      <c r="HG170" s="49"/>
      <c r="HH170" s="49"/>
      <c r="HI170" s="49"/>
      <c r="HJ170" s="49"/>
      <c r="HK170" s="49"/>
      <c r="HL170" s="49"/>
      <c r="HM170" s="49"/>
      <c r="HN170" s="49"/>
      <c r="HO170" s="49"/>
      <c r="HP170" s="49"/>
      <c r="HQ170" s="49"/>
      <c r="HR170" s="49"/>
      <c r="HS170" s="49"/>
      <c r="HT170" s="49"/>
      <c r="HU170" s="49"/>
      <c r="HV170" s="49"/>
      <c r="HW170" s="49"/>
      <c r="HX170" s="49"/>
      <c r="HY170" s="49"/>
      <c r="HZ170" s="49"/>
      <c r="IA170" s="49"/>
      <c r="IB170" s="49"/>
      <c r="IC170" s="49"/>
      <c r="ID170" s="49"/>
      <c r="IE170" s="49"/>
      <c r="IF170" s="49"/>
      <c r="IG170" s="49"/>
      <c r="IH170" s="49"/>
      <c r="II170" s="49"/>
      <c r="IJ170" s="49"/>
      <c r="IK170" s="49"/>
      <c r="IL170" s="49"/>
      <c r="IM170" s="49"/>
      <c r="IN170" s="49"/>
      <c r="IO170" s="49"/>
      <c r="IP170" s="49"/>
      <c r="IQ170" s="49"/>
      <c r="IR170" s="49"/>
      <c r="IS170" s="49"/>
      <c r="IT170" s="49"/>
      <c r="IU170" s="49"/>
      <c r="IV170" s="49"/>
      <c r="IW170" s="49"/>
      <c r="IX170" s="49"/>
      <c r="IY170" s="49"/>
      <c r="IZ170" s="49"/>
      <c r="JA170" s="49"/>
      <c r="JB170" s="49"/>
      <c r="JC170" s="49"/>
      <c r="JD170" s="49"/>
      <c r="JE170" s="49"/>
      <c r="JF170" s="49"/>
      <c r="JG170" s="49"/>
      <c r="JH170" s="49"/>
      <c r="JI170" s="49"/>
      <c r="JJ170" s="49"/>
      <c r="JK170" s="49"/>
      <c r="JL170" s="49"/>
      <c r="JM170" s="49"/>
      <c r="JN170" s="49"/>
      <c r="JO170" s="49"/>
      <c r="JP170" s="49"/>
      <c r="JQ170" s="49"/>
      <c r="JR170" s="49"/>
      <c r="JS170" s="49"/>
      <c r="JT170" s="49"/>
      <c r="JU170" s="49"/>
      <c r="JV170" s="49"/>
      <c r="JW170" s="49"/>
      <c r="JX170" s="49"/>
      <c r="JY170" s="49"/>
      <c r="JZ170" s="49"/>
      <c r="KA170" s="49"/>
      <c r="KB170" s="49"/>
      <c r="KC170" s="49"/>
      <c r="KD170" s="49"/>
      <c r="KE170" s="49"/>
      <c r="KF170" s="49"/>
      <c r="KG170" s="49"/>
      <c r="KH170" s="49"/>
      <c r="KI170" s="49"/>
      <c r="KJ170" s="49"/>
      <c r="KK170" s="49"/>
      <c r="KL170" s="49"/>
      <c r="KM170" s="49"/>
      <c r="KN170" s="49"/>
      <c r="KO170" s="49"/>
      <c r="KP170" s="49"/>
      <c r="KQ170" s="49"/>
      <c r="KR170" s="49"/>
      <c r="KS170" s="49"/>
      <c r="KT170" s="49"/>
      <c r="KU170" s="49"/>
      <c r="KV170" s="49"/>
      <c r="KW170" s="49"/>
      <c r="KX170" s="49"/>
      <c r="KY170" s="49"/>
      <c r="KZ170" s="49"/>
      <c r="LA170" s="49"/>
      <c r="LB170" s="49"/>
      <c r="LC170" s="49"/>
      <c r="LD170" s="49"/>
      <c r="LE170" s="49"/>
      <c r="LF170" s="49"/>
      <c r="LG170" s="49"/>
      <c r="LH170" s="49"/>
      <c r="LI170" s="49"/>
      <c r="LJ170" s="49"/>
      <c r="LK170" s="49"/>
      <c r="LL170" s="49"/>
      <c r="LM170" s="49"/>
      <c r="LN170" s="49"/>
      <c r="LO170" s="49"/>
      <c r="LP170" s="49"/>
      <c r="LQ170" s="49"/>
      <c r="LR170" s="49"/>
      <c r="LS170" s="49"/>
      <c r="LT170" s="49"/>
      <c r="LU170" s="49"/>
      <c r="LV170" s="49"/>
      <c r="LW170" s="49"/>
      <c r="LX170" s="49"/>
      <c r="LY170" s="49"/>
      <c r="LZ170" s="49"/>
      <c r="MA170" s="49"/>
      <c r="MB170" s="49"/>
      <c r="MC170" s="49"/>
      <c r="MD170" s="49"/>
      <c r="ME170" s="49"/>
      <c r="MF170" s="49"/>
      <c r="MG170" s="49"/>
      <c r="MH170" s="49"/>
      <c r="MI170" s="49"/>
      <c r="MJ170" s="49"/>
      <c r="MK170" s="49"/>
      <c r="ML170" s="49"/>
      <c r="MM170" s="49"/>
      <c r="MN170" s="49"/>
      <c r="MO170" s="49"/>
      <c r="MP170" s="49"/>
      <c r="MQ170" s="49"/>
      <c r="MR170" s="49"/>
      <c r="MS170" s="49"/>
      <c r="MT170" s="49"/>
      <c r="MU170" s="49"/>
      <c r="MV170" s="49"/>
      <c r="MW170" s="49"/>
      <c r="MX170" s="49"/>
      <c r="MY170" s="49"/>
      <c r="MZ170" s="49"/>
      <c r="NA170" s="49"/>
      <c r="NB170" s="49"/>
      <c r="NC170" s="49"/>
      <c r="ND170" s="49"/>
      <c r="NE170" s="49"/>
      <c r="NF170" s="49"/>
      <c r="NG170" s="49"/>
      <c r="NH170" s="49"/>
      <c r="NI170" s="49"/>
      <c r="NJ170" s="49"/>
      <c r="NK170" s="49"/>
      <c r="NL170" s="49"/>
      <c r="NM170" s="49"/>
      <c r="NN170" s="49"/>
      <c r="NO170" s="49"/>
      <c r="NP170" s="49"/>
      <c r="NQ170" s="49"/>
      <c r="NR170" s="49"/>
      <c r="NS170" s="49"/>
      <c r="NT170" s="49"/>
      <c r="NU170" s="49"/>
      <c r="NV170" s="49"/>
      <c r="NW170" s="49"/>
      <c r="NX170" s="49"/>
      <c r="NY170" s="49"/>
      <c r="NZ170" s="49"/>
      <c r="OA170" s="49"/>
      <c r="OB170" s="49"/>
      <c r="OC170" s="49"/>
      <c r="OD170" s="49"/>
      <c r="OE170" s="49"/>
      <c r="OF170" s="49"/>
      <c r="OG170" s="49"/>
      <c r="OH170" s="49"/>
      <c r="OI170" s="49"/>
      <c r="OJ170" s="49"/>
      <c r="OK170" s="49"/>
      <c r="OL170" s="49"/>
      <c r="OM170" s="49"/>
      <c r="ON170" s="49"/>
      <c r="OO170" s="49"/>
      <c r="OP170" s="49"/>
      <c r="OQ170" s="49"/>
      <c r="OR170" s="49"/>
      <c r="OS170" s="49"/>
      <c r="OT170" s="49"/>
      <c r="OU170" s="49"/>
      <c r="OV170" s="49"/>
      <c r="OW170" s="49"/>
      <c r="OX170" s="49"/>
      <c r="OY170" s="49"/>
      <c r="OZ170" s="49"/>
      <c r="PA170" s="49"/>
      <c r="PB170" s="49"/>
      <c r="PC170" s="49"/>
      <c r="PD170" s="49"/>
      <c r="PE170" s="49"/>
      <c r="PF170" s="49"/>
      <c r="PG170" s="49"/>
      <c r="PH170" s="49"/>
      <c r="PI170" s="49"/>
      <c r="PJ170" s="49"/>
      <c r="PK170" s="49"/>
      <c r="PL170" s="49"/>
      <c r="PM170" s="49"/>
      <c r="PN170" s="49"/>
      <c r="PO170" s="49"/>
      <c r="PP170" s="49"/>
      <c r="PQ170" s="49"/>
      <c r="PR170" s="49"/>
      <c r="PS170" s="49"/>
      <c r="PT170" s="49"/>
      <c r="PU170" s="49"/>
      <c r="PV170" s="49"/>
      <c r="PW170" s="49"/>
      <c r="PX170" s="49"/>
      <c r="PY170" s="49"/>
      <c r="PZ170" s="49"/>
      <c r="QA170" s="49"/>
      <c r="QB170" s="49"/>
      <c r="QC170" s="49"/>
      <c r="QD170" s="49"/>
      <c r="QE170" s="49"/>
      <c r="QF170" s="49"/>
      <c r="QG170" s="49"/>
      <c r="QH170" s="49"/>
      <c r="QI170" s="49"/>
      <c r="QJ170" s="49"/>
      <c r="QK170" s="49"/>
      <c r="QL170" s="49"/>
      <c r="QM170" s="49"/>
      <c r="QN170" s="49"/>
      <c r="QO170" s="49"/>
      <c r="QP170" s="49"/>
      <c r="QQ170" s="49"/>
      <c r="QR170" s="49"/>
      <c r="QS170" s="49"/>
      <c r="QT170" s="49"/>
      <c r="QU170" s="49"/>
      <c r="QV170" s="49"/>
      <c r="QW170" s="49"/>
      <c r="QX170" s="49"/>
      <c r="QY170" s="49"/>
      <c r="QZ170" s="49"/>
      <c r="RA170" s="49"/>
      <c r="RB170" s="49"/>
      <c r="RC170" s="49"/>
      <c r="RD170" s="49"/>
      <c r="RE170" s="49"/>
      <c r="RF170" s="49"/>
      <c r="RG170" s="49"/>
      <c r="RH170" s="49"/>
      <c r="RI170" s="49"/>
      <c r="RJ170" s="49"/>
      <c r="RK170" s="49"/>
      <c r="RL170" s="49"/>
      <c r="RM170" s="49"/>
      <c r="RN170" s="49"/>
      <c r="RO170" s="49"/>
      <c r="RP170" s="49"/>
      <c r="RQ170" s="49"/>
      <c r="RR170" s="49"/>
      <c r="RS170" s="49"/>
      <c r="RT170" s="49"/>
      <c r="RU170" s="49"/>
      <c r="RV170" s="49"/>
      <c r="RW170" s="49"/>
      <c r="RX170" s="49"/>
      <c r="RY170" s="49"/>
      <c r="RZ170" s="49"/>
      <c r="SA170" s="49"/>
      <c r="SB170" s="49"/>
      <c r="SC170" s="49"/>
      <c r="SD170" s="49"/>
      <c r="SE170" s="49"/>
      <c r="SF170" s="49"/>
      <c r="SG170" s="49"/>
      <c r="SH170" s="49"/>
      <c r="SI170" s="49"/>
      <c r="SJ170" s="49"/>
      <c r="SK170" s="49"/>
      <c r="SL170" s="49"/>
      <c r="SM170" s="49"/>
      <c r="SN170" s="49"/>
      <c r="SO170" s="49"/>
      <c r="SP170" s="49"/>
      <c r="SQ170" s="49"/>
      <c r="SR170" s="49"/>
      <c r="SS170" s="49"/>
      <c r="ST170" s="49"/>
      <c r="SU170" s="49"/>
      <c r="SV170" s="49"/>
      <c r="SW170" s="49"/>
      <c r="SX170" s="49"/>
      <c r="SY170" s="49"/>
      <c r="SZ170" s="49"/>
      <c r="TA170" s="49"/>
      <c r="TB170" s="49"/>
      <c r="TC170" s="49"/>
      <c r="TD170" s="49"/>
      <c r="TE170" s="49"/>
      <c r="TF170" s="49"/>
      <c r="TG170" s="49"/>
      <c r="TH170" s="49"/>
      <c r="TI170" s="49"/>
      <c r="TJ170" s="49"/>
      <c r="TK170" s="49"/>
      <c r="TL170" s="49"/>
      <c r="TM170" s="49"/>
      <c r="TN170" s="49"/>
      <c r="TO170" s="49"/>
      <c r="TP170" s="49"/>
      <c r="TQ170" s="49"/>
      <c r="TR170" s="49"/>
      <c r="TS170" s="49"/>
      <c r="TT170" s="49"/>
      <c r="TU170" s="49"/>
      <c r="TV170" s="49"/>
      <c r="TW170" s="49"/>
      <c r="TX170" s="49"/>
      <c r="TY170" s="49"/>
      <c r="TZ170" s="49"/>
      <c r="UA170" s="49"/>
      <c r="UB170" s="49"/>
      <c r="UC170" s="49"/>
      <c r="UD170" s="49"/>
      <c r="UE170" s="49"/>
      <c r="UF170" s="49"/>
      <c r="UG170" s="49"/>
      <c r="UH170" s="49"/>
      <c r="UI170" s="49"/>
      <c r="UJ170" s="49"/>
      <c r="UK170" s="49"/>
      <c r="UL170" s="49"/>
      <c r="UM170" s="49"/>
      <c r="UN170" s="49"/>
      <c r="UO170" s="49"/>
      <c r="UP170" s="49"/>
      <c r="UQ170" s="49"/>
      <c r="UR170" s="49"/>
      <c r="US170" s="49"/>
      <c r="UT170" s="49"/>
      <c r="UU170" s="49"/>
      <c r="UV170" s="49"/>
      <c r="UW170" s="49"/>
      <c r="UX170" s="49"/>
      <c r="UY170" s="49"/>
      <c r="UZ170" s="49"/>
      <c r="VA170" s="49"/>
      <c r="VB170" s="49"/>
      <c r="VC170" s="49"/>
      <c r="VD170" s="49"/>
      <c r="VE170" s="49"/>
      <c r="VF170" s="49"/>
      <c r="VG170" s="49"/>
      <c r="VH170" s="49"/>
      <c r="VI170" s="49"/>
      <c r="VJ170" s="49"/>
      <c r="VK170" s="49"/>
      <c r="VL170" s="49"/>
      <c r="VM170" s="49"/>
      <c r="VN170" s="49"/>
      <c r="VO170" s="49"/>
      <c r="VP170" s="49"/>
      <c r="VQ170" s="49"/>
      <c r="VR170" s="49"/>
      <c r="VS170" s="49"/>
      <c r="VT170" s="49"/>
      <c r="VU170" s="49"/>
      <c r="VV170" s="49"/>
      <c r="VW170" s="49"/>
      <c r="VX170" s="49"/>
      <c r="VY170" s="49"/>
      <c r="VZ170" s="49"/>
      <c r="WA170" s="49"/>
      <c r="WB170" s="49"/>
      <c r="WC170" s="49"/>
      <c r="WD170" s="49"/>
      <c r="WE170" s="49"/>
      <c r="WF170" s="49"/>
      <c r="WG170" s="49"/>
      <c r="WH170" s="49"/>
      <c r="WI170" s="49"/>
      <c r="WJ170" s="49"/>
      <c r="WK170" s="49"/>
      <c r="WL170" s="49"/>
      <c r="WM170" s="49"/>
      <c r="WN170" s="49"/>
      <c r="WO170" s="49"/>
      <c r="WP170" s="49"/>
      <c r="WQ170" s="49"/>
      <c r="WR170" s="49"/>
      <c r="WS170" s="49"/>
      <c r="WT170" s="49"/>
      <c r="WU170" s="49"/>
      <c r="WV170" s="49"/>
      <c r="WW170" s="49"/>
      <c r="WX170" s="49"/>
      <c r="WY170" s="49"/>
      <c r="WZ170" s="49"/>
      <c r="XA170" s="49"/>
      <c r="XB170" s="49"/>
      <c r="XC170" s="49"/>
      <c r="XD170" s="49"/>
      <c r="XE170" s="49"/>
      <c r="XF170" s="49"/>
      <c r="XG170" s="49"/>
      <c r="XH170" s="49"/>
      <c r="XI170" s="49"/>
      <c r="XJ170" s="49"/>
      <c r="XK170" s="49"/>
      <c r="XL170" s="49"/>
      <c r="XM170" s="49"/>
      <c r="XN170" s="49"/>
      <c r="XO170" s="49"/>
      <c r="XP170" s="49"/>
      <c r="XQ170" s="49"/>
      <c r="XR170" s="49"/>
      <c r="XS170" s="49"/>
      <c r="XT170" s="49"/>
      <c r="XU170" s="49"/>
      <c r="XV170" s="49"/>
      <c r="XW170" s="49"/>
      <c r="XX170" s="49"/>
      <c r="XY170" s="49"/>
      <c r="XZ170" s="49"/>
      <c r="YA170" s="49"/>
      <c r="YB170" s="49"/>
      <c r="YC170" s="49"/>
      <c r="YD170" s="49"/>
      <c r="YE170" s="49"/>
      <c r="YF170" s="49"/>
      <c r="YG170" s="49"/>
      <c r="YH170" s="49"/>
      <c r="YI170" s="49"/>
      <c r="YJ170" s="49"/>
      <c r="YK170" s="49"/>
      <c r="YL170" s="49"/>
      <c r="YM170" s="49"/>
      <c r="YN170" s="49"/>
      <c r="YO170" s="49"/>
      <c r="YP170" s="49"/>
      <c r="YQ170" s="49"/>
      <c r="YR170" s="49"/>
      <c r="YS170" s="49"/>
      <c r="YT170" s="49"/>
      <c r="YU170" s="49"/>
      <c r="YV170" s="49"/>
      <c r="YW170" s="49"/>
      <c r="YX170" s="49"/>
      <c r="YY170" s="49"/>
      <c r="YZ170" s="49"/>
      <c r="ZA170" s="49"/>
      <c r="ZB170" s="49"/>
      <c r="ZC170" s="49"/>
      <c r="ZD170" s="49"/>
      <c r="ZE170" s="49"/>
      <c r="ZF170" s="49"/>
      <c r="ZG170" s="49"/>
      <c r="ZH170" s="49"/>
      <c r="ZI170" s="49"/>
      <c r="ZJ170" s="49"/>
      <c r="ZK170" s="49"/>
      <c r="ZL170" s="49"/>
      <c r="ZM170" s="49"/>
      <c r="ZN170" s="49"/>
      <c r="ZO170" s="49"/>
      <c r="ZP170" s="49"/>
      <c r="ZQ170" s="49"/>
      <c r="ZR170" s="49"/>
      <c r="ZS170" s="49"/>
      <c r="ZT170" s="49"/>
      <c r="ZU170" s="49"/>
      <c r="ZV170" s="49"/>
      <c r="ZW170" s="49"/>
      <c r="ZX170" s="49"/>
      <c r="ZY170" s="49"/>
      <c r="ZZ170" s="49"/>
      <c r="AAA170" s="49"/>
      <c r="AAB170" s="49"/>
      <c r="AAC170" s="49"/>
      <c r="AAD170" s="49"/>
      <c r="AAE170" s="49"/>
      <c r="AAF170" s="49"/>
      <c r="AAG170" s="49"/>
      <c r="AAH170" s="49"/>
      <c r="AAI170" s="49"/>
      <c r="AAJ170" s="49"/>
      <c r="AAK170" s="49"/>
      <c r="AAL170" s="49"/>
      <c r="AAM170" s="49"/>
      <c r="AAN170" s="49"/>
      <c r="AAO170" s="49"/>
      <c r="AAP170" s="49"/>
      <c r="AAQ170" s="49"/>
      <c r="AAR170" s="49"/>
      <c r="AAS170" s="49"/>
      <c r="AAT170" s="49"/>
      <c r="AAU170" s="49"/>
      <c r="AAV170" s="49"/>
      <c r="AAW170" s="49"/>
      <c r="AAX170" s="49"/>
      <c r="AAY170" s="49"/>
      <c r="AAZ170" s="49"/>
      <c r="ABA170" s="49"/>
      <c r="ABB170" s="49"/>
      <c r="ABC170" s="49"/>
      <c r="ABD170" s="49"/>
      <c r="ABE170" s="49"/>
      <c r="ABF170" s="49"/>
      <c r="ABG170" s="49"/>
      <c r="ABH170" s="49"/>
      <c r="ABI170" s="49"/>
      <c r="ABJ170" s="49"/>
      <c r="ABK170" s="49"/>
      <c r="ABL170" s="49"/>
      <c r="ABM170" s="49"/>
      <c r="ABN170" s="49"/>
      <c r="ABO170" s="49"/>
      <c r="ABP170" s="49"/>
      <c r="ABQ170" s="49"/>
      <c r="ABR170" s="49"/>
      <c r="ABS170" s="49"/>
      <c r="ABT170" s="49"/>
      <c r="ABU170" s="49"/>
      <c r="ABV170" s="49"/>
      <c r="ABW170" s="49"/>
      <c r="ABX170" s="49"/>
      <c r="ABY170" s="49"/>
      <c r="ABZ170" s="49"/>
      <c r="ACA170" s="49"/>
      <c r="ACB170" s="49"/>
      <c r="ACC170" s="49"/>
      <c r="ACD170" s="49"/>
      <c r="ACE170" s="49"/>
      <c r="ACF170" s="49"/>
      <c r="ACG170" s="49"/>
      <c r="ACH170" s="49"/>
      <c r="ACI170" s="49"/>
      <c r="ACJ170" s="49"/>
      <c r="ACK170" s="49"/>
      <c r="ACL170" s="49"/>
      <c r="ACM170" s="49"/>
      <c r="ACN170" s="49"/>
      <c r="ACO170" s="49"/>
      <c r="ACP170" s="49"/>
      <c r="ACQ170" s="49"/>
      <c r="ACR170" s="49"/>
      <c r="ACS170" s="49"/>
      <c r="ACT170" s="49"/>
      <c r="ACU170" s="49"/>
      <c r="ACV170" s="49"/>
      <c r="ACW170" s="49"/>
      <c r="ACX170" s="49"/>
      <c r="ACY170" s="49"/>
      <c r="ACZ170" s="49"/>
      <c r="ADA170" s="49"/>
      <c r="ADB170" s="49"/>
      <c r="ADC170" s="49"/>
      <c r="ADD170" s="49"/>
      <c r="ADE170" s="49"/>
      <c r="ADF170" s="49"/>
      <c r="ADG170" s="49"/>
      <c r="ADH170" s="49"/>
      <c r="ADI170" s="49"/>
      <c r="ADJ170" s="49"/>
      <c r="ADK170" s="49"/>
      <c r="ADL170" s="49"/>
      <c r="ADM170" s="49"/>
      <c r="ADN170" s="49"/>
      <c r="ADO170" s="49"/>
      <c r="ADP170" s="49"/>
      <c r="ADQ170" s="49"/>
      <c r="ADR170" s="49"/>
      <c r="ADS170" s="49"/>
      <c r="ADT170" s="49"/>
      <c r="ADU170" s="49"/>
      <c r="ADV170" s="49"/>
      <c r="ADW170" s="49"/>
      <c r="ADX170" s="49"/>
      <c r="ADY170" s="49"/>
      <c r="ADZ170" s="49"/>
      <c r="AEA170" s="49"/>
      <c r="AEB170" s="49"/>
      <c r="AEC170" s="49"/>
      <c r="AED170" s="49"/>
      <c r="AEE170" s="49"/>
      <c r="AEF170" s="49"/>
      <c r="AEG170" s="49"/>
      <c r="AEH170" s="49"/>
      <c r="AEI170" s="49"/>
      <c r="AEJ170" s="49"/>
      <c r="AEK170" s="49"/>
      <c r="AEL170" s="49"/>
      <c r="AEM170" s="49"/>
      <c r="AEN170" s="49"/>
      <c r="AEO170" s="49"/>
      <c r="AEP170" s="49"/>
      <c r="AEQ170" s="49"/>
      <c r="AER170" s="49"/>
      <c r="AES170" s="49"/>
      <c r="AET170" s="49"/>
      <c r="AEU170" s="49"/>
      <c r="AEV170" s="49"/>
      <c r="AEW170" s="49"/>
      <c r="AEX170" s="49"/>
      <c r="AEY170" s="49"/>
      <c r="AEZ170" s="49"/>
      <c r="AFA170" s="49"/>
      <c r="AFB170" s="49"/>
      <c r="AFC170" s="49"/>
      <c r="AFD170" s="49"/>
      <c r="AFE170" s="49"/>
      <c r="AFF170" s="49"/>
      <c r="AFG170" s="49"/>
      <c r="AFH170" s="49"/>
      <c r="AFI170" s="49"/>
      <c r="AFJ170" s="49"/>
      <c r="AFK170" s="49"/>
      <c r="AFL170" s="49"/>
      <c r="AFM170" s="49"/>
      <c r="AFN170" s="49"/>
      <c r="AFO170" s="49"/>
      <c r="AFP170" s="49"/>
      <c r="AFQ170" s="49"/>
      <c r="AFR170" s="49"/>
      <c r="AFS170" s="49"/>
      <c r="AFT170" s="49"/>
      <c r="AFU170" s="49"/>
      <c r="AFV170" s="49"/>
      <c r="AFW170" s="49"/>
      <c r="AFX170" s="49"/>
      <c r="AFY170" s="49"/>
      <c r="AFZ170" s="49"/>
      <c r="AGA170" s="49"/>
      <c r="AGB170" s="49"/>
      <c r="AGC170" s="49"/>
      <c r="AGD170" s="49"/>
      <c r="AGE170" s="49"/>
      <c r="AGF170" s="49"/>
      <c r="AGG170" s="49"/>
      <c r="AGH170" s="49"/>
      <c r="AGI170" s="49"/>
      <c r="AGJ170" s="49"/>
      <c r="AGK170" s="49"/>
      <c r="AGL170" s="49"/>
      <c r="AGM170" s="49"/>
      <c r="AGN170" s="49"/>
      <c r="AGO170" s="49"/>
      <c r="AGP170" s="49"/>
      <c r="AGQ170" s="49"/>
      <c r="AGR170" s="49"/>
      <c r="AGS170" s="49"/>
      <c r="AGT170" s="49"/>
      <c r="AGU170" s="49"/>
      <c r="AGV170" s="49"/>
      <c r="AGW170" s="49"/>
      <c r="AGX170" s="49"/>
      <c r="AGY170" s="49"/>
      <c r="AGZ170" s="49"/>
      <c r="AHA170" s="49"/>
      <c r="AHB170" s="49"/>
      <c r="AHC170" s="49"/>
      <c r="AHD170" s="49"/>
      <c r="AHE170" s="49"/>
      <c r="AHF170" s="49"/>
      <c r="AHG170" s="49"/>
      <c r="AHH170" s="49"/>
      <c r="AHI170" s="49"/>
      <c r="AHJ170" s="49"/>
      <c r="AHK170" s="49"/>
      <c r="AHL170" s="49"/>
      <c r="AHM170" s="49"/>
      <c r="AHN170" s="49"/>
      <c r="AHO170" s="49"/>
      <c r="AHP170" s="49"/>
      <c r="AHQ170" s="49"/>
      <c r="AHR170" s="49"/>
      <c r="AHS170" s="49"/>
      <c r="AHT170" s="49"/>
      <c r="AHU170" s="49"/>
      <c r="AHV170" s="49"/>
      <c r="AHW170" s="49"/>
      <c r="AHX170" s="49"/>
      <c r="AHY170" s="49"/>
      <c r="AHZ170" s="49"/>
      <c r="AIA170" s="49"/>
      <c r="AIB170" s="49"/>
      <c r="AIC170" s="49"/>
      <c r="AID170" s="49"/>
      <c r="AIE170" s="49"/>
      <c r="AIF170" s="49"/>
      <c r="AIG170" s="49"/>
      <c r="AIH170" s="49"/>
      <c r="AII170" s="49"/>
      <c r="AIJ170" s="49"/>
      <c r="AIK170" s="49"/>
      <c r="AIL170" s="49"/>
      <c r="AIM170" s="49"/>
      <c r="AIN170" s="49"/>
      <c r="AIO170" s="49"/>
      <c r="AIP170" s="49"/>
      <c r="AIQ170" s="49"/>
      <c r="AIR170" s="49"/>
      <c r="AIS170" s="49"/>
      <c r="AIT170" s="49"/>
      <c r="AIU170" s="49"/>
      <c r="AIV170" s="49"/>
      <c r="AIW170" s="49"/>
      <c r="AIX170" s="49"/>
      <c r="AIY170" s="49"/>
      <c r="AIZ170" s="49"/>
      <c r="AJA170" s="49"/>
      <c r="AJB170" s="49"/>
      <c r="AJC170" s="49"/>
      <c r="AJD170" s="49"/>
      <c r="AJE170" s="49"/>
      <c r="AJF170" s="49"/>
      <c r="AJG170" s="49"/>
      <c r="AJH170" s="49"/>
      <c r="AJI170" s="49"/>
      <c r="AJJ170" s="49"/>
      <c r="AJK170" s="49"/>
      <c r="AJL170" s="49"/>
      <c r="AJM170" s="49"/>
      <c r="AJN170" s="49"/>
      <c r="AJO170" s="49"/>
      <c r="AJP170" s="49"/>
      <c r="AJQ170" s="49"/>
      <c r="AJR170" s="49"/>
      <c r="AJS170" s="49"/>
      <c r="AJT170" s="49"/>
      <c r="AJU170" s="49"/>
      <c r="AJV170" s="49"/>
      <c r="AJW170" s="49"/>
      <c r="AJX170" s="49"/>
      <c r="AJY170" s="49"/>
      <c r="AJZ170" s="49"/>
      <c r="AKA170" s="49"/>
      <c r="AKB170" s="49"/>
      <c r="AKC170" s="49"/>
      <c r="AKD170" s="49"/>
      <c r="AKE170" s="49"/>
      <c r="AKF170" s="49"/>
      <c r="AKG170" s="49"/>
      <c r="AKH170" s="49"/>
      <c r="AKI170" s="49"/>
      <c r="AKJ170" s="49"/>
      <c r="AKK170" s="49"/>
      <c r="AKL170" s="49"/>
      <c r="AKM170" s="49"/>
      <c r="AKN170" s="49"/>
      <c r="AKO170" s="49"/>
      <c r="AKP170" s="49"/>
      <c r="AKQ170" s="49"/>
      <c r="AKR170" s="49"/>
      <c r="AKS170" s="49"/>
      <c r="AKT170" s="49"/>
      <c r="AKU170" s="49"/>
      <c r="AKV170" s="49"/>
      <c r="AKW170" s="49"/>
      <c r="AKX170" s="49"/>
      <c r="AKY170" s="49"/>
      <c r="AKZ170" s="49"/>
      <c r="ALA170" s="49"/>
      <c r="ALB170" s="49"/>
      <c r="ALC170" s="49"/>
      <c r="ALD170" s="49"/>
      <c r="ALE170" s="49"/>
      <c r="ALF170" s="49"/>
      <c r="ALG170" s="49"/>
      <c r="ALH170" s="49"/>
      <c r="ALI170" s="49"/>
      <c r="ALJ170" s="49"/>
      <c r="ALK170" s="49"/>
      <c r="ALL170" s="49"/>
      <c r="ALM170" s="49"/>
      <c r="ALN170" s="49"/>
      <c r="ALO170" s="49"/>
      <c r="ALP170" s="49"/>
      <c r="ALQ170" s="49"/>
      <c r="ALR170" s="49"/>
      <c r="ALS170" s="49"/>
      <c r="ALT170" s="49"/>
      <c r="ALU170" s="49"/>
      <c r="ALV170" s="49"/>
      <c r="ALW170" s="49"/>
      <c r="ALX170" s="49"/>
      <c r="ALY170" s="49"/>
      <c r="ALZ170" s="49"/>
      <c r="AMA170" s="49"/>
      <c r="AMB170" s="49"/>
      <c r="AMC170" s="49"/>
      <c r="AMD170" s="49"/>
      <c r="AME170" s="49"/>
      <c r="AMF170" s="49"/>
      <c r="AMG170" s="49"/>
      <c r="AMH170" s="49"/>
      <c r="AMI170" s="49"/>
      <c r="AMJ170" s="49"/>
      <c r="AMK170" s="49"/>
      <c r="AML170" s="49"/>
      <c r="AMM170" s="49"/>
      <c r="AMN170" s="49"/>
      <c r="AMO170" s="49"/>
      <c r="AMP170" s="49"/>
      <c r="AMQ170" s="49"/>
      <c r="AMR170" s="49"/>
      <c r="AMS170" s="49"/>
      <c r="AMT170" s="49"/>
      <c r="AMU170" s="49"/>
      <c r="AMV170" s="49"/>
      <c r="AMW170" s="49"/>
      <c r="AMX170" s="49"/>
      <c r="AMY170" s="49"/>
      <c r="AMZ170" s="49"/>
      <c r="ANA170" s="49"/>
      <c r="ANB170" s="49"/>
      <c r="ANC170" s="49"/>
      <c r="AND170" s="49"/>
      <c r="ANE170" s="49"/>
      <c r="ANF170" s="49"/>
      <c r="ANG170" s="49"/>
      <c r="ANH170" s="49"/>
      <c r="ANI170" s="49"/>
      <c r="ANJ170" s="49"/>
      <c r="ANK170" s="49"/>
      <c r="ANL170" s="49"/>
      <c r="ANM170" s="49"/>
      <c r="ANN170" s="49"/>
      <c r="ANO170" s="49"/>
      <c r="ANP170" s="49"/>
      <c r="ANQ170" s="49"/>
      <c r="ANR170" s="49"/>
      <c r="ANS170" s="49"/>
      <c r="ANT170" s="49"/>
      <c r="ANU170" s="49"/>
      <c r="ANV170" s="49"/>
      <c r="ANW170" s="49"/>
      <c r="ANX170" s="49"/>
      <c r="ANY170" s="49"/>
      <c r="ANZ170" s="49"/>
      <c r="AOA170" s="49"/>
      <c r="AOB170" s="49"/>
      <c r="AOC170" s="49"/>
      <c r="AOD170" s="49"/>
      <c r="AOE170" s="49"/>
      <c r="AOF170" s="49"/>
      <c r="AOG170" s="49"/>
      <c r="AOH170" s="49"/>
      <c r="AOI170" s="49"/>
      <c r="AOJ170" s="49"/>
      <c r="AOK170" s="49"/>
      <c r="AOL170" s="49"/>
      <c r="AOM170" s="49"/>
      <c r="AON170" s="49"/>
      <c r="AOO170" s="49"/>
      <c r="AOP170" s="49"/>
      <c r="AOQ170" s="49"/>
      <c r="AOR170" s="49"/>
      <c r="AOS170" s="49"/>
      <c r="AOT170" s="49"/>
      <c r="AOU170" s="49"/>
      <c r="AOV170" s="49"/>
      <c r="AOW170" s="49"/>
      <c r="AOX170" s="49"/>
      <c r="AOY170" s="49"/>
      <c r="AOZ170" s="49"/>
      <c r="APA170" s="49"/>
      <c r="APB170" s="49"/>
      <c r="APC170" s="49"/>
      <c r="APD170" s="49"/>
      <c r="APE170" s="49"/>
      <c r="APF170" s="49"/>
      <c r="APG170" s="49"/>
      <c r="APH170" s="49"/>
      <c r="API170" s="49"/>
      <c r="APJ170" s="49"/>
      <c r="APK170" s="49"/>
      <c r="APL170" s="49"/>
      <c r="APM170" s="49"/>
      <c r="APN170" s="49"/>
      <c r="APO170" s="49"/>
      <c r="APP170" s="49"/>
      <c r="APQ170" s="49"/>
      <c r="APR170" s="49"/>
      <c r="APS170" s="49"/>
      <c r="APT170" s="49"/>
      <c r="APU170" s="49"/>
      <c r="APV170" s="49"/>
      <c r="APW170" s="49"/>
      <c r="APX170" s="49"/>
      <c r="APY170" s="49"/>
      <c r="APZ170" s="49"/>
      <c r="AQA170" s="49"/>
      <c r="AQB170" s="49"/>
      <c r="AQC170" s="49"/>
      <c r="AQD170" s="49"/>
      <c r="AQE170" s="49"/>
      <c r="AQF170" s="49"/>
      <c r="AQG170" s="49"/>
      <c r="AQH170" s="49"/>
      <c r="AQI170" s="49"/>
      <c r="AQJ170" s="49"/>
      <c r="AQK170" s="49"/>
      <c r="AQL170" s="49"/>
      <c r="AQM170" s="49"/>
      <c r="AQN170" s="49"/>
      <c r="AQO170" s="49"/>
      <c r="AQP170" s="49"/>
      <c r="AQQ170" s="49"/>
      <c r="AQR170" s="49"/>
      <c r="AQS170" s="49"/>
      <c r="AQT170" s="49"/>
      <c r="AQU170" s="49"/>
      <c r="AQV170" s="49"/>
      <c r="AQW170" s="49"/>
      <c r="AQX170" s="49"/>
      <c r="AQY170" s="49"/>
      <c r="AQZ170" s="49"/>
      <c r="ARA170" s="49"/>
      <c r="ARB170" s="49"/>
      <c r="ARC170" s="49"/>
      <c r="ARD170" s="49"/>
      <c r="ARE170" s="49"/>
      <c r="ARF170" s="49"/>
      <c r="ARG170" s="49"/>
      <c r="ARH170" s="49"/>
      <c r="ARI170" s="49"/>
      <c r="ARJ170" s="49"/>
      <c r="ARK170" s="49"/>
      <c r="ARL170" s="49"/>
      <c r="ARM170" s="49"/>
      <c r="ARN170" s="49"/>
      <c r="ARO170" s="49"/>
      <c r="ARP170" s="49"/>
      <c r="ARQ170" s="49"/>
      <c r="ARR170" s="49"/>
      <c r="ARS170" s="49"/>
      <c r="ART170" s="49"/>
      <c r="ARU170" s="49"/>
      <c r="ARV170" s="49"/>
      <c r="ARW170" s="49"/>
      <c r="ARX170" s="49"/>
      <c r="ARY170" s="49"/>
      <c r="ARZ170" s="49"/>
      <c r="ASA170" s="49"/>
      <c r="ASB170" s="49"/>
      <c r="ASC170" s="49"/>
      <c r="ASD170" s="49"/>
      <c r="ASE170" s="49"/>
      <c r="ASF170" s="49"/>
      <c r="ASG170" s="49"/>
      <c r="ASH170" s="49"/>
      <c r="ASI170" s="49"/>
      <c r="ASJ170" s="49"/>
      <c r="ASK170" s="49"/>
      <c r="ASL170" s="49"/>
      <c r="ASM170" s="49"/>
      <c r="ASN170" s="49"/>
      <c r="ASO170" s="49"/>
      <c r="ASP170" s="49"/>
      <c r="ASQ170" s="49"/>
      <c r="ASR170" s="49"/>
      <c r="ASS170" s="49"/>
      <c r="AST170" s="49"/>
      <c r="ASU170" s="49"/>
      <c r="ASV170" s="49"/>
      <c r="ASW170" s="49"/>
      <c r="ASX170" s="49"/>
      <c r="ASY170" s="49"/>
      <c r="ASZ170" s="49"/>
      <c r="ATA170" s="49"/>
      <c r="ATB170" s="49"/>
      <c r="ATC170" s="49"/>
      <c r="ATD170" s="49"/>
      <c r="ATE170" s="49"/>
      <c r="ATF170" s="49"/>
      <c r="ATG170" s="49"/>
      <c r="ATH170" s="49"/>
      <c r="ATI170" s="49"/>
      <c r="ATJ170" s="49"/>
      <c r="ATK170" s="49"/>
      <c r="ATL170" s="49"/>
      <c r="ATM170" s="49"/>
      <c r="ATN170" s="49"/>
      <c r="ATO170" s="49"/>
      <c r="ATP170" s="49"/>
      <c r="ATQ170" s="49"/>
      <c r="ATR170" s="49"/>
      <c r="ATS170" s="49"/>
      <c r="ATT170" s="49"/>
      <c r="ATU170" s="49"/>
      <c r="ATV170" s="49"/>
      <c r="ATW170" s="49"/>
      <c r="ATX170" s="49"/>
      <c r="ATY170" s="49"/>
      <c r="ATZ170" s="49"/>
      <c r="AUA170" s="49"/>
      <c r="AUB170" s="49"/>
      <c r="AUC170" s="49"/>
      <c r="AUD170" s="49"/>
      <c r="AUE170" s="49"/>
      <c r="AUF170" s="49"/>
      <c r="AUG170" s="49"/>
      <c r="AUH170" s="49"/>
      <c r="AUI170" s="49"/>
      <c r="AUJ170" s="49"/>
      <c r="AUK170" s="49"/>
      <c r="AUL170" s="49"/>
      <c r="AUM170" s="49"/>
      <c r="AUN170" s="49"/>
      <c r="AUO170" s="49"/>
      <c r="AUP170" s="49"/>
      <c r="AUQ170" s="49"/>
      <c r="AUR170" s="49"/>
      <c r="AUS170" s="49"/>
      <c r="AUT170" s="49"/>
      <c r="AUU170" s="49"/>
      <c r="AUV170" s="49"/>
      <c r="AUW170" s="49"/>
      <c r="AUX170" s="49"/>
      <c r="AUY170" s="49"/>
      <c r="AUZ170" s="49"/>
      <c r="AVA170" s="49"/>
      <c r="AVB170" s="49"/>
      <c r="AVC170" s="49"/>
      <c r="AVD170" s="49"/>
      <c r="AVE170" s="49"/>
      <c r="AVF170" s="49"/>
      <c r="AVG170" s="49"/>
      <c r="AVH170" s="49"/>
      <c r="AVI170" s="49"/>
      <c r="AVJ170" s="49"/>
      <c r="AVK170" s="49"/>
      <c r="AVL170" s="49"/>
      <c r="AVM170" s="49"/>
      <c r="AVN170" s="49"/>
      <c r="AVO170" s="49"/>
      <c r="AVP170" s="49"/>
      <c r="AVQ170" s="49"/>
      <c r="AVR170" s="49"/>
      <c r="AVS170" s="49"/>
      <c r="AVT170" s="49"/>
      <c r="AVU170" s="49"/>
      <c r="AVV170" s="49"/>
      <c r="AVW170" s="49"/>
      <c r="AVX170" s="49"/>
      <c r="AVY170" s="49"/>
      <c r="AVZ170" s="49"/>
      <c r="AWA170" s="49"/>
      <c r="AWB170" s="49"/>
      <c r="AWC170" s="49"/>
      <c r="AWD170" s="49"/>
      <c r="AWE170" s="49"/>
      <c r="AWF170" s="49"/>
      <c r="AWG170" s="49"/>
      <c r="AWH170" s="49"/>
      <c r="AWI170" s="49"/>
      <c r="AWJ170" s="49"/>
      <c r="AWK170" s="49"/>
      <c r="AWL170" s="49"/>
      <c r="AWM170" s="49"/>
      <c r="AWN170" s="49"/>
      <c r="AWO170" s="49"/>
      <c r="AWP170" s="49"/>
      <c r="AWQ170" s="49"/>
      <c r="AWR170" s="49"/>
      <c r="AWS170" s="49"/>
      <c r="AWT170" s="49"/>
      <c r="AWU170" s="49"/>
      <c r="AWV170" s="49"/>
      <c r="AWW170" s="49"/>
      <c r="AWX170" s="49"/>
      <c r="AWY170" s="49"/>
      <c r="AWZ170" s="49"/>
      <c r="AXA170" s="49"/>
      <c r="AXB170" s="49"/>
      <c r="AXC170" s="49"/>
      <c r="AXD170" s="49"/>
      <c r="AXE170" s="49"/>
      <c r="AXF170" s="49"/>
      <c r="AXG170" s="49"/>
      <c r="AXH170" s="49"/>
      <c r="AXI170" s="49"/>
      <c r="AXJ170" s="49"/>
      <c r="AXK170" s="49"/>
      <c r="AXL170" s="49"/>
      <c r="AXM170" s="49"/>
      <c r="AXN170" s="49"/>
      <c r="AXO170" s="49"/>
      <c r="AXP170" s="49"/>
      <c r="AXQ170" s="49"/>
      <c r="AXR170" s="49"/>
      <c r="AXS170" s="49"/>
      <c r="AXT170" s="49"/>
      <c r="AXU170" s="49"/>
      <c r="AXV170" s="49"/>
      <c r="AXW170" s="49"/>
      <c r="AXX170" s="49"/>
      <c r="AXY170" s="49"/>
      <c r="AXZ170" s="49"/>
      <c r="AYA170" s="49"/>
      <c r="AYB170" s="49"/>
      <c r="AYC170" s="49"/>
      <c r="AYD170" s="49"/>
      <c r="AYE170" s="49"/>
      <c r="AYF170" s="49"/>
      <c r="AYG170" s="49"/>
      <c r="AYH170" s="49"/>
      <c r="AYI170" s="49"/>
      <c r="AYJ170" s="49"/>
      <c r="AYK170" s="49"/>
      <c r="AYL170" s="49"/>
      <c r="AYM170" s="49"/>
      <c r="AYN170" s="49"/>
      <c r="AYO170" s="49"/>
      <c r="AYP170" s="49"/>
      <c r="AYQ170" s="49"/>
      <c r="AYR170" s="49"/>
      <c r="AYS170" s="49"/>
      <c r="AYT170" s="49"/>
      <c r="AYU170" s="49"/>
      <c r="AYV170" s="49"/>
      <c r="AYW170" s="49"/>
      <c r="AYX170" s="49"/>
      <c r="AYY170" s="49"/>
      <c r="AYZ170" s="49"/>
      <c r="AZA170" s="49"/>
      <c r="AZB170" s="49"/>
      <c r="AZC170" s="49"/>
      <c r="AZD170" s="49"/>
      <c r="AZE170" s="49"/>
      <c r="AZF170" s="49"/>
      <c r="AZG170" s="49"/>
      <c r="AZH170" s="49"/>
      <c r="AZI170" s="49"/>
      <c r="AZJ170" s="49"/>
      <c r="AZK170" s="49"/>
      <c r="AZL170" s="49"/>
      <c r="AZM170" s="49"/>
      <c r="AZN170" s="49"/>
      <c r="AZO170" s="49"/>
      <c r="AZP170" s="49"/>
      <c r="AZQ170" s="49"/>
      <c r="AZR170" s="49"/>
      <c r="AZS170" s="49"/>
      <c r="AZT170" s="49"/>
      <c r="AZU170" s="49"/>
      <c r="AZV170" s="49"/>
      <c r="AZW170" s="49"/>
      <c r="AZX170" s="49"/>
      <c r="AZY170" s="49"/>
      <c r="AZZ170" s="49"/>
      <c r="BAA170" s="49"/>
      <c r="BAB170" s="49"/>
      <c r="BAC170" s="49"/>
      <c r="BAD170" s="49"/>
      <c r="BAE170" s="49"/>
      <c r="BAF170" s="49"/>
      <c r="BAG170" s="49"/>
      <c r="BAH170" s="49"/>
      <c r="BAI170" s="49"/>
      <c r="BAJ170" s="49"/>
      <c r="BAK170" s="49"/>
      <c r="BAL170" s="49"/>
      <c r="BAM170" s="49"/>
      <c r="BAN170" s="49"/>
      <c r="BAO170" s="49"/>
      <c r="BAP170" s="49"/>
      <c r="BAQ170" s="49"/>
      <c r="BAR170" s="49"/>
      <c r="BAS170" s="49"/>
      <c r="BAT170" s="49"/>
      <c r="BAU170" s="49"/>
      <c r="BAV170" s="49"/>
      <c r="BAW170" s="49"/>
      <c r="BAX170" s="49"/>
      <c r="BAY170" s="49"/>
      <c r="BAZ170" s="49"/>
      <c r="BBA170" s="49"/>
      <c r="BBB170" s="49"/>
      <c r="BBC170" s="49"/>
      <c r="BBD170" s="49"/>
      <c r="BBE170" s="49"/>
      <c r="BBF170" s="49"/>
      <c r="BBG170" s="49"/>
      <c r="BBH170" s="49"/>
      <c r="BBI170" s="49"/>
      <c r="BBJ170" s="49"/>
      <c r="BBK170" s="49"/>
      <c r="BBL170" s="49"/>
      <c r="BBM170" s="49"/>
      <c r="BBN170" s="49"/>
      <c r="BBO170" s="49"/>
      <c r="BBP170" s="49"/>
      <c r="BBQ170" s="49"/>
      <c r="BBR170" s="49"/>
      <c r="BBS170" s="49"/>
      <c r="BBT170" s="49"/>
      <c r="BBU170" s="49"/>
      <c r="BBV170" s="49"/>
      <c r="BBW170" s="49"/>
      <c r="BBX170" s="49"/>
      <c r="BBY170" s="49"/>
      <c r="BBZ170" s="49"/>
      <c r="BCA170" s="49"/>
      <c r="BCB170" s="49"/>
      <c r="BCC170" s="49"/>
      <c r="BCD170" s="49"/>
      <c r="BCE170" s="49"/>
      <c r="BCF170" s="49"/>
      <c r="BCG170" s="49"/>
      <c r="BCH170" s="49"/>
      <c r="BCI170" s="49"/>
      <c r="BCJ170" s="49"/>
      <c r="BCK170" s="49"/>
      <c r="BCL170" s="49"/>
      <c r="BCM170" s="49"/>
      <c r="BCN170" s="49"/>
      <c r="BCO170" s="49"/>
      <c r="BCP170" s="49"/>
      <c r="BCQ170" s="49"/>
      <c r="BCR170" s="49"/>
      <c r="BCS170" s="49"/>
      <c r="BCT170" s="49"/>
      <c r="BCU170" s="49"/>
      <c r="BCV170" s="49"/>
      <c r="BCW170" s="49"/>
      <c r="BCX170" s="49"/>
      <c r="BCY170" s="49"/>
      <c r="BCZ170" s="49"/>
      <c r="BDA170" s="49"/>
      <c r="BDB170" s="49"/>
      <c r="BDC170" s="49"/>
      <c r="BDD170" s="49"/>
      <c r="BDE170" s="49"/>
      <c r="BDF170" s="49"/>
      <c r="BDG170" s="49"/>
      <c r="BDH170" s="49"/>
      <c r="BDI170" s="49"/>
      <c r="BDJ170" s="49"/>
      <c r="BDK170" s="49"/>
      <c r="BDL170" s="49"/>
      <c r="BDM170" s="49"/>
      <c r="BDN170" s="49"/>
      <c r="BDO170" s="49"/>
      <c r="BDP170" s="49"/>
      <c r="BDQ170" s="49"/>
      <c r="BDR170" s="49"/>
      <c r="BDS170" s="49"/>
      <c r="BDT170" s="49"/>
      <c r="BDU170" s="49"/>
      <c r="BDV170" s="49"/>
      <c r="BDW170" s="49"/>
      <c r="BDX170" s="49"/>
      <c r="BDY170" s="49"/>
      <c r="BDZ170" s="49"/>
      <c r="BEA170" s="49"/>
      <c r="BEB170" s="49"/>
      <c r="BEC170" s="49"/>
      <c r="BED170" s="49"/>
      <c r="BEE170" s="49"/>
      <c r="BEF170" s="49"/>
      <c r="BEG170" s="49"/>
      <c r="BEH170" s="49"/>
      <c r="BEI170" s="49"/>
      <c r="BEJ170" s="49"/>
      <c r="BEK170" s="49"/>
      <c r="BEL170" s="49"/>
      <c r="BEM170" s="49"/>
      <c r="BEN170" s="49"/>
      <c r="BEO170" s="49"/>
      <c r="BEP170" s="49"/>
      <c r="BEQ170" s="49"/>
      <c r="BER170" s="49"/>
      <c r="BES170" s="49"/>
      <c r="BET170" s="49"/>
    </row>
    <row r="171" spans="1:1502" s="516" customFormat="1" x14ac:dyDescent="0.2">
      <c r="A171" s="528" t="s">
        <v>1252</v>
      </c>
      <c r="B171" s="528" t="s">
        <v>1256</v>
      </c>
      <c r="C171" s="525">
        <v>0</v>
      </c>
      <c r="D171" s="530">
        <v>0</v>
      </c>
      <c r="E171" s="564">
        <v>0</v>
      </c>
      <c r="F171" s="564">
        <v>0</v>
      </c>
      <c r="G171" s="564">
        <v>0</v>
      </c>
      <c r="H171" s="564">
        <v>0</v>
      </c>
      <c r="I171" s="526" t="s">
        <v>263</v>
      </c>
      <c r="J171" s="528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  <c r="FI171" s="49"/>
      <c r="FJ171" s="49"/>
      <c r="FK171" s="49"/>
      <c r="FL171" s="49"/>
      <c r="FM171" s="49"/>
      <c r="FN171" s="49"/>
      <c r="FO171" s="49"/>
      <c r="FP171" s="49"/>
      <c r="FQ171" s="49"/>
      <c r="FR171" s="49"/>
      <c r="FS171" s="49"/>
      <c r="FT171" s="49"/>
      <c r="FU171" s="49"/>
      <c r="FV171" s="49"/>
      <c r="FW171" s="49"/>
      <c r="FX171" s="49"/>
      <c r="FY171" s="49"/>
      <c r="FZ171" s="49"/>
      <c r="GA171" s="49"/>
      <c r="GB171" s="49"/>
      <c r="GC171" s="49"/>
      <c r="GD171" s="49"/>
      <c r="GE171" s="49"/>
      <c r="GF171" s="49"/>
      <c r="GG171" s="49"/>
      <c r="GH171" s="49"/>
      <c r="GI171" s="49"/>
      <c r="GJ171" s="49"/>
      <c r="GK171" s="49"/>
      <c r="GL171" s="49"/>
      <c r="GM171" s="49"/>
      <c r="GN171" s="49"/>
      <c r="GO171" s="49"/>
      <c r="GP171" s="49"/>
      <c r="GQ171" s="49"/>
      <c r="GR171" s="49"/>
      <c r="GS171" s="49"/>
      <c r="GT171" s="49"/>
      <c r="GU171" s="49"/>
      <c r="GV171" s="49"/>
      <c r="GW171" s="49"/>
      <c r="GX171" s="49"/>
      <c r="GY171" s="49"/>
      <c r="GZ171" s="49"/>
      <c r="HA171" s="49"/>
      <c r="HB171" s="49"/>
      <c r="HC171" s="49"/>
      <c r="HD171" s="49"/>
      <c r="HE171" s="49"/>
      <c r="HF171" s="49"/>
      <c r="HG171" s="49"/>
      <c r="HH171" s="49"/>
      <c r="HI171" s="49"/>
      <c r="HJ171" s="49"/>
      <c r="HK171" s="49"/>
      <c r="HL171" s="49"/>
      <c r="HM171" s="49"/>
      <c r="HN171" s="49"/>
      <c r="HO171" s="49"/>
      <c r="HP171" s="49"/>
      <c r="HQ171" s="49"/>
      <c r="HR171" s="49"/>
      <c r="HS171" s="49"/>
      <c r="HT171" s="49"/>
      <c r="HU171" s="49"/>
      <c r="HV171" s="49"/>
      <c r="HW171" s="49"/>
      <c r="HX171" s="49"/>
      <c r="HY171" s="49"/>
      <c r="HZ171" s="49"/>
      <c r="IA171" s="49"/>
      <c r="IB171" s="49"/>
      <c r="IC171" s="49"/>
      <c r="ID171" s="49"/>
      <c r="IE171" s="49"/>
      <c r="IF171" s="49"/>
      <c r="IG171" s="49"/>
      <c r="IH171" s="49"/>
      <c r="II171" s="49"/>
      <c r="IJ171" s="49"/>
      <c r="IK171" s="49"/>
      <c r="IL171" s="49"/>
      <c r="IM171" s="49"/>
      <c r="IN171" s="49"/>
      <c r="IO171" s="49"/>
      <c r="IP171" s="49"/>
      <c r="IQ171" s="49"/>
      <c r="IR171" s="49"/>
      <c r="IS171" s="49"/>
      <c r="IT171" s="49"/>
      <c r="IU171" s="49"/>
      <c r="IV171" s="49"/>
      <c r="IW171" s="49"/>
      <c r="IX171" s="49"/>
      <c r="IY171" s="49"/>
      <c r="IZ171" s="49"/>
      <c r="JA171" s="49"/>
      <c r="JB171" s="49"/>
      <c r="JC171" s="49"/>
      <c r="JD171" s="49"/>
      <c r="JE171" s="49"/>
      <c r="JF171" s="49"/>
      <c r="JG171" s="49"/>
      <c r="JH171" s="49"/>
      <c r="JI171" s="49"/>
      <c r="JJ171" s="49"/>
      <c r="JK171" s="49"/>
      <c r="JL171" s="49"/>
      <c r="JM171" s="49"/>
      <c r="JN171" s="49"/>
      <c r="JO171" s="49"/>
      <c r="JP171" s="49"/>
      <c r="JQ171" s="49"/>
      <c r="JR171" s="49"/>
      <c r="JS171" s="49"/>
      <c r="JT171" s="49"/>
      <c r="JU171" s="49"/>
      <c r="JV171" s="49"/>
      <c r="JW171" s="49"/>
      <c r="JX171" s="49"/>
      <c r="JY171" s="49"/>
      <c r="JZ171" s="49"/>
      <c r="KA171" s="49"/>
      <c r="KB171" s="49"/>
      <c r="KC171" s="49"/>
      <c r="KD171" s="49"/>
      <c r="KE171" s="49"/>
      <c r="KF171" s="49"/>
      <c r="KG171" s="49"/>
      <c r="KH171" s="49"/>
      <c r="KI171" s="49"/>
      <c r="KJ171" s="49"/>
      <c r="KK171" s="49"/>
      <c r="KL171" s="49"/>
      <c r="KM171" s="49"/>
      <c r="KN171" s="49"/>
      <c r="KO171" s="49"/>
      <c r="KP171" s="49"/>
      <c r="KQ171" s="49"/>
      <c r="KR171" s="49"/>
      <c r="KS171" s="49"/>
      <c r="KT171" s="49"/>
      <c r="KU171" s="49"/>
      <c r="KV171" s="49"/>
      <c r="KW171" s="49"/>
      <c r="KX171" s="49"/>
      <c r="KY171" s="49"/>
      <c r="KZ171" s="49"/>
      <c r="LA171" s="49"/>
      <c r="LB171" s="49"/>
      <c r="LC171" s="49"/>
      <c r="LD171" s="49"/>
      <c r="LE171" s="49"/>
      <c r="LF171" s="49"/>
      <c r="LG171" s="49"/>
      <c r="LH171" s="49"/>
      <c r="LI171" s="49"/>
      <c r="LJ171" s="49"/>
      <c r="LK171" s="49"/>
      <c r="LL171" s="49"/>
      <c r="LM171" s="49"/>
      <c r="LN171" s="49"/>
      <c r="LO171" s="49"/>
      <c r="LP171" s="49"/>
      <c r="LQ171" s="49"/>
      <c r="LR171" s="49"/>
      <c r="LS171" s="49"/>
      <c r="LT171" s="49"/>
      <c r="LU171" s="49"/>
      <c r="LV171" s="49"/>
      <c r="LW171" s="49"/>
      <c r="LX171" s="49"/>
      <c r="LY171" s="49"/>
      <c r="LZ171" s="49"/>
      <c r="MA171" s="49"/>
      <c r="MB171" s="49"/>
      <c r="MC171" s="49"/>
      <c r="MD171" s="49"/>
      <c r="ME171" s="49"/>
      <c r="MF171" s="49"/>
      <c r="MG171" s="49"/>
      <c r="MH171" s="49"/>
      <c r="MI171" s="49"/>
      <c r="MJ171" s="49"/>
      <c r="MK171" s="49"/>
      <c r="ML171" s="49"/>
      <c r="MM171" s="49"/>
      <c r="MN171" s="49"/>
      <c r="MO171" s="49"/>
      <c r="MP171" s="49"/>
      <c r="MQ171" s="49"/>
      <c r="MR171" s="49"/>
      <c r="MS171" s="49"/>
      <c r="MT171" s="49"/>
      <c r="MU171" s="49"/>
      <c r="MV171" s="49"/>
      <c r="MW171" s="49"/>
      <c r="MX171" s="49"/>
      <c r="MY171" s="49"/>
      <c r="MZ171" s="49"/>
      <c r="NA171" s="49"/>
      <c r="NB171" s="49"/>
      <c r="NC171" s="49"/>
      <c r="ND171" s="49"/>
      <c r="NE171" s="49"/>
      <c r="NF171" s="49"/>
      <c r="NG171" s="49"/>
      <c r="NH171" s="49"/>
      <c r="NI171" s="49"/>
      <c r="NJ171" s="49"/>
      <c r="NK171" s="49"/>
      <c r="NL171" s="49"/>
      <c r="NM171" s="49"/>
      <c r="NN171" s="49"/>
      <c r="NO171" s="49"/>
      <c r="NP171" s="49"/>
      <c r="NQ171" s="49"/>
      <c r="NR171" s="49"/>
      <c r="NS171" s="49"/>
      <c r="NT171" s="49"/>
      <c r="NU171" s="49"/>
      <c r="NV171" s="49"/>
      <c r="NW171" s="49"/>
      <c r="NX171" s="49"/>
      <c r="NY171" s="49"/>
      <c r="NZ171" s="49"/>
      <c r="OA171" s="49"/>
      <c r="OB171" s="49"/>
      <c r="OC171" s="49"/>
      <c r="OD171" s="49"/>
      <c r="OE171" s="49"/>
      <c r="OF171" s="49"/>
      <c r="OG171" s="49"/>
      <c r="OH171" s="49"/>
      <c r="OI171" s="49"/>
      <c r="OJ171" s="49"/>
      <c r="OK171" s="49"/>
      <c r="OL171" s="49"/>
      <c r="OM171" s="49"/>
      <c r="ON171" s="49"/>
      <c r="OO171" s="49"/>
      <c r="OP171" s="49"/>
      <c r="OQ171" s="49"/>
      <c r="OR171" s="49"/>
      <c r="OS171" s="49"/>
      <c r="OT171" s="49"/>
      <c r="OU171" s="49"/>
      <c r="OV171" s="49"/>
      <c r="OW171" s="49"/>
      <c r="OX171" s="49"/>
      <c r="OY171" s="49"/>
      <c r="OZ171" s="49"/>
      <c r="PA171" s="49"/>
      <c r="PB171" s="49"/>
      <c r="PC171" s="49"/>
      <c r="PD171" s="49"/>
      <c r="PE171" s="49"/>
      <c r="PF171" s="49"/>
      <c r="PG171" s="49"/>
      <c r="PH171" s="49"/>
      <c r="PI171" s="49"/>
      <c r="PJ171" s="49"/>
      <c r="PK171" s="49"/>
      <c r="PL171" s="49"/>
      <c r="PM171" s="49"/>
      <c r="PN171" s="49"/>
      <c r="PO171" s="49"/>
      <c r="PP171" s="49"/>
      <c r="PQ171" s="49"/>
      <c r="PR171" s="49"/>
      <c r="PS171" s="49"/>
      <c r="PT171" s="49"/>
      <c r="PU171" s="49"/>
      <c r="PV171" s="49"/>
      <c r="PW171" s="49"/>
      <c r="PX171" s="49"/>
      <c r="PY171" s="49"/>
      <c r="PZ171" s="49"/>
      <c r="QA171" s="49"/>
      <c r="QB171" s="49"/>
      <c r="QC171" s="49"/>
      <c r="QD171" s="49"/>
      <c r="QE171" s="49"/>
      <c r="QF171" s="49"/>
      <c r="QG171" s="49"/>
      <c r="QH171" s="49"/>
      <c r="QI171" s="49"/>
      <c r="QJ171" s="49"/>
      <c r="QK171" s="49"/>
      <c r="QL171" s="49"/>
      <c r="QM171" s="49"/>
      <c r="QN171" s="49"/>
      <c r="QO171" s="49"/>
      <c r="QP171" s="49"/>
      <c r="QQ171" s="49"/>
      <c r="QR171" s="49"/>
      <c r="QS171" s="49"/>
      <c r="QT171" s="49"/>
      <c r="QU171" s="49"/>
      <c r="QV171" s="49"/>
      <c r="QW171" s="49"/>
      <c r="QX171" s="49"/>
      <c r="QY171" s="49"/>
      <c r="QZ171" s="49"/>
      <c r="RA171" s="49"/>
      <c r="RB171" s="49"/>
      <c r="RC171" s="49"/>
      <c r="RD171" s="49"/>
      <c r="RE171" s="49"/>
      <c r="RF171" s="49"/>
      <c r="RG171" s="49"/>
      <c r="RH171" s="49"/>
      <c r="RI171" s="49"/>
      <c r="RJ171" s="49"/>
      <c r="RK171" s="49"/>
      <c r="RL171" s="49"/>
      <c r="RM171" s="49"/>
      <c r="RN171" s="49"/>
      <c r="RO171" s="49"/>
      <c r="RP171" s="49"/>
      <c r="RQ171" s="49"/>
      <c r="RR171" s="49"/>
      <c r="RS171" s="49"/>
      <c r="RT171" s="49"/>
      <c r="RU171" s="49"/>
      <c r="RV171" s="49"/>
      <c r="RW171" s="49"/>
      <c r="RX171" s="49"/>
      <c r="RY171" s="49"/>
      <c r="RZ171" s="49"/>
      <c r="SA171" s="49"/>
      <c r="SB171" s="49"/>
      <c r="SC171" s="49"/>
      <c r="SD171" s="49"/>
      <c r="SE171" s="49"/>
      <c r="SF171" s="49"/>
      <c r="SG171" s="49"/>
      <c r="SH171" s="49"/>
      <c r="SI171" s="49"/>
      <c r="SJ171" s="49"/>
      <c r="SK171" s="49"/>
      <c r="SL171" s="49"/>
      <c r="SM171" s="49"/>
      <c r="SN171" s="49"/>
      <c r="SO171" s="49"/>
      <c r="SP171" s="49"/>
      <c r="SQ171" s="49"/>
      <c r="SR171" s="49"/>
      <c r="SS171" s="49"/>
      <c r="ST171" s="49"/>
      <c r="SU171" s="49"/>
      <c r="SV171" s="49"/>
      <c r="SW171" s="49"/>
      <c r="SX171" s="49"/>
      <c r="SY171" s="49"/>
      <c r="SZ171" s="49"/>
      <c r="TA171" s="49"/>
      <c r="TB171" s="49"/>
      <c r="TC171" s="49"/>
      <c r="TD171" s="49"/>
      <c r="TE171" s="49"/>
      <c r="TF171" s="49"/>
      <c r="TG171" s="49"/>
      <c r="TH171" s="49"/>
      <c r="TI171" s="49"/>
      <c r="TJ171" s="49"/>
      <c r="TK171" s="49"/>
      <c r="TL171" s="49"/>
      <c r="TM171" s="49"/>
      <c r="TN171" s="49"/>
      <c r="TO171" s="49"/>
      <c r="TP171" s="49"/>
      <c r="TQ171" s="49"/>
      <c r="TR171" s="49"/>
      <c r="TS171" s="49"/>
      <c r="TT171" s="49"/>
      <c r="TU171" s="49"/>
      <c r="TV171" s="49"/>
      <c r="TW171" s="49"/>
      <c r="TX171" s="49"/>
      <c r="TY171" s="49"/>
      <c r="TZ171" s="49"/>
      <c r="UA171" s="49"/>
      <c r="UB171" s="49"/>
      <c r="UC171" s="49"/>
      <c r="UD171" s="49"/>
      <c r="UE171" s="49"/>
      <c r="UF171" s="49"/>
      <c r="UG171" s="49"/>
      <c r="UH171" s="49"/>
      <c r="UI171" s="49"/>
      <c r="UJ171" s="49"/>
      <c r="UK171" s="49"/>
      <c r="UL171" s="49"/>
      <c r="UM171" s="49"/>
      <c r="UN171" s="49"/>
      <c r="UO171" s="49"/>
      <c r="UP171" s="49"/>
      <c r="UQ171" s="49"/>
      <c r="UR171" s="49"/>
      <c r="US171" s="49"/>
      <c r="UT171" s="49"/>
      <c r="UU171" s="49"/>
      <c r="UV171" s="49"/>
      <c r="UW171" s="49"/>
      <c r="UX171" s="49"/>
      <c r="UY171" s="49"/>
      <c r="UZ171" s="49"/>
      <c r="VA171" s="49"/>
      <c r="VB171" s="49"/>
      <c r="VC171" s="49"/>
      <c r="VD171" s="49"/>
      <c r="VE171" s="49"/>
      <c r="VF171" s="49"/>
      <c r="VG171" s="49"/>
      <c r="VH171" s="49"/>
      <c r="VI171" s="49"/>
      <c r="VJ171" s="49"/>
      <c r="VK171" s="49"/>
      <c r="VL171" s="49"/>
      <c r="VM171" s="49"/>
      <c r="VN171" s="49"/>
      <c r="VO171" s="49"/>
      <c r="VP171" s="49"/>
      <c r="VQ171" s="49"/>
      <c r="VR171" s="49"/>
      <c r="VS171" s="49"/>
      <c r="VT171" s="49"/>
      <c r="VU171" s="49"/>
      <c r="VV171" s="49"/>
      <c r="VW171" s="49"/>
      <c r="VX171" s="49"/>
      <c r="VY171" s="49"/>
      <c r="VZ171" s="49"/>
      <c r="WA171" s="49"/>
      <c r="WB171" s="49"/>
      <c r="WC171" s="49"/>
      <c r="WD171" s="49"/>
      <c r="WE171" s="49"/>
      <c r="WF171" s="49"/>
      <c r="WG171" s="49"/>
      <c r="WH171" s="49"/>
      <c r="WI171" s="49"/>
      <c r="WJ171" s="49"/>
      <c r="WK171" s="49"/>
      <c r="WL171" s="49"/>
      <c r="WM171" s="49"/>
      <c r="WN171" s="49"/>
      <c r="WO171" s="49"/>
      <c r="WP171" s="49"/>
      <c r="WQ171" s="49"/>
      <c r="WR171" s="49"/>
      <c r="WS171" s="49"/>
      <c r="WT171" s="49"/>
      <c r="WU171" s="49"/>
      <c r="WV171" s="49"/>
      <c r="WW171" s="49"/>
      <c r="WX171" s="49"/>
      <c r="WY171" s="49"/>
      <c r="WZ171" s="49"/>
      <c r="XA171" s="49"/>
      <c r="XB171" s="49"/>
      <c r="XC171" s="49"/>
      <c r="XD171" s="49"/>
      <c r="XE171" s="49"/>
      <c r="XF171" s="49"/>
      <c r="XG171" s="49"/>
      <c r="XH171" s="49"/>
      <c r="XI171" s="49"/>
      <c r="XJ171" s="49"/>
      <c r="XK171" s="49"/>
      <c r="XL171" s="49"/>
      <c r="XM171" s="49"/>
      <c r="XN171" s="49"/>
      <c r="XO171" s="49"/>
      <c r="XP171" s="49"/>
      <c r="XQ171" s="49"/>
      <c r="XR171" s="49"/>
      <c r="XS171" s="49"/>
      <c r="XT171" s="49"/>
      <c r="XU171" s="49"/>
      <c r="XV171" s="49"/>
      <c r="XW171" s="49"/>
      <c r="XX171" s="49"/>
      <c r="XY171" s="49"/>
      <c r="XZ171" s="49"/>
      <c r="YA171" s="49"/>
      <c r="YB171" s="49"/>
      <c r="YC171" s="49"/>
      <c r="YD171" s="49"/>
      <c r="YE171" s="49"/>
      <c r="YF171" s="49"/>
      <c r="YG171" s="49"/>
      <c r="YH171" s="49"/>
      <c r="YI171" s="49"/>
      <c r="YJ171" s="49"/>
      <c r="YK171" s="49"/>
      <c r="YL171" s="49"/>
      <c r="YM171" s="49"/>
      <c r="YN171" s="49"/>
      <c r="YO171" s="49"/>
      <c r="YP171" s="49"/>
      <c r="YQ171" s="49"/>
      <c r="YR171" s="49"/>
      <c r="YS171" s="49"/>
      <c r="YT171" s="49"/>
      <c r="YU171" s="49"/>
      <c r="YV171" s="49"/>
      <c r="YW171" s="49"/>
      <c r="YX171" s="49"/>
      <c r="YY171" s="49"/>
      <c r="YZ171" s="49"/>
      <c r="ZA171" s="49"/>
      <c r="ZB171" s="49"/>
      <c r="ZC171" s="49"/>
      <c r="ZD171" s="49"/>
      <c r="ZE171" s="49"/>
      <c r="ZF171" s="49"/>
      <c r="ZG171" s="49"/>
      <c r="ZH171" s="49"/>
      <c r="ZI171" s="49"/>
      <c r="ZJ171" s="49"/>
      <c r="ZK171" s="49"/>
      <c r="ZL171" s="49"/>
      <c r="ZM171" s="49"/>
      <c r="ZN171" s="49"/>
      <c r="ZO171" s="49"/>
      <c r="ZP171" s="49"/>
      <c r="ZQ171" s="49"/>
      <c r="ZR171" s="49"/>
      <c r="ZS171" s="49"/>
      <c r="ZT171" s="49"/>
      <c r="ZU171" s="49"/>
      <c r="ZV171" s="49"/>
      <c r="ZW171" s="49"/>
      <c r="ZX171" s="49"/>
      <c r="ZY171" s="49"/>
      <c r="ZZ171" s="49"/>
      <c r="AAA171" s="49"/>
      <c r="AAB171" s="49"/>
      <c r="AAC171" s="49"/>
      <c r="AAD171" s="49"/>
      <c r="AAE171" s="49"/>
      <c r="AAF171" s="49"/>
      <c r="AAG171" s="49"/>
      <c r="AAH171" s="49"/>
      <c r="AAI171" s="49"/>
      <c r="AAJ171" s="49"/>
      <c r="AAK171" s="49"/>
      <c r="AAL171" s="49"/>
      <c r="AAM171" s="49"/>
      <c r="AAN171" s="49"/>
      <c r="AAO171" s="49"/>
      <c r="AAP171" s="49"/>
      <c r="AAQ171" s="49"/>
      <c r="AAR171" s="49"/>
      <c r="AAS171" s="49"/>
      <c r="AAT171" s="49"/>
      <c r="AAU171" s="49"/>
      <c r="AAV171" s="49"/>
      <c r="AAW171" s="49"/>
      <c r="AAX171" s="49"/>
      <c r="AAY171" s="49"/>
      <c r="AAZ171" s="49"/>
      <c r="ABA171" s="49"/>
      <c r="ABB171" s="49"/>
      <c r="ABC171" s="49"/>
      <c r="ABD171" s="49"/>
      <c r="ABE171" s="49"/>
      <c r="ABF171" s="49"/>
      <c r="ABG171" s="49"/>
      <c r="ABH171" s="49"/>
      <c r="ABI171" s="49"/>
      <c r="ABJ171" s="49"/>
      <c r="ABK171" s="49"/>
      <c r="ABL171" s="49"/>
      <c r="ABM171" s="49"/>
      <c r="ABN171" s="49"/>
      <c r="ABO171" s="49"/>
      <c r="ABP171" s="49"/>
      <c r="ABQ171" s="49"/>
      <c r="ABR171" s="49"/>
      <c r="ABS171" s="49"/>
      <c r="ABT171" s="49"/>
      <c r="ABU171" s="49"/>
      <c r="ABV171" s="49"/>
      <c r="ABW171" s="49"/>
      <c r="ABX171" s="49"/>
      <c r="ABY171" s="49"/>
      <c r="ABZ171" s="49"/>
      <c r="ACA171" s="49"/>
      <c r="ACB171" s="49"/>
      <c r="ACC171" s="49"/>
      <c r="ACD171" s="49"/>
      <c r="ACE171" s="49"/>
      <c r="ACF171" s="49"/>
      <c r="ACG171" s="49"/>
      <c r="ACH171" s="49"/>
      <c r="ACI171" s="49"/>
      <c r="ACJ171" s="49"/>
      <c r="ACK171" s="49"/>
      <c r="ACL171" s="49"/>
      <c r="ACM171" s="49"/>
      <c r="ACN171" s="49"/>
      <c r="ACO171" s="49"/>
      <c r="ACP171" s="49"/>
      <c r="ACQ171" s="49"/>
      <c r="ACR171" s="49"/>
      <c r="ACS171" s="49"/>
      <c r="ACT171" s="49"/>
      <c r="ACU171" s="49"/>
      <c r="ACV171" s="49"/>
      <c r="ACW171" s="49"/>
      <c r="ACX171" s="49"/>
      <c r="ACY171" s="49"/>
      <c r="ACZ171" s="49"/>
      <c r="ADA171" s="49"/>
      <c r="ADB171" s="49"/>
      <c r="ADC171" s="49"/>
      <c r="ADD171" s="49"/>
      <c r="ADE171" s="49"/>
      <c r="ADF171" s="49"/>
      <c r="ADG171" s="49"/>
      <c r="ADH171" s="49"/>
      <c r="ADI171" s="49"/>
      <c r="ADJ171" s="49"/>
      <c r="ADK171" s="49"/>
      <c r="ADL171" s="49"/>
      <c r="ADM171" s="49"/>
      <c r="ADN171" s="49"/>
      <c r="ADO171" s="49"/>
      <c r="ADP171" s="49"/>
      <c r="ADQ171" s="49"/>
      <c r="ADR171" s="49"/>
      <c r="ADS171" s="49"/>
      <c r="ADT171" s="49"/>
      <c r="ADU171" s="49"/>
      <c r="ADV171" s="49"/>
      <c r="ADW171" s="49"/>
      <c r="ADX171" s="49"/>
      <c r="ADY171" s="49"/>
      <c r="ADZ171" s="49"/>
      <c r="AEA171" s="49"/>
      <c r="AEB171" s="49"/>
      <c r="AEC171" s="49"/>
      <c r="AED171" s="49"/>
      <c r="AEE171" s="49"/>
      <c r="AEF171" s="49"/>
      <c r="AEG171" s="49"/>
      <c r="AEH171" s="49"/>
      <c r="AEI171" s="49"/>
      <c r="AEJ171" s="49"/>
      <c r="AEK171" s="49"/>
      <c r="AEL171" s="49"/>
      <c r="AEM171" s="49"/>
      <c r="AEN171" s="49"/>
      <c r="AEO171" s="49"/>
      <c r="AEP171" s="49"/>
      <c r="AEQ171" s="49"/>
      <c r="AER171" s="49"/>
      <c r="AES171" s="49"/>
      <c r="AET171" s="49"/>
      <c r="AEU171" s="49"/>
      <c r="AEV171" s="49"/>
      <c r="AEW171" s="49"/>
      <c r="AEX171" s="49"/>
      <c r="AEY171" s="49"/>
      <c r="AEZ171" s="49"/>
      <c r="AFA171" s="49"/>
      <c r="AFB171" s="49"/>
      <c r="AFC171" s="49"/>
      <c r="AFD171" s="49"/>
      <c r="AFE171" s="49"/>
      <c r="AFF171" s="49"/>
      <c r="AFG171" s="49"/>
      <c r="AFH171" s="49"/>
      <c r="AFI171" s="49"/>
      <c r="AFJ171" s="49"/>
      <c r="AFK171" s="49"/>
      <c r="AFL171" s="49"/>
      <c r="AFM171" s="49"/>
      <c r="AFN171" s="49"/>
      <c r="AFO171" s="49"/>
      <c r="AFP171" s="49"/>
      <c r="AFQ171" s="49"/>
      <c r="AFR171" s="49"/>
      <c r="AFS171" s="49"/>
      <c r="AFT171" s="49"/>
      <c r="AFU171" s="49"/>
      <c r="AFV171" s="49"/>
      <c r="AFW171" s="49"/>
      <c r="AFX171" s="49"/>
      <c r="AFY171" s="49"/>
      <c r="AFZ171" s="49"/>
      <c r="AGA171" s="49"/>
      <c r="AGB171" s="49"/>
      <c r="AGC171" s="49"/>
      <c r="AGD171" s="49"/>
      <c r="AGE171" s="49"/>
      <c r="AGF171" s="49"/>
      <c r="AGG171" s="49"/>
      <c r="AGH171" s="49"/>
      <c r="AGI171" s="49"/>
      <c r="AGJ171" s="49"/>
      <c r="AGK171" s="49"/>
      <c r="AGL171" s="49"/>
      <c r="AGM171" s="49"/>
      <c r="AGN171" s="49"/>
      <c r="AGO171" s="49"/>
      <c r="AGP171" s="49"/>
      <c r="AGQ171" s="49"/>
      <c r="AGR171" s="49"/>
      <c r="AGS171" s="49"/>
      <c r="AGT171" s="49"/>
      <c r="AGU171" s="49"/>
      <c r="AGV171" s="49"/>
      <c r="AGW171" s="49"/>
      <c r="AGX171" s="49"/>
      <c r="AGY171" s="49"/>
      <c r="AGZ171" s="49"/>
      <c r="AHA171" s="49"/>
      <c r="AHB171" s="49"/>
      <c r="AHC171" s="49"/>
      <c r="AHD171" s="49"/>
      <c r="AHE171" s="49"/>
      <c r="AHF171" s="49"/>
      <c r="AHG171" s="49"/>
      <c r="AHH171" s="49"/>
      <c r="AHI171" s="49"/>
      <c r="AHJ171" s="49"/>
      <c r="AHK171" s="49"/>
      <c r="AHL171" s="49"/>
      <c r="AHM171" s="49"/>
      <c r="AHN171" s="49"/>
      <c r="AHO171" s="49"/>
      <c r="AHP171" s="49"/>
      <c r="AHQ171" s="49"/>
      <c r="AHR171" s="49"/>
      <c r="AHS171" s="49"/>
      <c r="AHT171" s="49"/>
      <c r="AHU171" s="49"/>
      <c r="AHV171" s="49"/>
      <c r="AHW171" s="49"/>
      <c r="AHX171" s="49"/>
      <c r="AHY171" s="49"/>
      <c r="AHZ171" s="49"/>
      <c r="AIA171" s="49"/>
      <c r="AIB171" s="49"/>
      <c r="AIC171" s="49"/>
      <c r="AID171" s="49"/>
      <c r="AIE171" s="49"/>
      <c r="AIF171" s="49"/>
      <c r="AIG171" s="49"/>
      <c r="AIH171" s="49"/>
      <c r="AII171" s="49"/>
      <c r="AIJ171" s="49"/>
      <c r="AIK171" s="49"/>
      <c r="AIL171" s="49"/>
      <c r="AIM171" s="49"/>
      <c r="AIN171" s="49"/>
      <c r="AIO171" s="49"/>
      <c r="AIP171" s="49"/>
      <c r="AIQ171" s="49"/>
      <c r="AIR171" s="49"/>
      <c r="AIS171" s="49"/>
      <c r="AIT171" s="49"/>
      <c r="AIU171" s="49"/>
      <c r="AIV171" s="49"/>
      <c r="AIW171" s="49"/>
      <c r="AIX171" s="49"/>
      <c r="AIY171" s="49"/>
      <c r="AIZ171" s="49"/>
      <c r="AJA171" s="49"/>
      <c r="AJB171" s="49"/>
      <c r="AJC171" s="49"/>
      <c r="AJD171" s="49"/>
      <c r="AJE171" s="49"/>
      <c r="AJF171" s="49"/>
      <c r="AJG171" s="49"/>
      <c r="AJH171" s="49"/>
      <c r="AJI171" s="49"/>
      <c r="AJJ171" s="49"/>
      <c r="AJK171" s="49"/>
      <c r="AJL171" s="49"/>
      <c r="AJM171" s="49"/>
      <c r="AJN171" s="49"/>
      <c r="AJO171" s="49"/>
      <c r="AJP171" s="49"/>
      <c r="AJQ171" s="49"/>
      <c r="AJR171" s="49"/>
      <c r="AJS171" s="49"/>
      <c r="AJT171" s="49"/>
      <c r="AJU171" s="49"/>
      <c r="AJV171" s="49"/>
      <c r="AJW171" s="49"/>
      <c r="AJX171" s="49"/>
      <c r="AJY171" s="49"/>
      <c r="AJZ171" s="49"/>
      <c r="AKA171" s="49"/>
      <c r="AKB171" s="49"/>
      <c r="AKC171" s="49"/>
      <c r="AKD171" s="49"/>
      <c r="AKE171" s="49"/>
      <c r="AKF171" s="49"/>
      <c r="AKG171" s="49"/>
      <c r="AKH171" s="49"/>
      <c r="AKI171" s="49"/>
      <c r="AKJ171" s="49"/>
      <c r="AKK171" s="49"/>
      <c r="AKL171" s="49"/>
      <c r="AKM171" s="49"/>
      <c r="AKN171" s="49"/>
      <c r="AKO171" s="49"/>
      <c r="AKP171" s="49"/>
      <c r="AKQ171" s="49"/>
      <c r="AKR171" s="49"/>
      <c r="AKS171" s="49"/>
      <c r="AKT171" s="49"/>
      <c r="AKU171" s="49"/>
      <c r="AKV171" s="49"/>
      <c r="AKW171" s="49"/>
      <c r="AKX171" s="49"/>
      <c r="AKY171" s="49"/>
      <c r="AKZ171" s="49"/>
      <c r="ALA171" s="49"/>
      <c r="ALB171" s="49"/>
      <c r="ALC171" s="49"/>
      <c r="ALD171" s="49"/>
      <c r="ALE171" s="49"/>
      <c r="ALF171" s="49"/>
      <c r="ALG171" s="49"/>
      <c r="ALH171" s="49"/>
      <c r="ALI171" s="49"/>
      <c r="ALJ171" s="49"/>
      <c r="ALK171" s="49"/>
      <c r="ALL171" s="49"/>
      <c r="ALM171" s="49"/>
      <c r="ALN171" s="49"/>
      <c r="ALO171" s="49"/>
      <c r="ALP171" s="49"/>
      <c r="ALQ171" s="49"/>
      <c r="ALR171" s="49"/>
      <c r="ALS171" s="49"/>
      <c r="ALT171" s="49"/>
      <c r="ALU171" s="49"/>
      <c r="ALV171" s="49"/>
      <c r="ALW171" s="49"/>
      <c r="ALX171" s="49"/>
      <c r="ALY171" s="49"/>
      <c r="ALZ171" s="49"/>
      <c r="AMA171" s="49"/>
      <c r="AMB171" s="49"/>
      <c r="AMC171" s="49"/>
      <c r="AMD171" s="49"/>
      <c r="AME171" s="49"/>
      <c r="AMF171" s="49"/>
      <c r="AMG171" s="49"/>
      <c r="AMH171" s="49"/>
      <c r="AMI171" s="49"/>
      <c r="AMJ171" s="49"/>
      <c r="AMK171" s="49"/>
      <c r="AML171" s="49"/>
      <c r="AMM171" s="49"/>
      <c r="AMN171" s="49"/>
      <c r="AMO171" s="49"/>
      <c r="AMP171" s="49"/>
      <c r="AMQ171" s="49"/>
      <c r="AMR171" s="49"/>
      <c r="AMS171" s="49"/>
      <c r="AMT171" s="49"/>
      <c r="AMU171" s="49"/>
      <c r="AMV171" s="49"/>
      <c r="AMW171" s="49"/>
      <c r="AMX171" s="49"/>
      <c r="AMY171" s="49"/>
      <c r="AMZ171" s="49"/>
      <c r="ANA171" s="49"/>
      <c r="ANB171" s="49"/>
      <c r="ANC171" s="49"/>
      <c r="AND171" s="49"/>
      <c r="ANE171" s="49"/>
      <c r="ANF171" s="49"/>
      <c r="ANG171" s="49"/>
      <c r="ANH171" s="49"/>
      <c r="ANI171" s="49"/>
      <c r="ANJ171" s="49"/>
      <c r="ANK171" s="49"/>
      <c r="ANL171" s="49"/>
      <c r="ANM171" s="49"/>
      <c r="ANN171" s="49"/>
      <c r="ANO171" s="49"/>
      <c r="ANP171" s="49"/>
      <c r="ANQ171" s="49"/>
      <c r="ANR171" s="49"/>
      <c r="ANS171" s="49"/>
      <c r="ANT171" s="49"/>
      <c r="ANU171" s="49"/>
      <c r="ANV171" s="49"/>
      <c r="ANW171" s="49"/>
      <c r="ANX171" s="49"/>
      <c r="ANY171" s="49"/>
      <c r="ANZ171" s="49"/>
      <c r="AOA171" s="49"/>
      <c r="AOB171" s="49"/>
      <c r="AOC171" s="49"/>
      <c r="AOD171" s="49"/>
      <c r="AOE171" s="49"/>
      <c r="AOF171" s="49"/>
      <c r="AOG171" s="49"/>
      <c r="AOH171" s="49"/>
      <c r="AOI171" s="49"/>
      <c r="AOJ171" s="49"/>
      <c r="AOK171" s="49"/>
      <c r="AOL171" s="49"/>
      <c r="AOM171" s="49"/>
      <c r="AON171" s="49"/>
      <c r="AOO171" s="49"/>
      <c r="AOP171" s="49"/>
      <c r="AOQ171" s="49"/>
      <c r="AOR171" s="49"/>
      <c r="AOS171" s="49"/>
      <c r="AOT171" s="49"/>
      <c r="AOU171" s="49"/>
      <c r="AOV171" s="49"/>
      <c r="AOW171" s="49"/>
      <c r="AOX171" s="49"/>
      <c r="AOY171" s="49"/>
      <c r="AOZ171" s="49"/>
      <c r="APA171" s="49"/>
      <c r="APB171" s="49"/>
      <c r="APC171" s="49"/>
      <c r="APD171" s="49"/>
      <c r="APE171" s="49"/>
      <c r="APF171" s="49"/>
      <c r="APG171" s="49"/>
      <c r="APH171" s="49"/>
      <c r="API171" s="49"/>
      <c r="APJ171" s="49"/>
      <c r="APK171" s="49"/>
      <c r="APL171" s="49"/>
      <c r="APM171" s="49"/>
      <c r="APN171" s="49"/>
      <c r="APO171" s="49"/>
      <c r="APP171" s="49"/>
      <c r="APQ171" s="49"/>
      <c r="APR171" s="49"/>
      <c r="APS171" s="49"/>
      <c r="APT171" s="49"/>
      <c r="APU171" s="49"/>
      <c r="APV171" s="49"/>
      <c r="APW171" s="49"/>
      <c r="APX171" s="49"/>
      <c r="APY171" s="49"/>
      <c r="APZ171" s="49"/>
      <c r="AQA171" s="49"/>
      <c r="AQB171" s="49"/>
      <c r="AQC171" s="49"/>
      <c r="AQD171" s="49"/>
      <c r="AQE171" s="49"/>
      <c r="AQF171" s="49"/>
      <c r="AQG171" s="49"/>
      <c r="AQH171" s="49"/>
      <c r="AQI171" s="49"/>
      <c r="AQJ171" s="49"/>
      <c r="AQK171" s="49"/>
      <c r="AQL171" s="49"/>
      <c r="AQM171" s="49"/>
      <c r="AQN171" s="49"/>
      <c r="AQO171" s="49"/>
      <c r="AQP171" s="49"/>
      <c r="AQQ171" s="49"/>
      <c r="AQR171" s="49"/>
      <c r="AQS171" s="49"/>
      <c r="AQT171" s="49"/>
      <c r="AQU171" s="49"/>
      <c r="AQV171" s="49"/>
      <c r="AQW171" s="49"/>
      <c r="AQX171" s="49"/>
      <c r="AQY171" s="49"/>
      <c r="AQZ171" s="49"/>
      <c r="ARA171" s="49"/>
      <c r="ARB171" s="49"/>
      <c r="ARC171" s="49"/>
      <c r="ARD171" s="49"/>
      <c r="ARE171" s="49"/>
      <c r="ARF171" s="49"/>
      <c r="ARG171" s="49"/>
      <c r="ARH171" s="49"/>
      <c r="ARI171" s="49"/>
      <c r="ARJ171" s="49"/>
      <c r="ARK171" s="49"/>
      <c r="ARL171" s="49"/>
      <c r="ARM171" s="49"/>
      <c r="ARN171" s="49"/>
      <c r="ARO171" s="49"/>
      <c r="ARP171" s="49"/>
      <c r="ARQ171" s="49"/>
      <c r="ARR171" s="49"/>
      <c r="ARS171" s="49"/>
      <c r="ART171" s="49"/>
      <c r="ARU171" s="49"/>
      <c r="ARV171" s="49"/>
      <c r="ARW171" s="49"/>
      <c r="ARX171" s="49"/>
      <c r="ARY171" s="49"/>
      <c r="ARZ171" s="49"/>
      <c r="ASA171" s="49"/>
      <c r="ASB171" s="49"/>
      <c r="ASC171" s="49"/>
      <c r="ASD171" s="49"/>
      <c r="ASE171" s="49"/>
      <c r="ASF171" s="49"/>
      <c r="ASG171" s="49"/>
      <c r="ASH171" s="49"/>
      <c r="ASI171" s="49"/>
      <c r="ASJ171" s="49"/>
      <c r="ASK171" s="49"/>
      <c r="ASL171" s="49"/>
      <c r="ASM171" s="49"/>
      <c r="ASN171" s="49"/>
      <c r="ASO171" s="49"/>
      <c r="ASP171" s="49"/>
      <c r="ASQ171" s="49"/>
      <c r="ASR171" s="49"/>
      <c r="ASS171" s="49"/>
      <c r="AST171" s="49"/>
      <c r="ASU171" s="49"/>
      <c r="ASV171" s="49"/>
      <c r="ASW171" s="49"/>
      <c r="ASX171" s="49"/>
      <c r="ASY171" s="49"/>
      <c r="ASZ171" s="49"/>
      <c r="ATA171" s="49"/>
      <c r="ATB171" s="49"/>
      <c r="ATC171" s="49"/>
      <c r="ATD171" s="49"/>
      <c r="ATE171" s="49"/>
      <c r="ATF171" s="49"/>
      <c r="ATG171" s="49"/>
      <c r="ATH171" s="49"/>
      <c r="ATI171" s="49"/>
      <c r="ATJ171" s="49"/>
      <c r="ATK171" s="49"/>
      <c r="ATL171" s="49"/>
      <c r="ATM171" s="49"/>
      <c r="ATN171" s="49"/>
      <c r="ATO171" s="49"/>
      <c r="ATP171" s="49"/>
      <c r="ATQ171" s="49"/>
      <c r="ATR171" s="49"/>
      <c r="ATS171" s="49"/>
      <c r="ATT171" s="49"/>
      <c r="ATU171" s="49"/>
      <c r="ATV171" s="49"/>
      <c r="ATW171" s="49"/>
      <c r="ATX171" s="49"/>
      <c r="ATY171" s="49"/>
      <c r="ATZ171" s="49"/>
      <c r="AUA171" s="49"/>
      <c r="AUB171" s="49"/>
      <c r="AUC171" s="49"/>
      <c r="AUD171" s="49"/>
      <c r="AUE171" s="49"/>
      <c r="AUF171" s="49"/>
      <c r="AUG171" s="49"/>
      <c r="AUH171" s="49"/>
      <c r="AUI171" s="49"/>
      <c r="AUJ171" s="49"/>
      <c r="AUK171" s="49"/>
      <c r="AUL171" s="49"/>
      <c r="AUM171" s="49"/>
      <c r="AUN171" s="49"/>
      <c r="AUO171" s="49"/>
      <c r="AUP171" s="49"/>
      <c r="AUQ171" s="49"/>
      <c r="AUR171" s="49"/>
      <c r="AUS171" s="49"/>
      <c r="AUT171" s="49"/>
      <c r="AUU171" s="49"/>
      <c r="AUV171" s="49"/>
      <c r="AUW171" s="49"/>
      <c r="AUX171" s="49"/>
      <c r="AUY171" s="49"/>
      <c r="AUZ171" s="49"/>
      <c r="AVA171" s="49"/>
      <c r="AVB171" s="49"/>
      <c r="AVC171" s="49"/>
      <c r="AVD171" s="49"/>
      <c r="AVE171" s="49"/>
      <c r="AVF171" s="49"/>
      <c r="AVG171" s="49"/>
      <c r="AVH171" s="49"/>
      <c r="AVI171" s="49"/>
      <c r="AVJ171" s="49"/>
      <c r="AVK171" s="49"/>
      <c r="AVL171" s="49"/>
      <c r="AVM171" s="49"/>
      <c r="AVN171" s="49"/>
      <c r="AVO171" s="49"/>
      <c r="AVP171" s="49"/>
      <c r="AVQ171" s="49"/>
      <c r="AVR171" s="49"/>
      <c r="AVS171" s="49"/>
      <c r="AVT171" s="49"/>
      <c r="AVU171" s="49"/>
      <c r="AVV171" s="49"/>
      <c r="AVW171" s="49"/>
      <c r="AVX171" s="49"/>
      <c r="AVY171" s="49"/>
      <c r="AVZ171" s="49"/>
      <c r="AWA171" s="49"/>
      <c r="AWB171" s="49"/>
      <c r="AWC171" s="49"/>
      <c r="AWD171" s="49"/>
      <c r="AWE171" s="49"/>
      <c r="AWF171" s="49"/>
      <c r="AWG171" s="49"/>
      <c r="AWH171" s="49"/>
      <c r="AWI171" s="49"/>
      <c r="AWJ171" s="49"/>
      <c r="AWK171" s="49"/>
      <c r="AWL171" s="49"/>
      <c r="AWM171" s="49"/>
      <c r="AWN171" s="49"/>
      <c r="AWO171" s="49"/>
      <c r="AWP171" s="49"/>
      <c r="AWQ171" s="49"/>
      <c r="AWR171" s="49"/>
      <c r="AWS171" s="49"/>
      <c r="AWT171" s="49"/>
      <c r="AWU171" s="49"/>
      <c r="AWV171" s="49"/>
      <c r="AWW171" s="49"/>
      <c r="AWX171" s="49"/>
      <c r="AWY171" s="49"/>
      <c r="AWZ171" s="49"/>
      <c r="AXA171" s="49"/>
      <c r="AXB171" s="49"/>
      <c r="AXC171" s="49"/>
      <c r="AXD171" s="49"/>
      <c r="AXE171" s="49"/>
      <c r="AXF171" s="49"/>
      <c r="AXG171" s="49"/>
      <c r="AXH171" s="49"/>
      <c r="AXI171" s="49"/>
      <c r="AXJ171" s="49"/>
      <c r="AXK171" s="49"/>
      <c r="AXL171" s="49"/>
      <c r="AXM171" s="49"/>
      <c r="AXN171" s="49"/>
      <c r="AXO171" s="49"/>
      <c r="AXP171" s="49"/>
      <c r="AXQ171" s="49"/>
      <c r="AXR171" s="49"/>
      <c r="AXS171" s="49"/>
      <c r="AXT171" s="49"/>
      <c r="AXU171" s="49"/>
      <c r="AXV171" s="49"/>
      <c r="AXW171" s="49"/>
      <c r="AXX171" s="49"/>
      <c r="AXY171" s="49"/>
      <c r="AXZ171" s="49"/>
      <c r="AYA171" s="49"/>
      <c r="AYB171" s="49"/>
      <c r="AYC171" s="49"/>
      <c r="AYD171" s="49"/>
      <c r="AYE171" s="49"/>
      <c r="AYF171" s="49"/>
      <c r="AYG171" s="49"/>
      <c r="AYH171" s="49"/>
      <c r="AYI171" s="49"/>
      <c r="AYJ171" s="49"/>
      <c r="AYK171" s="49"/>
      <c r="AYL171" s="49"/>
      <c r="AYM171" s="49"/>
      <c r="AYN171" s="49"/>
      <c r="AYO171" s="49"/>
      <c r="AYP171" s="49"/>
      <c r="AYQ171" s="49"/>
      <c r="AYR171" s="49"/>
      <c r="AYS171" s="49"/>
      <c r="AYT171" s="49"/>
      <c r="AYU171" s="49"/>
      <c r="AYV171" s="49"/>
      <c r="AYW171" s="49"/>
      <c r="AYX171" s="49"/>
      <c r="AYY171" s="49"/>
      <c r="AYZ171" s="49"/>
      <c r="AZA171" s="49"/>
      <c r="AZB171" s="49"/>
      <c r="AZC171" s="49"/>
      <c r="AZD171" s="49"/>
      <c r="AZE171" s="49"/>
      <c r="AZF171" s="49"/>
      <c r="AZG171" s="49"/>
      <c r="AZH171" s="49"/>
      <c r="AZI171" s="49"/>
      <c r="AZJ171" s="49"/>
      <c r="AZK171" s="49"/>
      <c r="AZL171" s="49"/>
      <c r="AZM171" s="49"/>
      <c r="AZN171" s="49"/>
      <c r="AZO171" s="49"/>
      <c r="AZP171" s="49"/>
      <c r="AZQ171" s="49"/>
      <c r="AZR171" s="49"/>
      <c r="AZS171" s="49"/>
      <c r="AZT171" s="49"/>
      <c r="AZU171" s="49"/>
      <c r="AZV171" s="49"/>
      <c r="AZW171" s="49"/>
      <c r="AZX171" s="49"/>
      <c r="AZY171" s="49"/>
      <c r="AZZ171" s="49"/>
      <c r="BAA171" s="49"/>
      <c r="BAB171" s="49"/>
      <c r="BAC171" s="49"/>
      <c r="BAD171" s="49"/>
      <c r="BAE171" s="49"/>
      <c r="BAF171" s="49"/>
      <c r="BAG171" s="49"/>
      <c r="BAH171" s="49"/>
      <c r="BAI171" s="49"/>
      <c r="BAJ171" s="49"/>
      <c r="BAK171" s="49"/>
      <c r="BAL171" s="49"/>
      <c r="BAM171" s="49"/>
      <c r="BAN171" s="49"/>
      <c r="BAO171" s="49"/>
      <c r="BAP171" s="49"/>
      <c r="BAQ171" s="49"/>
      <c r="BAR171" s="49"/>
      <c r="BAS171" s="49"/>
      <c r="BAT171" s="49"/>
      <c r="BAU171" s="49"/>
      <c r="BAV171" s="49"/>
      <c r="BAW171" s="49"/>
      <c r="BAX171" s="49"/>
      <c r="BAY171" s="49"/>
      <c r="BAZ171" s="49"/>
      <c r="BBA171" s="49"/>
      <c r="BBB171" s="49"/>
      <c r="BBC171" s="49"/>
      <c r="BBD171" s="49"/>
      <c r="BBE171" s="49"/>
      <c r="BBF171" s="49"/>
      <c r="BBG171" s="49"/>
      <c r="BBH171" s="49"/>
      <c r="BBI171" s="49"/>
      <c r="BBJ171" s="49"/>
      <c r="BBK171" s="49"/>
      <c r="BBL171" s="49"/>
      <c r="BBM171" s="49"/>
      <c r="BBN171" s="49"/>
      <c r="BBO171" s="49"/>
      <c r="BBP171" s="49"/>
      <c r="BBQ171" s="49"/>
      <c r="BBR171" s="49"/>
      <c r="BBS171" s="49"/>
      <c r="BBT171" s="49"/>
      <c r="BBU171" s="49"/>
      <c r="BBV171" s="49"/>
      <c r="BBW171" s="49"/>
      <c r="BBX171" s="49"/>
      <c r="BBY171" s="49"/>
      <c r="BBZ171" s="49"/>
      <c r="BCA171" s="49"/>
      <c r="BCB171" s="49"/>
      <c r="BCC171" s="49"/>
      <c r="BCD171" s="49"/>
      <c r="BCE171" s="49"/>
      <c r="BCF171" s="49"/>
      <c r="BCG171" s="49"/>
      <c r="BCH171" s="49"/>
      <c r="BCI171" s="49"/>
      <c r="BCJ171" s="49"/>
      <c r="BCK171" s="49"/>
      <c r="BCL171" s="49"/>
      <c r="BCM171" s="49"/>
      <c r="BCN171" s="49"/>
      <c r="BCO171" s="49"/>
      <c r="BCP171" s="49"/>
      <c r="BCQ171" s="49"/>
      <c r="BCR171" s="49"/>
      <c r="BCS171" s="49"/>
      <c r="BCT171" s="49"/>
      <c r="BCU171" s="49"/>
      <c r="BCV171" s="49"/>
      <c r="BCW171" s="49"/>
      <c r="BCX171" s="49"/>
      <c r="BCY171" s="49"/>
      <c r="BCZ171" s="49"/>
      <c r="BDA171" s="49"/>
      <c r="BDB171" s="49"/>
      <c r="BDC171" s="49"/>
      <c r="BDD171" s="49"/>
      <c r="BDE171" s="49"/>
      <c r="BDF171" s="49"/>
      <c r="BDG171" s="49"/>
      <c r="BDH171" s="49"/>
      <c r="BDI171" s="49"/>
      <c r="BDJ171" s="49"/>
      <c r="BDK171" s="49"/>
      <c r="BDL171" s="49"/>
      <c r="BDM171" s="49"/>
      <c r="BDN171" s="49"/>
      <c r="BDO171" s="49"/>
      <c r="BDP171" s="49"/>
      <c r="BDQ171" s="49"/>
      <c r="BDR171" s="49"/>
      <c r="BDS171" s="49"/>
      <c r="BDT171" s="49"/>
      <c r="BDU171" s="49"/>
      <c r="BDV171" s="49"/>
      <c r="BDW171" s="49"/>
      <c r="BDX171" s="49"/>
      <c r="BDY171" s="49"/>
      <c r="BDZ171" s="49"/>
      <c r="BEA171" s="49"/>
      <c r="BEB171" s="49"/>
      <c r="BEC171" s="49"/>
      <c r="BED171" s="49"/>
      <c r="BEE171" s="49"/>
      <c r="BEF171" s="49"/>
      <c r="BEG171" s="49"/>
      <c r="BEH171" s="49"/>
      <c r="BEI171" s="49"/>
      <c r="BEJ171" s="49"/>
      <c r="BEK171" s="49"/>
      <c r="BEL171" s="49"/>
      <c r="BEM171" s="49"/>
      <c r="BEN171" s="49"/>
      <c r="BEO171" s="49"/>
      <c r="BEP171" s="49"/>
      <c r="BEQ171" s="49"/>
      <c r="BER171" s="49"/>
      <c r="BES171" s="49"/>
      <c r="BET171" s="49"/>
    </row>
    <row r="172" spans="1:1502" s="49" customFormat="1" x14ac:dyDescent="0.2">
      <c r="A172" s="528" t="s">
        <v>699</v>
      </c>
      <c r="B172" s="529" t="s">
        <v>838</v>
      </c>
      <c r="C172" s="525">
        <v>653028.99</v>
      </c>
      <c r="D172" s="530">
        <v>485568.6</v>
      </c>
      <c r="E172" s="564">
        <v>0</v>
      </c>
      <c r="F172" s="564">
        <v>0</v>
      </c>
      <c r="G172" s="564">
        <v>653028.99</v>
      </c>
      <c r="H172" s="564">
        <v>485568.6</v>
      </c>
      <c r="I172" s="526" t="s">
        <v>263</v>
      </c>
      <c r="J172" s="528"/>
    </row>
    <row r="173" spans="1:1502" s="49" customFormat="1" x14ac:dyDescent="0.2">
      <c r="A173" s="528" t="s">
        <v>1124</v>
      </c>
      <c r="B173" s="529" t="s">
        <v>124</v>
      </c>
      <c r="C173" s="525">
        <v>1767.01</v>
      </c>
      <c r="D173" s="530">
        <v>1248.45</v>
      </c>
      <c r="E173" s="564">
        <v>0</v>
      </c>
      <c r="F173" s="564">
        <v>0</v>
      </c>
      <c r="G173" s="564">
        <v>1767.01</v>
      </c>
      <c r="H173" s="564">
        <v>1248.45</v>
      </c>
      <c r="I173" s="526" t="s">
        <v>263</v>
      </c>
      <c r="J173" s="528"/>
    </row>
    <row r="174" spans="1:1502" s="516" customFormat="1" x14ac:dyDescent="0.2">
      <c r="A174" s="528" t="s">
        <v>1326</v>
      </c>
      <c r="B174" s="529" t="s">
        <v>353</v>
      </c>
      <c r="C174" s="525">
        <v>487.56</v>
      </c>
      <c r="D174" s="530">
        <v>447.03</v>
      </c>
      <c r="E174" s="564">
        <v>0</v>
      </c>
      <c r="F174" s="564">
        <v>0</v>
      </c>
      <c r="G174" s="564">
        <v>487.56</v>
      </c>
      <c r="H174" s="564">
        <v>447.03</v>
      </c>
      <c r="I174" s="526" t="s">
        <v>263</v>
      </c>
      <c r="J174" s="529" t="s">
        <v>2099</v>
      </c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  <c r="FI174" s="49"/>
      <c r="FJ174" s="49"/>
      <c r="FK174" s="49"/>
      <c r="FL174" s="49"/>
      <c r="FM174" s="49"/>
      <c r="FN174" s="49"/>
      <c r="FO174" s="49"/>
      <c r="FP174" s="49"/>
      <c r="FQ174" s="49"/>
      <c r="FR174" s="49"/>
      <c r="FS174" s="49"/>
      <c r="FT174" s="49"/>
      <c r="FU174" s="49"/>
      <c r="FV174" s="49"/>
      <c r="FW174" s="49"/>
      <c r="FX174" s="49"/>
      <c r="FY174" s="49"/>
      <c r="FZ174" s="49"/>
      <c r="GA174" s="49"/>
      <c r="GB174" s="49"/>
      <c r="GC174" s="49"/>
      <c r="GD174" s="49"/>
      <c r="GE174" s="49"/>
      <c r="GF174" s="49"/>
      <c r="GG174" s="49"/>
      <c r="GH174" s="49"/>
      <c r="GI174" s="49"/>
      <c r="GJ174" s="49"/>
      <c r="GK174" s="49"/>
      <c r="GL174" s="49"/>
      <c r="GM174" s="49"/>
      <c r="GN174" s="49"/>
      <c r="GO174" s="49"/>
      <c r="GP174" s="49"/>
      <c r="GQ174" s="49"/>
      <c r="GR174" s="49"/>
      <c r="GS174" s="49"/>
      <c r="GT174" s="49"/>
      <c r="GU174" s="49"/>
      <c r="GV174" s="49"/>
      <c r="GW174" s="49"/>
      <c r="GX174" s="49"/>
      <c r="GY174" s="49"/>
      <c r="GZ174" s="49"/>
      <c r="HA174" s="49"/>
      <c r="HB174" s="49"/>
      <c r="HC174" s="49"/>
      <c r="HD174" s="49"/>
      <c r="HE174" s="49"/>
      <c r="HF174" s="49"/>
      <c r="HG174" s="49"/>
      <c r="HH174" s="49"/>
      <c r="HI174" s="49"/>
      <c r="HJ174" s="49"/>
      <c r="HK174" s="49"/>
      <c r="HL174" s="49"/>
      <c r="HM174" s="49"/>
      <c r="HN174" s="49"/>
      <c r="HO174" s="49"/>
      <c r="HP174" s="49"/>
      <c r="HQ174" s="49"/>
      <c r="HR174" s="49"/>
      <c r="HS174" s="49"/>
      <c r="HT174" s="49"/>
      <c r="HU174" s="49"/>
      <c r="HV174" s="49"/>
      <c r="HW174" s="49"/>
      <c r="HX174" s="49"/>
      <c r="HY174" s="49"/>
      <c r="HZ174" s="49"/>
      <c r="IA174" s="49"/>
      <c r="IB174" s="49"/>
      <c r="IC174" s="49"/>
      <c r="ID174" s="49"/>
      <c r="IE174" s="49"/>
      <c r="IF174" s="49"/>
      <c r="IG174" s="49"/>
      <c r="IH174" s="49"/>
      <c r="II174" s="49"/>
      <c r="IJ174" s="49"/>
      <c r="IK174" s="49"/>
      <c r="IL174" s="49"/>
      <c r="IM174" s="49"/>
      <c r="IN174" s="49"/>
      <c r="IO174" s="49"/>
      <c r="IP174" s="49"/>
      <c r="IQ174" s="49"/>
      <c r="IR174" s="49"/>
      <c r="IS174" s="49"/>
      <c r="IT174" s="49"/>
      <c r="IU174" s="49"/>
      <c r="IV174" s="49"/>
      <c r="IW174" s="49"/>
      <c r="IX174" s="49"/>
      <c r="IY174" s="49"/>
      <c r="IZ174" s="49"/>
      <c r="JA174" s="49"/>
      <c r="JB174" s="49"/>
      <c r="JC174" s="49"/>
      <c r="JD174" s="49"/>
      <c r="JE174" s="49"/>
      <c r="JF174" s="49"/>
      <c r="JG174" s="49"/>
      <c r="JH174" s="49"/>
      <c r="JI174" s="49"/>
      <c r="JJ174" s="49"/>
      <c r="JK174" s="49"/>
      <c r="JL174" s="49"/>
      <c r="JM174" s="49"/>
      <c r="JN174" s="49"/>
      <c r="JO174" s="49"/>
      <c r="JP174" s="49"/>
      <c r="JQ174" s="49"/>
      <c r="JR174" s="49"/>
      <c r="JS174" s="49"/>
      <c r="JT174" s="49"/>
      <c r="JU174" s="49"/>
      <c r="JV174" s="49"/>
      <c r="JW174" s="49"/>
      <c r="JX174" s="49"/>
      <c r="JY174" s="49"/>
      <c r="JZ174" s="49"/>
      <c r="KA174" s="49"/>
      <c r="KB174" s="49"/>
      <c r="KC174" s="49"/>
      <c r="KD174" s="49"/>
      <c r="KE174" s="49"/>
      <c r="KF174" s="49"/>
      <c r="KG174" s="49"/>
      <c r="KH174" s="49"/>
      <c r="KI174" s="49"/>
      <c r="KJ174" s="49"/>
      <c r="KK174" s="49"/>
      <c r="KL174" s="49"/>
      <c r="KM174" s="49"/>
      <c r="KN174" s="49"/>
      <c r="KO174" s="49"/>
      <c r="KP174" s="49"/>
      <c r="KQ174" s="49"/>
      <c r="KR174" s="49"/>
      <c r="KS174" s="49"/>
      <c r="KT174" s="49"/>
      <c r="KU174" s="49"/>
      <c r="KV174" s="49"/>
      <c r="KW174" s="49"/>
      <c r="KX174" s="49"/>
      <c r="KY174" s="49"/>
      <c r="KZ174" s="49"/>
      <c r="LA174" s="49"/>
      <c r="LB174" s="49"/>
      <c r="LC174" s="49"/>
      <c r="LD174" s="49"/>
      <c r="LE174" s="49"/>
      <c r="LF174" s="49"/>
      <c r="LG174" s="49"/>
      <c r="LH174" s="49"/>
      <c r="LI174" s="49"/>
      <c r="LJ174" s="49"/>
      <c r="LK174" s="49"/>
      <c r="LL174" s="49"/>
      <c r="LM174" s="49"/>
      <c r="LN174" s="49"/>
      <c r="LO174" s="49"/>
      <c r="LP174" s="49"/>
      <c r="LQ174" s="49"/>
      <c r="LR174" s="49"/>
      <c r="LS174" s="49"/>
      <c r="LT174" s="49"/>
      <c r="LU174" s="49"/>
      <c r="LV174" s="49"/>
      <c r="LW174" s="49"/>
      <c r="LX174" s="49"/>
      <c r="LY174" s="49"/>
      <c r="LZ174" s="49"/>
      <c r="MA174" s="49"/>
      <c r="MB174" s="49"/>
      <c r="MC174" s="49"/>
      <c r="MD174" s="49"/>
      <c r="ME174" s="49"/>
      <c r="MF174" s="49"/>
      <c r="MG174" s="49"/>
      <c r="MH174" s="49"/>
      <c r="MI174" s="49"/>
      <c r="MJ174" s="49"/>
      <c r="MK174" s="49"/>
      <c r="ML174" s="49"/>
      <c r="MM174" s="49"/>
      <c r="MN174" s="49"/>
      <c r="MO174" s="49"/>
      <c r="MP174" s="49"/>
      <c r="MQ174" s="49"/>
      <c r="MR174" s="49"/>
      <c r="MS174" s="49"/>
      <c r="MT174" s="49"/>
      <c r="MU174" s="49"/>
      <c r="MV174" s="49"/>
      <c r="MW174" s="49"/>
      <c r="MX174" s="49"/>
      <c r="MY174" s="49"/>
      <c r="MZ174" s="49"/>
      <c r="NA174" s="49"/>
      <c r="NB174" s="49"/>
      <c r="NC174" s="49"/>
      <c r="ND174" s="49"/>
      <c r="NE174" s="49"/>
      <c r="NF174" s="49"/>
      <c r="NG174" s="49"/>
      <c r="NH174" s="49"/>
      <c r="NI174" s="49"/>
      <c r="NJ174" s="49"/>
      <c r="NK174" s="49"/>
      <c r="NL174" s="49"/>
      <c r="NM174" s="49"/>
      <c r="NN174" s="49"/>
      <c r="NO174" s="49"/>
      <c r="NP174" s="49"/>
      <c r="NQ174" s="49"/>
      <c r="NR174" s="49"/>
      <c r="NS174" s="49"/>
      <c r="NT174" s="49"/>
      <c r="NU174" s="49"/>
      <c r="NV174" s="49"/>
      <c r="NW174" s="49"/>
      <c r="NX174" s="49"/>
      <c r="NY174" s="49"/>
      <c r="NZ174" s="49"/>
      <c r="OA174" s="49"/>
      <c r="OB174" s="49"/>
      <c r="OC174" s="49"/>
      <c r="OD174" s="49"/>
      <c r="OE174" s="49"/>
      <c r="OF174" s="49"/>
      <c r="OG174" s="49"/>
      <c r="OH174" s="49"/>
      <c r="OI174" s="49"/>
      <c r="OJ174" s="49"/>
      <c r="OK174" s="49"/>
      <c r="OL174" s="49"/>
      <c r="OM174" s="49"/>
      <c r="ON174" s="49"/>
      <c r="OO174" s="49"/>
      <c r="OP174" s="49"/>
      <c r="OQ174" s="49"/>
      <c r="OR174" s="49"/>
      <c r="OS174" s="49"/>
      <c r="OT174" s="49"/>
      <c r="OU174" s="49"/>
      <c r="OV174" s="49"/>
      <c r="OW174" s="49"/>
      <c r="OX174" s="49"/>
      <c r="OY174" s="49"/>
      <c r="OZ174" s="49"/>
      <c r="PA174" s="49"/>
      <c r="PB174" s="49"/>
      <c r="PC174" s="49"/>
      <c r="PD174" s="49"/>
      <c r="PE174" s="49"/>
      <c r="PF174" s="49"/>
      <c r="PG174" s="49"/>
      <c r="PH174" s="49"/>
      <c r="PI174" s="49"/>
      <c r="PJ174" s="49"/>
      <c r="PK174" s="49"/>
      <c r="PL174" s="49"/>
      <c r="PM174" s="49"/>
      <c r="PN174" s="49"/>
      <c r="PO174" s="49"/>
      <c r="PP174" s="49"/>
      <c r="PQ174" s="49"/>
      <c r="PR174" s="49"/>
      <c r="PS174" s="49"/>
      <c r="PT174" s="49"/>
      <c r="PU174" s="49"/>
      <c r="PV174" s="49"/>
      <c r="PW174" s="49"/>
      <c r="PX174" s="49"/>
      <c r="PY174" s="49"/>
      <c r="PZ174" s="49"/>
      <c r="QA174" s="49"/>
      <c r="QB174" s="49"/>
      <c r="QC174" s="49"/>
      <c r="QD174" s="49"/>
      <c r="QE174" s="49"/>
      <c r="QF174" s="49"/>
      <c r="QG174" s="49"/>
      <c r="QH174" s="49"/>
      <c r="QI174" s="49"/>
      <c r="QJ174" s="49"/>
      <c r="QK174" s="49"/>
      <c r="QL174" s="49"/>
      <c r="QM174" s="49"/>
      <c r="QN174" s="49"/>
      <c r="QO174" s="49"/>
      <c r="QP174" s="49"/>
      <c r="QQ174" s="49"/>
      <c r="QR174" s="49"/>
      <c r="QS174" s="49"/>
      <c r="QT174" s="49"/>
      <c r="QU174" s="49"/>
      <c r="QV174" s="49"/>
      <c r="QW174" s="49"/>
      <c r="QX174" s="49"/>
      <c r="QY174" s="49"/>
      <c r="QZ174" s="49"/>
      <c r="RA174" s="49"/>
      <c r="RB174" s="49"/>
      <c r="RC174" s="49"/>
      <c r="RD174" s="49"/>
      <c r="RE174" s="49"/>
      <c r="RF174" s="49"/>
      <c r="RG174" s="49"/>
      <c r="RH174" s="49"/>
      <c r="RI174" s="49"/>
      <c r="RJ174" s="49"/>
      <c r="RK174" s="49"/>
      <c r="RL174" s="49"/>
      <c r="RM174" s="49"/>
      <c r="RN174" s="49"/>
      <c r="RO174" s="49"/>
      <c r="RP174" s="49"/>
      <c r="RQ174" s="49"/>
      <c r="RR174" s="49"/>
      <c r="RS174" s="49"/>
      <c r="RT174" s="49"/>
      <c r="RU174" s="49"/>
      <c r="RV174" s="49"/>
      <c r="RW174" s="49"/>
      <c r="RX174" s="49"/>
      <c r="RY174" s="49"/>
      <c r="RZ174" s="49"/>
      <c r="SA174" s="49"/>
      <c r="SB174" s="49"/>
      <c r="SC174" s="49"/>
      <c r="SD174" s="49"/>
      <c r="SE174" s="49"/>
      <c r="SF174" s="49"/>
      <c r="SG174" s="49"/>
      <c r="SH174" s="49"/>
      <c r="SI174" s="49"/>
      <c r="SJ174" s="49"/>
      <c r="SK174" s="49"/>
      <c r="SL174" s="49"/>
      <c r="SM174" s="49"/>
      <c r="SN174" s="49"/>
      <c r="SO174" s="49"/>
      <c r="SP174" s="49"/>
      <c r="SQ174" s="49"/>
      <c r="SR174" s="49"/>
      <c r="SS174" s="49"/>
      <c r="ST174" s="49"/>
      <c r="SU174" s="49"/>
      <c r="SV174" s="49"/>
      <c r="SW174" s="49"/>
      <c r="SX174" s="49"/>
      <c r="SY174" s="49"/>
      <c r="SZ174" s="49"/>
      <c r="TA174" s="49"/>
      <c r="TB174" s="49"/>
      <c r="TC174" s="49"/>
      <c r="TD174" s="49"/>
      <c r="TE174" s="49"/>
      <c r="TF174" s="49"/>
      <c r="TG174" s="49"/>
      <c r="TH174" s="49"/>
      <c r="TI174" s="49"/>
      <c r="TJ174" s="49"/>
      <c r="TK174" s="49"/>
      <c r="TL174" s="49"/>
      <c r="TM174" s="49"/>
      <c r="TN174" s="49"/>
      <c r="TO174" s="49"/>
      <c r="TP174" s="49"/>
      <c r="TQ174" s="49"/>
      <c r="TR174" s="49"/>
      <c r="TS174" s="49"/>
      <c r="TT174" s="49"/>
      <c r="TU174" s="49"/>
      <c r="TV174" s="49"/>
      <c r="TW174" s="49"/>
      <c r="TX174" s="49"/>
      <c r="TY174" s="49"/>
      <c r="TZ174" s="49"/>
      <c r="UA174" s="49"/>
      <c r="UB174" s="49"/>
      <c r="UC174" s="49"/>
      <c r="UD174" s="49"/>
      <c r="UE174" s="49"/>
      <c r="UF174" s="49"/>
      <c r="UG174" s="49"/>
      <c r="UH174" s="49"/>
      <c r="UI174" s="49"/>
      <c r="UJ174" s="49"/>
      <c r="UK174" s="49"/>
      <c r="UL174" s="49"/>
      <c r="UM174" s="49"/>
      <c r="UN174" s="49"/>
      <c r="UO174" s="49"/>
      <c r="UP174" s="49"/>
      <c r="UQ174" s="49"/>
      <c r="UR174" s="49"/>
      <c r="US174" s="49"/>
      <c r="UT174" s="49"/>
      <c r="UU174" s="49"/>
      <c r="UV174" s="49"/>
      <c r="UW174" s="49"/>
      <c r="UX174" s="49"/>
      <c r="UY174" s="49"/>
      <c r="UZ174" s="49"/>
      <c r="VA174" s="49"/>
      <c r="VB174" s="49"/>
      <c r="VC174" s="49"/>
      <c r="VD174" s="49"/>
      <c r="VE174" s="49"/>
      <c r="VF174" s="49"/>
      <c r="VG174" s="49"/>
      <c r="VH174" s="49"/>
      <c r="VI174" s="49"/>
      <c r="VJ174" s="49"/>
      <c r="VK174" s="49"/>
      <c r="VL174" s="49"/>
      <c r="VM174" s="49"/>
      <c r="VN174" s="49"/>
      <c r="VO174" s="49"/>
      <c r="VP174" s="49"/>
      <c r="VQ174" s="49"/>
      <c r="VR174" s="49"/>
      <c r="VS174" s="49"/>
      <c r="VT174" s="49"/>
      <c r="VU174" s="49"/>
      <c r="VV174" s="49"/>
      <c r="VW174" s="49"/>
      <c r="VX174" s="49"/>
      <c r="VY174" s="49"/>
      <c r="VZ174" s="49"/>
      <c r="WA174" s="49"/>
      <c r="WB174" s="49"/>
      <c r="WC174" s="49"/>
      <c r="WD174" s="49"/>
      <c r="WE174" s="49"/>
      <c r="WF174" s="49"/>
      <c r="WG174" s="49"/>
      <c r="WH174" s="49"/>
      <c r="WI174" s="49"/>
      <c r="WJ174" s="49"/>
      <c r="WK174" s="49"/>
      <c r="WL174" s="49"/>
      <c r="WM174" s="49"/>
      <c r="WN174" s="49"/>
      <c r="WO174" s="49"/>
      <c r="WP174" s="49"/>
      <c r="WQ174" s="49"/>
      <c r="WR174" s="49"/>
      <c r="WS174" s="49"/>
      <c r="WT174" s="49"/>
      <c r="WU174" s="49"/>
      <c r="WV174" s="49"/>
      <c r="WW174" s="49"/>
      <c r="WX174" s="49"/>
      <c r="WY174" s="49"/>
      <c r="WZ174" s="49"/>
      <c r="XA174" s="49"/>
      <c r="XB174" s="49"/>
      <c r="XC174" s="49"/>
      <c r="XD174" s="49"/>
      <c r="XE174" s="49"/>
      <c r="XF174" s="49"/>
      <c r="XG174" s="49"/>
      <c r="XH174" s="49"/>
      <c r="XI174" s="49"/>
      <c r="XJ174" s="49"/>
      <c r="XK174" s="49"/>
      <c r="XL174" s="49"/>
      <c r="XM174" s="49"/>
      <c r="XN174" s="49"/>
      <c r="XO174" s="49"/>
      <c r="XP174" s="49"/>
      <c r="XQ174" s="49"/>
      <c r="XR174" s="49"/>
      <c r="XS174" s="49"/>
      <c r="XT174" s="49"/>
      <c r="XU174" s="49"/>
      <c r="XV174" s="49"/>
      <c r="XW174" s="49"/>
      <c r="XX174" s="49"/>
      <c r="XY174" s="49"/>
      <c r="XZ174" s="49"/>
      <c r="YA174" s="49"/>
      <c r="YB174" s="49"/>
      <c r="YC174" s="49"/>
      <c r="YD174" s="49"/>
      <c r="YE174" s="49"/>
      <c r="YF174" s="49"/>
      <c r="YG174" s="49"/>
      <c r="YH174" s="49"/>
      <c r="YI174" s="49"/>
      <c r="YJ174" s="49"/>
      <c r="YK174" s="49"/>
      <c r="YL174" s="49"/>
      <c r="YM174" s="49"/>
      <c r="YN174" s="49"/>
      <c r="YO174" s="49"/>
      <c r="YP174" s="49"/>
      <c r="YQ174" s="49"/>
      <c r="YR174" s="49"/>
      <c r="YS174" s="49"/>
      <c r="YT174" s="49"/>
      <c r="YU174" s="49"/>
      <c r="YV174" s="49"/>
      <c r="YW174" s="49"/>
      <c r="YX174" s="49"/>
      <c r="YY174" s="49"/>
      <c r="YZ174" s="49"/>
      <c r="ZA174" s="49"/>
      <c r="ZB174" s="49"/>
      <c r="ZC174" s="49"/>
      <c r="ZD174" s="49"/>
      <c r="ZE174" s="49"/>
      <c r="ZF174" s="49"/>
      <c r="ZG174" s="49"/>
      <c r="ZH174" s="49"/>
      <c r="ZI174" s="49"/>
      <c r="ZJ174" s="49"/>
      <c r="ZK174" s="49"/>
      <c r="ZL174" s="49"/>
      <c r="ZM174" s="49"/>
      <c r="ZN174" s="49"/>
      <c r="ZO174" s="49"/>
      <c r="ZP174" s="49"/>
      <c r="ZQ174" s="49"/>
      <c r="ZR174" s="49"/>
      <c r="ZS174" s="49"/>
      <c r="ZT174" s="49"/>
      <c r="ZU174" s="49"/>
      <c r="ZV174" s="49"/>
      <c r="ZW174" s="49"/>
      <c r="ZX174" s="49"/>
      <c r="ZY174" s="49"/>
      <c r="ZZ174" s="49"/>
      <c r="AAA174" s="49"/>
      <c r="AAB174" s="49"/>
      <c r="AAC174" s="49"/>
      <c r="AAD174" s="49"/>
      <c r="AAE174" s="49"/>
      <c r="AAF174" s="49"/>
      <c r="AAG174" s="49"/>
      <c r="AAH174" s="49"/>
      <c r="AAI174" s="49"/>
      <c r="AAJ174" s="49"/>
      <c r="AAK174" s="49"/>
      <c r="AAL174" s="49"/>
      <c r="AAM174" s="49"/>
      <c r="AAN174" s="49"/>
      <c r="AAO174" s="49"/>
      <c r="AAP174" s="49"/>
      <c r="AAQ174" s="49"/>
      <c r="AAR174" s="49"/>
      <c r="AAS174" s="49"/>
      <c r="AAT174" s="49"/>
      <c r="AAU174" s="49"/>
      <c r="AAV174" s="49"/>
      <c r="AAW174" s="49"/>
      <c r="AAX174" s="49"/>
      <c r="AAY174" s="49"/>
      <c r="AAZ174" s="49"/>
      <c r="ABA174" s="49"/>
      <c r="ABB174" s="49"/>
      <c r="ABC174" s="49"/>
      <c r="ABD174" s="49"/>
      <c r="ABE174" s="49"/>
      <c r="ABF174" s="49"/>
      <c r="ABG174" s="49"/>
      <c r="ABH174" s="49"/>
      <c r="ABI174" s="49"/>
      <c r="ABJ174" s="49"/>
      <c r="ABK174" s="49"/>
      <c r="ABL174" s="49"/>
      <c r="ABM174" s="49"/>
      <c r="ABN174" s="49"/>
      <c r="ABO174" s="49"/>
      <c r="ABP174" s="49"/>
      <c r="ABQ174" s="49"/>
      <c r="ABR174" s="49"/>
      <c r="ABS174" s="49"/>
      <c r="ABT174" s="49"/>
      <c r="ABU174" s="49"/>
      <c r="ABV174" s="49"/>
      <c r="ABW174" s="49"/>
      <c r="ABX174" s="49"/>
      <c r="ABY174" s="49"/>
      <c r="ABZ174" s="49"/>
      <c r="ACA174" s="49"/>
      <c r="ACB174" s="49"/>
      <c r="ACC174" s="49"/>
      <c r="ACD174" s="49"/>
      <c r="ACE174" s="49"/>
      <c r="ACF174" s="49"/>
      <c r="ACG174" s="49"/>
      <c r="ACH174" s="49"/>
      <c r="ACI174" s="49"/>
      <c r="ACJ174" s="49"/>
      <c r="ACK174" s="49"/>
      <c r="ACL174" s="49"/>
      <c r="ACM174" s="49"/>
      <c r="ACN174" s="49"/>
      <c r="ACO174" s="49"/>
      <c r="ACP174" s="49"/>
      <c r="ACQ174" s="49"/>
      <c r="ACR174" s="49"/>
      <c r="ACS174" s="49"/>
      <c r="ACT174" s="49"/>
      <c r="ACU174" s="49"/>
      <c r="ACV174" s="49"/>
      <c r="ACW174" s="49"/>
      <c r="ACX174" s="49"/>
      <c r="ACY174" s="49"/>
      <c r="ACZ174" s="49"/>
      <c r="ADA174" s="49"/>
      <c r="ADB174" s="49"/>
      <c r="ADC174" s="49"/>
      <c r="ADD174" s="49"/>
      <c r="ADE174" s="49"/>
      <c r="ADF174" s="49"/>
      <c r="ADG174" s="49"/>
      <c r="ADH174" s="49"/>
      <c r="ADI174" s="49"/>
      <c r="ADJ174" s="49"/>
      <c r="ADK174" s="49"/>
      <c r="ADL174" s="49"/>
      <c r="ADM174" s="49"/>
      <c r="ADN174" s="49"/>
      <c r="ADO174" s="49"/>
      <c r="ADP174" s="49"/>
      <c r="ADQ174" s="49"/>
      <c r="ADR174" s="49"/>
      <c r="ADS174" s="49"/>
      <c r="ADT174" s="49"/>
      <c r="ADU174" s="49"/>
      <c r="ADV174" s="49"/>
      <c r="ADW174" s="49"/>
      <c r="ADX174" s="49"/>
      <c r="ADY174" s="49"/>
      <c r="ADZ174" s="49"/>
      <c r="AEA174" s="49"/>
      <c r="AEB174" s="49"/>
      <c r="AEC174" s="49"/>
      <c r="AED174" s="49"/>
      <c r="AEE174" s="49"/>
      <c r="AEF174" s="49"/>
      <c r="AEG174" s="49"/>
      <c r="AEH174" s="49"/>
      <c r="AEI174" s="49"/>
      <c r="AEJ174" s="49"/>
      <c r="AEK174" s="49"/>
      <c r="AEL174" s="49"/>
      <c r="AEM174" s="49"/>
      <c r="AEN174" s="49"/>
      <c r="AEO174" s="49"/>
      <c r="AEP174" s="49"/>
      <c r="AEQ174" s="49"/>
      <c r="AER174" s="49"/>
      <c r="AES174" s="49"/>
      <c r="AET174" s="49"/>
      <c r="AEU174" s="49"/>
      <c r="AEV174" s="49"/>
      <c r="AEW174" s="49"/>
      <c r="AEX174" s="49"/>
      <c r="AEY174" s="49"/>
      <c r="AEZ174" s="49"/>
      <c r="AFA174" s="49"/>
      <c r="AFB174" s="49"/>
      <c r="AFC174" s="49"/>
      <c r="AFD174" s="49"/>
      <c r="AFE174" s="49"/>
      <c r="AFF174" s="49"/>
      <c r="AFG174" s="49"/>
      <c r="AFH174" s="49"/>
      <c r="AFI174" s="49"/>
      <c r="AFJ174" s="49"/>
      <c r="AFK174" s="49"/>
      <c r="AFL174" s="49"/>
      <c r="AFM174" s="49"/>
      <c r="AFN174" s="49"/>
      <c r="AFO174" s="49"/>
      <c r="AFP174" s="49"/>
      <c r="AFQ174" s="49"/>
      <c r="AFR174" s="49"/>
      <c r="AFS174" s="49"/>
      <c r="AFT174" s="49"/>
      <c r="AFU174" s="49"/>
      <c r="AFV174" s="49"/>
      <c r="AFW174" s="49"/>
      <c r="AFX174" s="49"/>
      <c r="AFY174" s="49"/>
      <c r="AFZ174" s="49"/>
      <c r="AGA174" s="49"/>
      <c r="AGB174" s="49"/>
      <c r="AGC174" s="49"/>
      <c r="AGD174" s="49"/>
      <c r="AGE174" s="49"/>
      <c r="AGF174" s="49"/>
      <c r="AGG174" s="49"/>
      <c r="AGH174" s="49"/>
      <c r="AGI174" s="49"/>
      <c r="AGJ174" s="49"/>
      <c r="AGK174" s="49"/>
      <c r="AGL174" s="49"/>
      <c r="AGM174" s="49"/>
      <c r="AGN174" s="49"/>
      <c r="AGO174" s="49"/>
      <c r="AGP174" s="49"/>
      <c r="AGQ174" s="49"/>
      <c r="AGR174" s="49"/>
      <c r="AGS174" s="49"/>
      <c r="AGT174" s="49"/>
      <c r="AGU174" s="49"/>
      <c r="AGV174" s="49"/>
      <c r="AGW174" s="49"/>
      <c r="AGX174" s="49"/>
      <c r="AGY174" s="49"/>
      <c r="AGZ174" s="49"/>
      <c r="AHA174" s="49"/>
      <c r="AHB174" s="49"/>
      <c r="AHC174" s="49"/>
      <c r="AHD174" s="49"/>
      <c r="AHE174" s="49"/>
      <c r="AHF174" s="49"/>
      <c r="AHG174" s="49"/>
      <c r="AHH174" s="49"/>
      <c r="AHI174" s="49"/>
      <c r="AHJ174" s="49"/>
      <c r="AHK174" s="49"/>
      <c r="AHL174" s="49"/>
      <c r="AHM174" s="49"/>
      <c r="AHN174" s="49"/>
      <c r="AHO174" s="49"/>
      <c r="AHP174" s="49"/>
      <c r="AHQ174" s="49"/>
      <c r="AHR174" s="49"/>
      <c r="AHS174" s="49"/>
      <c r="AHT174" s="49"/>
      <c r="AHU174" s="49"/>
      <c r="AHV174" s="49"/>
      <c r="AHW174" s="49"/>
      <c r="AHX174" s="49"/>
      <c r="AHY174" s="49"/>
      <c r="AHZ174" s="49"/>
      <c r="AIA174" s="49"/>
      <c r="AIB174" s="49"/>
      <c r="AIC174" s="49"/>
      <c r="AID174" s="49"/>
      <c r="AIE174" s="49"/>
      <c r="AIF174" s="49"/>
      <c r="AIG174" s="49"/>
      <c r="AIH174" s="49"/>
      <c r="AII174" s="49"/>
      <c r="AIJ174" s="49"/>
      <c r="AIK174" s="49"/>
      <c r="AIL174" s="49"/>
      <c r="AIM174" s="49"/>
      <c r="AIN174" s="49"/>
      <c r="AIO174" s="49"/>
      <c r="AIP174" s="49"/>
      <c r="AIQ174" s="49"/>
      <c r="AIR174" s="49"/>
      <c r="AIS174" s="49"/>
      <c r="AIT174" s="49"/>
      <c r="AIU174" s="49"/>
      <c r="AIV174" s="49"/>
      <c r="AIW174" s="49"/>
      <c r="AIX174" s="49"/>
      <c r="AIY174" s="49"/>
      <c r="AIZ174" s="49"/>
      <c r="AJA174" s="49"/>
      <c r="AJB174" s="49"/>
      <c r="AJC174" s="49"/>
      <c r="AJD174" s="49"/>
      <c r="AJE174" s="49"/>
      <c r="AJF174" s="49"/>
      <c r="AJG174" s="49"/>
      <c r="AJH174" s="49"/>
      <c r="AJI174" s="49"/>
      <c r="AJJ174" s="49"/>
      <c r="AJK174" s="49"/>
      <c r="AJL174" s="49"/>
      <c r="AJM174" s="49"/>
      <c r="AJN174" s="49"/>
      <c r="AJO174" s="49"/>
      <c r="AJP174" s="49"/>
      <c r="AJQ174" s="49"/>
      <c r="AJR174" s="49"/>
      <c r="AJS174" s="49"/>
      <c r="AJT174" s="49"/>
      <c r="AJU174" s="49"/>
      <c r="AJV174" s="49"/>
      <c r="AJW174" s="49"/>
      <c r="AJX174" s="49"/>
      <c r="AJY174" s="49"/>
      <c r="AJZ174" s="49"/>
      <c r="AKA174" s="49"/>
      <c r="AKB174" s="49"/>
      <c r="AKC174" s="49"/>
      <c r="AKD174" s="49"/>
      <c r="AKE174" s="49"/>
      <c r="AKF174" s="49"/>
      <c r="AKG174" s="49"/>
      <c r="AKH174" s="49"/>
      <c r="AKI174" s="49"/>
      <c r="AKJ174" s="49"/>
      <c r="AKK174" s="49"/>
      <c r="AKL174" s="49"/>
      <c r="AKM174" s="49"/>
      <c r="AKN174" s="49"/>
      <c r="AKO174" s="49"/>
      <c r="AKP174" s="49"/>
      <c r="AKQ174" s="49"/>
      <c r="AKR174" s="49"/>
      <c r="AKS174" s="49"/>
      <c r="AKT174" s="49"/>
      <c r="AKU174" s="49"/>
      <c r="AKV174" s="49"/>
      <c r="AKW174" s="49"/>
      <c r="AKX174" s="49"/>
      <c r="AKY174" s="49"/>
      <c r="AKZ174" s="49"/>
      <c r="ALA174" s="49"/>
      <c r="ALB174" s="49"/>
      <c r="ALC174" s="49"/>
      <c r="ALD174" s="49"/>
      <c r="ALE174" s="49"/>
      <c r="ALF174" s="49"/>
      <c r="ALG174" s="49"/>
      <c r="ALH174" s="49"/>
      <c r="ALI174" s="49"/>
      <c r="ALJ174" s="49"/>
      <c r="ALK174" s="49"/>
      <c r="ALL174" s="49"/>
      <c r="ALM174" s="49"/>
      <c r="ALN174" s="49"/>
      <c r="ALO174" s="49"/>
      <c r="ALP174" s="49"/>
      <c r="ALQ174" s="49"/>
      <c r="ALR174" s="49"/>
      <c r="ALS174" s="49"/>
      <c r="ALT174" s="49"/>
      <c r="ALU174" s="49"/>
      <c r="ALV174" s="49"/>
      <c r="ALW174" s="49"/>
      <c r="ALX174" s="49"/>
      <c r="ALY174" s="49"/>
      <c r="ALZ174" s="49"/>
      <c r="AMA174" s="49"/>
      <c r="AMB174" s="49"/>
      <c r="AMC174" s="49"/>
      <c r="AMD174" s="49"/>
      <c r="AME174" s="49"/>
      <c r="AMF174" s="49"/>
      <c r="AMG174" s="49"/>
      <c r="AMH174" s="49"/>
      <c r="AMI174" s="49"/>
      <c r="AMJ174" s="49"/>
      <c r="AMK174" s="49"/>
      <c r="AML174" s="49"/>
      <c r="AMM174" s="49"/>
      <c r="AMN174" s="49"/>
      <c r="AMO174" s="49"/>
      <c r="AMP174" s="49"/>
      <c r="AMQ174" s="49"/>
      <c r="AMR174" s="49"/>
      <c r="AMS174" s="49"/>
      <c r="AMT174" s="49"/>
      <c r="AMU174" s="49"/>
      <c r="AMV174" s="49"/>
      <c r="AMW174" s="49"/>
      <c r="AMX174" s="49"/>
      <c r="AMY174" s="49"/>
      <c r="AMZ174" s="49"/>
      <c r="ANA174" s="49"/>
      <c r="ANB174" s="49"/>
      <c r="ANC174" s="49"/>
      <c r="AND174" s="49"/>
      <c r="ANE174" s="49"/>
      <c r="ANF174" s="49"/>
      <c r="ANG174" s="49"/>
      <c r="ANH174" s="49"/>
      <c r="ANI174" s="49"/>
      <c r="ANJ174" s="49"/>
      <c r="ANK174" s="49"/>
      <c r="ANL174" s="49"/>
      <c r="ANM174" s="49"/>
      <c r="ANN174" s="49"/>
      <c r="ANO174" s="49"/>
      <c r="ANP174" s="49"/>
      <c r="ANQ174" s="49"/>
      <c r="ANR174" s="49"/>
      <c r="ANS174" s="49"/>
      <c r="ANT174" s="49"/>
      <c r="ANU174" s="49"/>
      <c r="ANV174" s="49"/>
      <c r="ANW174" s="49"/>
      <c r="ANX174" s="49"/>
      <c r="ANY174" s="49"/>
      <c r="ANZ174" s="49"/>
      <c r="AOA174" s="49"/>
      <c r="AOB174" s="49"/>
      <c r="AOC174" s="49"/>
      <c r="AOD174" s="49"/>
      <c r="AOE174" s="49"/>
      <c r="AOF174" s="49"/>
      <c r="AOG174" s="49"/>
      <c r="AOH174" s="49"/>
      <c r="AOI174" s="49"/>
      <c r="AOJ174" s="49"/>
      <c r="AOK174" s="49"/>
      <c r="AOL174" s="49"/>
      <c r="AOM174" s="49"/>
      <c r="AON174" s="49"/>
      <c r="AOO174" s="49"/>
      <c r="AOP174" s="49"/>
      <c r="AOQ174" s="49"/>
      <c r="AOR174" s="49"/>
      <c r="AOS174" s="49"/>
      <c r="AOT174" s="49"/>
      <c r="AOU174" s="49"/>
      <c r="AOV174" s="49"/>
      <c r="AOW174" s="49"/>
      <c r="AOX174" s="49"/>
      <c r="AOY174" s="49"/>
      <c r="AOZ174" s="49"/>
      <c r="APA174" s="49"/>
      <c r="APB174" s="49"/>
      <c r="APC174" s="49"/>
      <c r="APD174" s="49"/>
      <c r="APE174" s="49"/>
      <c r="APF174" s="49"/>
      <c r="APG174" s="49"/>
      <c r="APH174" s="49"/>
      <c r="API174" s="49"/>
      <c r="APJ174" s="49"/>
      <c r="APK174" s="49"/>
      <c r="APL174" s="49"/>
      <c r="APM174" s="49"/>
      <c r="APN174" s="49"/>
      <c r="APO174" s="49"/>
      <c r="APP174" s="49"/>
      <c r="APQ174" s="49"/>
      <c r="APR174" s="49"/>
      <c r="APS174" s="49"/>
      <c r="APT174" s="49"/>
      <c r="APU174" s="49"/>
      <c r="APV174" s="49"/>
      <c r="APW174" s="49"/>
      <c r="APX174" s="49"/>
      <c r="APY174" s="49"/>
      <c r="APZ174" s="49"/>
      <c r="AQA174" s="49"/>
      <c r="AQB174" s="49"/>
      <c r="AQC174" s="49"/>
      <c r="AQD174" s="49"/>
      <c r="AQE174" s="49"/>
      <c r="AQF174" s="49"/>
      <c r="AQG174" s="49"/>
      <c r="AQH174" s="49"/>
      <c r="AQI174" s="49"/>
      <c r="AQJ174" s="49"/>
      <c r="AQK174" s="49"/>
      <c r="AQL174" s="49"/>
      <c r="AQM174" s="49"/>
      <c r="AQN174" s="49"/>
      <c r="AQO174" s="49"/>
      <c r="AQP174" s="49"/>
      <c r="AQQ174" s="49"/>
      <c r="AQR174" s="49"/>
      <c r="AQS174" s="49"/>
      <c r="AQT174" s="49"/>
      <c r="AQU174" s="49"/>
      <c r="AQV174" s="49"/>
      <c r="AQW174" s="49"/>
      <c r="AQX174" s="49"/>
      <c r="AQY174" s="49"/>
      <c r="AQZ174" s="49"/>
      <c r="ARA174" s="49"/>
      <c r="ARB174" s="49"/>
      <c r="ARC174" s="49"/>
      <c r="ARD174" s="49"/>
      <c r="ARE174" s="49"/>
      <c r="ARF174" s="49"/>
      <c r="ARG174" s="49"/>
      <c r="ARH174" s="49"/>
      <c r="ARI174" s="49"/>
      <c r="ARJ174" s="49"/>
      <c r="ARK174" s="49"/>
      <c r="ARL174" s="49"/>
      <c r="ARM174" s="49"/>
      <c r="ARN174" s="49"/>
      <c r="ARO174" s="49"/>
      <c r="ARP174" s="49"/>
      <c r="ARQ174" s="49"/>
      <c r="ARR174" s="49"/>
      <c r="ARS174" s="49"/>
      <c r="ART174" s="49"/>
      <c r="ARU174" s="49"/>
      <c r="ARV174" s="49"/>
      <c r="ARW174" s="49"/>
      <c r="ARX174" s="49"/>
      <c r="ARY174" s="49"/>
      <c r="ARZ174" s="49"/>
      <c r="ASA174" s="49"/>
      <c r="ASB174" s="49"/>
      <c r="ASC174" s="49"/>
      <c r="ASD174" s="49"/>
      <c r="ASE174" s="49"/>
      <c r="ASF174" s="49"/>
      <c r="ASG174" s="49"/>
      <c r="ASH174" s="49"/>
      <c r="ASI174" s="49"/>
      <c r="ASJ174" s="49"/>
      <c r="ASK174" s="49"/>
      <c r="ASL174" s="49"/>
      <c r="ASM174" s="49"/>
      <c r="ASN174" s="49"/>
      <c r="ASO174" s="49"/>
      <c r="ASP174" s="49"/>
      <c r="ASQ174" s="49"/>
      <c r="ASR174" s="49"/>
      <c r="ASS174" s="49"/>
      <c r="AST174" s="49"/>
      <c r="ASU174" s="49"/>
      <c r="ASV174" s="49"/>
      <c r="ASW174" s="49"/>
      <c r="ASX174" s="49"/>
      <c r="ASY174" s="49"/>
      <c r="ASZ174" s="49"/>
      <c r="ATA174" s="49"/>
      <c r="ATB174" s="49"/>
      <c r="ATC174" s="49"/>
      <c r="ATD174" s="49"/>
      <c r="ATE174" s="49"/>
      <c r="ATF174" s="49"/>
      <c r="ATG174" s="49"/>
      <c r="ATH174" s="49"/>
      <c r="ATI174" s="49"/>
      <c r="ATJ174" s="49"/>
      <c r="ATK174" s="49"/>
      <c r="ATL174" s="49"/>
      <c r="ATM174" s="49"/>
      <c r="ATN174" s="49"/>
      <c r="ATO174" s="49"/>
      <c r="ATP174" s="49"/>
      <c r="ATQ174" s="49"/>
      <c r="ATR174" s="49"/>
      <c r="ATS174" s="49"/>
      <c r="ATT174" s="49"/>
      <c r="ATU174" s="49"/>
      <c r="ATV174" s="49"/>
      <c r="ATW174" s="49"/>
      <c r="ATX174" s="49"/>
      <c r="ATY174" s="49"/>
      <c r="ATZ174" s="49"/>
      <c r="AUA174" s="49"/>
      <c r="AUB174" s="49"/>
      <c r="AUC174" s="49"/>
      <c r="AUD174" s="49"/>
      <c r="AUE174" s="49"/>
      <c r="AUF174" s="49"/>
      <c r="AUG174" s="49"/>
      <c r="AUH174" s="49"/>
      <c r="AUI174" s="49"/>
      <c r="AUJ174" s="49"/>
      <c r="AUK174" s="49"/>
      <c r="AUL174" s="49"/>
      <c r="AUM174" s="49"/>
      <c r="AUN174" s="49"/>
      <c r="AUO174" s="49"/>
      <c r="AUP174" s="49"/>
      <c r="AUQ174" s="49"/>
      <c r="AUR174" s="49"/>
      <c r="AUS174" s="49"/>
      <c r="AUT174" s="49"/>
      <c r="AUU174" s="49"/>
      <c r="AUV174" s="49"/>
      <c r="AUW174" s="49"/>
      <c r="AUX174" s="49"/>
      <c r="AUY174" s="49"/>
      <c r="AUZ174" s="49"/>
      <c r="AVA174" s="49"/>
      <c r="AVB174" s="49"/>
      <c r="AVC174" s="49"/>
      <c r="AVD174" s="49"/>
      <c r="AVE174" s="49"/>
      <c r="AVF174" s="49"/>
      <c r="AVG174" s="49"/>
      <c r="AVH174" s="49"/>
      <c r="AVI174" s="49"/>
      <c r="AVJ174" s="49"/>
      <c r="AVK174" s="49"/>
      <c r="AVL174" s="49"/>
      <c r="AVM174" s="49"/>
      <c r="AVN174" s="49"/>
      <c r="AVO174" s="49"/>
      <c r="AVP174" s="49"/>
      <c r="AVQ174" s="49"/>
      <c r="AVR174" s="49"/>
      <c r="AVS174" s="49"/>
      <c r="AVT174" s="49"/>
      <c r="AVU174" s="49"/>
      <c r="AVV174" s="49"/>
      <c r="AVW174" s="49"/>
      <c r="AVX174" s="49"/>
      <c r="AVY174" s="49"/>
      <c r="AVZ174" s="49"/>
      <c r="AWA174" s="49"/>
      <c r="AWB174" s="49"/>
      <c r="AWC174" s="49"/>
      <c r="AWD174" s="49"/>
      <c r="AWE174" s="49"/>
      <c r="AWF174" s="49"/>
      <c r="AWG174" s="49"/>
      <c r="AWH174" s="49"/>
      <c r="AWI174" s="49"/>
      <c r="AWJ174" s="49"/>
      <c r="AWK174" s="49"/>
      <c r="AWL174" s="49"/>
      <c r="AWM174" s="49"/>
      <c r="AWN174" s="49"/>
      <c r="AWO174" s="49"/>
      <c r="AWP174" s="49"/>
      <c r="AWQ174" s="49"/>
      <c r="AWR174" s="49"/>
      <c r="AWS174" s="49"/>
      <c r="AWT174" s="49"/>
      <c r="AWU174" s="49"/>
      <c r="AWV174" s="49"/>
      <c r="AWW174" s="49"/>
      <c r="AWX174" s="49"/>
      <c r="AWY174" s="49"/>
      <c r="AWZ174" s="49"/>
      <c r="AXA174" s="49"/>
      <c r="AXB174" s="49"/>
      <c r="AXC174" s="49"/>
      <c r="AXD174" s="49"/>
      <c r="AXE174" s="49"/>
      <c r="AXF174" s="49"/>
      <c r="AXG174" s="49"/>
      <c r="AXH174" s="49"/>
      <c r="AXI174" s="49"/>
      <c r="AXJ174" s="49"/>
      <c r="AXK174" s="49"/>
      <c r="AXL174" s="49"/>
      <c r="AXM174" s="49"/>
      <c r="AXN174" s="49"/>
      <c r="AXO174" s="49"/>
      <c r="AXP174" s="49"/>
      <c r="AXQ174" s="49"/>
      <c r="AXR174" s="49"/>
      <c r="AXS174" s="49"/>
      <c r="AXT174" s="49"/>
      <c r="AXU174" s="49"/>
      <c r="AXV174" s="49"/>
      <c r="AXW174" s="49"/>
      <c r="AXX174" s="49"/>
      <c r="AXY174" s="49"/>
      <c r="AXZ174" s="49"/>
      <c r="AYA174" s="49"/>
      <c r="AYB174" s="49"/>
      <c r="AYC174" s="49"/>
      <c r="AYD174" s="49"/>
      <c r="AYE174" s="49"/>
      <c r="AYF174" s="49"/>
      <c r="AYG174" s="49"/>
      <c r="AYH174" s="49"/>
      <c r="AYI174" s="49"/>
      <c r="AYJ174" s="49"/>
      <c r="AYK174" s="49"/>
      <c r="AYL174" s="49"/>
      <c r="AYM174" s="49"/>
      <c r="AYN174" s="49"/>
      <c r="AYO174" s="49"/>
      <c r="AYP174" s="49"/>
      <c r="AYQ174" s="49"/>
      <c r="AYR174" s="49"/>
      <c r="AYS174" s="49"/>
      <c r="AYT174" s="49"/>
      <c r="AYU174" s="49"/>
      <c r="AYV174" s="49"/>
      <c r="AYW174" s="49"/>
      <c r="AYX174" s="49"/>
      <c r="AYY174" s="49"/>
      <c r="AYZ174" s="49"/>
      <c r="AZA174" s="49"/>
      <c r="AZB174" s="49"/>
      <c r="AZC174" s="49"/>
      <c r="AZD174" s="49"/>
      <c r="AZE174" s="49"/>
      <c r="AZF174" s="49"/>
      <c r="AZG174" s="49"/>
      <c r="AZH174" s="49"/>
      <c r="AZI174" s="49"/>
      <c r="AZJ174" s="49"/>
      <c r="AZK174" s="49"/>
      <c r="AZL174" s="49"/>
      <c r="AZM174" s="49"/>
      <c r="AZN174" s="49"/>
      <c r="AZO174" s="49"/>
      <c r="AZP174" s="49"/>
      <c r="AZQ174" s="49"/>
      <c r="AZR174" s="49"/>
      <c r="AZS174" s="49"/>
      <c r="AZT174" s="49"/>
      <c r="AZU174" s="49"/>
      <c r="AZV174" s="49"/>
      <c r="AZW174" s="49"/>
      <c r="AZX174" s="49"/>
      <c r="AZY174" s="49"/>
      <c r="AZZ174" s="49"/>
      <c r="BAA174" s="49"/>
      <c r="BAB174" s="49"/>
      <c r="BAC174" s="49"/>
      <c r="BAD174" s="49"/>
      <c r="BAE174" s="49"/>
      <c r="BAF174" s="49"/>
      <c r="BAG174" s="49"/>
      <c r="BAH174" s="49"/>
      <c r="BAI174" s="49"/>
      <c r="BAJ174" s="49"/>
      <c r="BAK174" s="49"/>
      <c r="BAL174" s="49"/>
      <c r="BAM174" s="49"/>
      <c r="BAN174" s="49"/>
      <c r="BAO174" s="49"/>
      <c r="BAP174" s="49"/>
      <c r="BAQ174" s="49"/>
      <c r="BAR174" s="49"/>
      <c r="BAS174" s="49"/>
      <c r="BAT174" s="49"/>
      <c r="BAU174" s="49"/>
      <c r="BAV174" s="49"/>
      <c r="BAW174" s="49"/>
      <c r="BAX174" s="49"/>
      <c r="BAY174" s="49"/>
      <c r="BAZ174" s="49"/>
      <c r="BBA174" s="49"/>
      <c r="BBB174" s="49"/>
      <c r="BBC174" s="49"/>
      <c r="BBD174" s="49"/>
      <c r="BBE174" s="49"/>
      <c r="BBF174" s="49"/>
      <c r="BBG174" s="49"/>
      <c r="BBH174" s="49"/>
      <c r="BBI174" s="49"/>
      <c r="BBJ174" s="49"/>
      <c r="BBK174" s="49"/>
      <c r="BBL174" s="49"/>
      <c r="BBM174" s="49"/>
      <c r="BBN174" s="49"/>
      <c r="BBO174" s="49"/>
      <c r="BBP174" s="49"/>
      <c r="BBQ174" s="49"/>
      <c r="BBR174" s="49"/>
      <c r="BBS174" s="49"/>
      <c r="BBT174" s="49"/>
      <c r="BBU174" s="49"/>
      <c r="BBV174" s="49"/>
      <c r="BBW174" s="49"/>
      <c r="BBX174" s="49"/>
      <c r="BBY174" s="49"/>
      <c r="BBZ174" s="49"/>
      <c r="BCA174" s="49"/>
      <c r="BCB174" s="49"/>
      <c r="BCC174" s="49"/>
      <c r="BCD174" s="49"/>
      <c r="BCE174" s="49"/>
      <c r="BCF174" s="49"/>
      <c r="BCG174" s="49"/>
      <c r="BCH174" s="49"/>
      <c r="BCI174" s="49"/>
      <c r="BCJ174" s="49"/>
      <c r="BCK174" s="49"/>
      <c r="BCL174" s="49"/>
      <c r="BCM174" s="49"/>
      <c r="BCN174" s="49"/>
      <c r="BCO174" s="49"/>
      <c r="BCP174" s="49"/>
      <c r="BCQ174" s="49"/>
      <c r="BCR174" s="49"/>
      <c r="BCS174" s="49"/>
      <c r="BCT174" s="49"/>
      <c r="BCU174" s="49"/>
      <c r="BCV174" s="49"/>
      <c r="BCW174" s="49"/>
      <c r="BCX174" s="49"/>
      <c r="BCY174" s="49"/>
      <c r="BCZ174" s="49"/>
      <c r="BDA174" s="49"/>
      <c r="BDB174" s="49"/>
      <c r="BDC174" s="49"/>
      <c r="BDD174" s="49"/>
      <c r="BDE174" s="49"/>
      <c r="BDF174" s="49"/>
      <c r="BDG174" s="49"/>
      <c r="BDH174" s="49"/>
      <c r="BDI174" s="49"/>
      <c r="BDJ174" s="49"/>
      <c r="BDK174" s="49"/>
      <c r="BDL174" s="49"/>
      <c r="BDM174" s="49"/>
      <c r="BDN174" s="49"/>
      <c r="BDO174" s="49"/>
      <c r="BDP174" s="49"/>
      <c r="BDQ174" s="49"/>
      <c r="BDR174" s="49"/>
      <c r="BDS174" s="49"/>
      <c r="BDT174" s="49"/>
      <c r="BDU174" s="49"/>
      <c r="BDV174" s="49"/>
      <c r="BDW174" s="49"/>
      <c r="BDX174" s="49"/>
      <c r="BDY174" s="49"/>
      <c r="BDZ174" s="49"/>
      <c r="BEA174" s="49"/>
      <c r="BEB174" s="49"/>
      <c r="BEC174" s="49"/>
      <c r="BED174" s="49"/>
      <c r="BEE174" s="49"/>
      <c r="BEF174" s="49"/>
      <c r="BEG174" s="49"/>
      <c r="BEH174" s="49"/>
      <c r="BEI174" s="49"/>
      <c r="BEJ174" s="49"/>
      <c r="BEK174" s="49"/>
      <c r="BEL174" s="49"/>
      <c r="BEM174" s="49"/>
      <c r="BEN174" s="49"/>
      <c r="BEO174" s="49"/>
      <c r="BEP174" s="49"/>
      <c r="BEQ174" s="49"/>
      <c r="BER174" s="49"/>
      <c r="BES174" s="49"/>
      <c r="BET174" s="49"/>
    </row>
    <row r="175" spans="1:1502" s="49" customFormat="1" x14ac:dyDescent="0.2">
      <c r="A175" s="528" t="s">
        <v>481</v>
      </c>
      <c r="B175" s="529" t="s">
        <v>71</v>
      </c>
      <c r="C175" s="525">
        <v>769.37</v>
      </c>
      <c r="D175" s="530">
        <v>558.04</v>
      </c>
      <c r="E175" s="564">
        <v>0</v>
      </c>
      <c r="F175" s="564">
        <v>0</v>
      </c>
      <c r="G175" s="564">
        <v>769.37</v>
      </c>
      <c r="H175" s="564">
        <v>558.04</v>
      </c>
      <c r="I175" s="526" t="s">
        <v>263</v>
      </c>
      <c r="J175" s="528"/>
    </row>
    <row r="176" spans="1:1502" s="49" customFormat="1" x14ac:dyDescent="0.2">
      <c r="A176" s="528" t="s">
        <v>482</v>
      </c>
      <c r="B176" s="524" t="s">
        <v>1607</v>
      </c>
      <c r="C176" s="525">
        <v>405.7</v>
      </c>
      <c r="D176" s="530">
        <v>393.59</v>
      </c>
      <c r="E176" s="564">
        <v>0</v>
      </c>
      <c r="F176" s="564">
        <v>0</v>
      </c>
      <c r="G176" s="564">
        <v>405.7</v>
      </c>
      <c r="H176" s="564">
        <v>393.59</v>
      </c>
      <c r="I176" s="526" t="s">
        <v>263</v>
      </c>
      <c r="J176" s="528"/>
    </row>
    <row r="177" spans="1:1502" s="49" customFormat="1" x14ac:dyDescent="0.2">
      <c r="A177" s="528" t="s">
        <v>482</v>
      </c>
      <c r="B177" s="524" t="s">
        <v>1607</v>
      </c>
      <c r="C177" s="525">
        <v>65.2</v>
      </c>
      <c r="D177" s="530">
        <v>63.26</v>
      </c>
      <c r="E177" s="564">
        <v>0</v>
      </c>
      <c r="F177" s="564">
        <v>0</v>
      </c>
      <c r="G177" s="564">
        <v>65.2</v>
      </c>
      <c r="H177" s="564">
        <v>63.26</v>
      </c>
      <c r="I177" s="526" t="s">
        <v>263</v>
      </c>
      <c r="J177" s="528"/>
    </row>
    <row r="178" spans="1:1502" s="49" customFormat="1" x14ac:dyDescent="0.2">
      <c r="A178" s="528" t="s">
        <v>478</v>
      </c>
      <c r="B178" s="529" t="s">
        <v>68</v>
      </c>
      <c r="C178" s="525">
        <v>7893.32</v>
      </c>
      <c r="D178" s="530">
        <v>5379.19</v>
      </c>
      <c r="E178" s="564">
        <v>0</v>
      </c>
      <c r="F178" s="564">
        <v>0</v>
      </c>
      <c r="G178" s="564">
        <v>7893.32</v>
      </c>
      <c r="H178" s="564">
        <v>5379.19</v>
      </c>
      <c r="I178" s="526" t="s">
        <v>263</v>
      </c>
      <c r="J178" s="528"/>
    </row>
    <row r="179" spans="1:1502" s="49" customFormat="1" x14ac:dyDescent="0.2">
      <c r="A179" s="528" t="s">
        <v>478</v>
      </c>
      <c r="B179" s="528" t="s">
        <v>68</v>
      </c>
      <c r="C179" s="525">
        <v>3316.52</v>
      </c>
      <c r="D179" s="530">
        <v>2260.16</v>
      </c>
      <c r="E179" s="564">
        <v>0</v>
      </c>
      <c r="F179" s="564">
        <v>0</v>
      </c>
      <c r="G179" s="564">
        <v>3316.52</v>
      </c>
      <c r="H179" s="564">
        <v>2260.16</v>
      </c>
      <c r="I179" s="526" t="s">
        <v>263</v>
      </c>
      <c r="J179" s="528"/>
    </row>
    <row r="180" spans="1:1502" s="49" customFormat="1" x14ac:dyDescent="0.2">
      <c r="A180" s="528" t="s">
        <v>478</v>
      </c>
      <c r="B180" s="528" t="s">
        <v>68</v>
      </c>
      <c r="C180" s="525">
        <v>431.15</v>
      </c>
      <c r="D180" s="530">
        <v>293.82</v>
      </c>
      <c r="E180" s="564">
        <v>0</v>
      </c>
      <c r="F180" s="564">
        <v>0</v>
      </c>
      <c r="G180" s="564">
        <v>431.15</v>
      </c>
      <c r="H180" s="564">
        <v>293.82</v>
      </c>
      <c r="I180" s="526" t="s">
        <v>263</v>
      </c>
      <c r="J180" s="528"/>
    </row>
    <row r="181" spans="1:1502" s="49" customFormat="1" x14ac:dyDescent="0.2">
      <c r="A181" s="528" t="s">
        <v>478</v>
      </c>
      <c r="B181" s="528" t="s">
        <v>68</v>
      </c>
      <c r="C181" s="525">
        <v>3416.02</v>
      </c>
      <c r="D181" s="530">
        <v>2327.9699999999998</v>
      </c>
      <c r="E181" s="564">
        <v>0</v>
      </c>
      <c r="F181" s="564">
        <v>0</v>
      </c>
      <c r="G181" s="564">
        <v>3416.02</v>
      </c>
      <c r="H181" s="564">
        <v>2327.9699999999998</v>
      </c>
      <c r="I181" s="526" t="s">
        <v>263</v>
      </c>
      <c r="J181" s="528"/>
    </row>
    <row r="182" spans="1:1502" s="49" customFormat="1" x14ac:dyDescent="0.2">
      <c r="A182" s="528" t="s">
        <v>478</v>
      </c>
      <c r="B182" s="528" t="s">
        <v>68</v>
      </c>
      <c r="C182" s="525">
        <v>68917.31</v>
      </c>
      <c r="D182" s="530">
        <v>46966.19</v>
      </c>
      <c r="E182" s="564">
        <v>0</v>
      </c>
      <c r="F182" s="564">
        <v>0</v>
      </c>
      <c r="G182" s="564">
        <v>68917.31</v>
      </c>
      <c r="H182" s="564">
        <v>46966.19</v>
      </c>
      <c r="I182" s="526" t="s">
        <v>263</v>
      </c>
      <c r="J182" s="528"/>
    </row>
    <row r="183" spans="1:1502" s="49" customFormat="1" x14ac:dyDescent="0.2">
      <c r="A183" s="528" t="s">
        <v>478</v>
      </c>
      <c r="B183" s="528" t="s">
        <v>68</v>
      </c>
      <c r="C183" s="525">
        <v>331.65</v>
      </c>
      <c r="D183" s="530">
        <v>226.02</v>
      </c>
      <c r="E183" s="564">
        <v>0</v>
      </c>
      <c r="F183" s="564">
        <v>0</v>
      </c>
      <c r="G183" s="564">
        <v>331.65</v>
      </c>
      <c r="H183" s="564">
        <v>226.02</v>
      </c>
      <c r="I183" s="526" t="s">
        <v>263</v>
      </c>
      <c r="J183" s="528"/>
    </row>
    <row r="184" spans="1:1502" s="49" customFormat="1" x14ac:dyDescent="0.2">
      <c r="A184" s="540" t="s">
        <v>1690</v>
      </c>
      <c r="B184" s="762" t="s">
        <v>1659</v>
      </c>
      <c r="C184" s="525">
        <v>5374.78</v>
      </c>
      <c r="D184" s="530">
        <v>5200.18</v>
      </c>
      <c r="E184" s="564">
        <v>0</v>
      </c>
      <c r="F184" s="564">
        <v>0</v>
      </c>
      <c r="G184" s="564">
        <v>5374.78</v>
      </c>
      <c r="H184" s="565">
        <v>5200.18</v>
      </c>
      <c r="I184" s="526" t="s">
        <v>263</v>
      </c>
      <c r="J184" s="528"/>
    </row>
    <row r="185" spans="1:1502" s="49" customFormat="1" x14ac:dyDescent="0.2">
      <c r="A185" s="528" t="s">
        <v>509</v>
      </c>
      <c r="B185" s="529" t="s">
        <v>72</v>
      </c>
      <c r="C185" s="525">
        <v>198059.5</v>
      </c>
      <c r="D185" s="530">
        <v>111143.83</v>
      </c>
      <c r="E185" s="564">
        <v>0</v>
      </c>
      <c r="F185" s="564">
        <v>0</v>
      </c>
      <c r="G185" s="564">
        <v>198059.5</v>
      </c>
      <c r="H185" s="564">
        <v>111143.83</v>
      </c>
      <c r="I185" s="526" t="s">
        <v>263</v>
      </c>
      <c r="J185" s="528"/>
    </row>
    <row r="186" spans="1:1502" s="49" customFormat="1" x14ac:dyDescent="0.2">
      <c r="A186" s="528" t="s">
        <v>510</v>
      </c>
      <c r="B186" s="529" t="s">
        <v>511</v>
      </c>
      <c r="C186" s="525">
        <v>1242633.22</v>
      </c>
      <c r="D186" s="530">
        <v>779401.73</v>
      </c>
      <c r="E186" s="564">
        <v>0</v>
      </c>
      <c r="F186" s="564">
        <v>0</v>
      </c>
      <c r="G186" s="564">
        <v>1242633.22</v>
      </c>
      <c r="H186" s="564">
        <v>779401.73</v>
      </c>
      <c r="I186" s="526" t="s">
        <v>263</v>
      </c>
      <c r="J186" s="528"/>
    </row>
    <row r="187" spans="1:1502" s="49" customFormat="1" x14ac:dyDescent="0.2">
      <c r="A187" s="528" t="s">
        <v>510</v>
      </c>
      <c r="B187" s="528" t="s">
        <v>511</v>
      </c>
      <c r="C187" s="525">
        <v>1022805.49</v>
      </c>
      <c r="D187" s="530">
        <v>641521.85</v>
      </c>
      <c r="E187" s="564">
        <v>0</v>
      </c>
      <c r="F187" s="564">
        <v>0</v>
      </c>
      <c r="G187" s="564">
        <v>1022805.49</v>
      </c>
      <c r="H187" s="564">
        <v>641521.85</v>
      </c>
      <c r="I187" s="526" t="s">
        <v>263</v>
      </c>
      <c r="J187" s="528"/>
    </row>
    <row r="188" spans="1:1502" s="49" customFormat="1" x14ac:dyDescent="0.2">
      <c r="A188" s="529" t="s">
        <v>1691</v>
      </c>
      <c r="B188" s="529" t="s">
        <v>1186</v>
      </c>
      <c r="C188" s="525">
        <v>2367.12</v>
      </c>
      <c r="D188" s="530">
        <v>1501.85</v>
      </c>
      <c r="E188" s="564">
        <v>0</v>
      </c>
      <c r="F188" s="564">
        <v>0</v>
      </c>
      <c r="G188" s="564">
        <v>2367.12</v>
      </c>
      <c r="H188" s="564">
        <v>1501.85</v>
      </c>
      <c r="I188" s="534" t="s">
        <v>263</v>
      </c>
      <c r="J188" s="528"/>
    </row>
    <row r="189" spans="1:1502" s="49" customFormat="1" x14ac:dyDescent="0.2">
      <c r="A189" s="529" t="s">
        <v>1692</v>
      </c>
      <c r="B189" s="529" t="s">
        <v>88</v>
      </c>
      <c r="C189" s="525">
        <v>9969.27</v>
      </c>
      <c r="D189" s="530">
        <v>8248.4</v>
      </c>
      <c r="E189" s="564">
        <v>0</v>
      </c>
      <c r="F189" s="564">
        <v>0</v>
      </c>
      <c r="G189" s="564">
        <v>9969.27</v>
      </c>
      <c r="H189" s="564">
        <v>8248.4</v>
      </c>
      <c r="I189" s="534" t="s">
        <v>263</v>
      </c>
      <c r="J189" s="528"/>
    </row>
    <row r="190" spans="1:1502" s="516" customFormat="1" x14ac:dyDescent="0.2">
      <c r="A190" s="528" t="s">
        <v>1318</v>
      </c>
      <c r="B190" s="529" t="s">
        <v>24</v>
      </c>
      <c r="C190" s="525">
        <v>52946.13</v>
      </c>
      <c r="D190" s="530">
        <v>33208.639999999999</v>
      </c>
      <c r="E190" s="564">
        <v>0</v>
      </c>
      <c r="F190" s="564">
        <v>0</v>
      </c>
      <c r="G190" s="564">
        <v>52946.13</v>
      </c>
      <c r="H190" s="564">
        <v>33208.639999999999</v>
      </c>
      <c r="I190" s="534" t="s">
        <v>263</v>
      </c>
      <c r="J190" s="529" t="s">
        <v>2099</v>
      </c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  <c r="DD190" s="49"/>
      <c r="DE190" s="49"/>
      <c r="DF190" s="49"/>
      <c r="DG190" s="49"/>
      <c r="DH190" s="49"/>
      <c r="DI190" s="49"/>
      <c r="DJ190" s="49"/>
      <c r="DK190" s="49"/>
      <c r="DL190" s="49"/>
      <c r="DM190" s="49"/>
      <c r="DN190" s="49"/>
      <c r="DO190" s="49"/>
      <c r="DP190" s="49"/>
      <c r="DQ190" s="49"/>
      <c r="DR190" s="49"/>
      <c r="DS190" s="49"/>
      <c r="DT190" s="49"/>
      <c r="DU190" s="49"/>
      <c r="DV190" s="49"/>
      <c r="DW190" s="49"/>
      <c r="DX190" s="49"/>
      <c r="DY190" s="49"/>
      <c r="DZ190" s="49"/>
      <c r="EA190" s="49"/>
      <c r="EB190" s="49"/>
      <c r="EC190" s="49"/>
      <c r="ED190" s="49"/>
      <c r="EE190" s="49"/>
      <c r="EF190" s="49"/>
      <c r="EG190" s="49"/>
      <c r="EH190" s="49"/>
      <c r="EI190" s="49"/>
      <c r="EJ190" s="49"/>
      <c r="EK190" s="49"/>
      <c r="EL190" s="49"/>
      <c r="EM190" s="49"/>
      <c r="EN190" s="49"/>
      <c r="EO190" s="49"/>
      <c r="EP190" s="49"/>
      <c r="EQ190" s="49"/>
      <c r="ER190" s="49"/>
      <c r="ES190" s="49"/>
      <c r="ET190" s="49"/>
      <c r="EU190" s="49"/>
      <c r="EV190" s="49"/>
      <c r="EW190" s="49"/>
      <c r="EX190" s="49"/>
      <c r="EY190" s="49"/>
      <c r="EZ190" s="49"/>
      <c r="FA190" s="49"/>
      <c r="FB190" s="49"/>
      <c r="FC190" s="49"/>
      <c r="FD190" s="49"/>
      <c r="FE190" s="49"/>
      <c r="FF190" s="49"/>
      <c r="FG190" s="49"/>
      <c r="FH190" s="49"/>
      <c r="FI190" s="49"/>
      <c r="FJ190" s="49"/>
      <c r="FK190" s="49"/>
      <c r="FL190" s="49"/>
      <c r="FM190" s="49"/>
      <c r="FN190" s="49"/>
      <c r="FO190" s="49"/>
      <c r="FP190" s="49"/>
      <c r="FQ190" s="49"/>
      <c r="FR190" s="49"/>
      <c r="FS190" s="49"/>
      <c r="FT190" s="49"/>
      <c r="FU190" s="49"/>
      <c r="FV190" s="49"/>
      <c r="FW190" s="49"/>
      <c r="FX190" s="49"/>
      <c r="FY190" s="49"/>
      <c r="FZ190" s="49"/>
      <c r="GA190" s="49"/>
      <c r="GB190" s="49"/>
      <c r="GC190" s="49"/>
      <c r="GD190" s="49"/>
      <c r="GE190" s="49"/>
      <c r="GF190" s="49"/>
      <c r="GG190" s="49"/>
      <c r="GH190" s="49"/>
      <c r="GI190" s="49"/>
      <c r="GJ190" s="49"/>
      <c r="GK190" s="49"/>
      <c r="GL190" s="49"/>
      <c r="GM190" s="49"/>
      <c r="GN190" s="49"/>
      <c r="GO190" s="49"/>
      <c r="GP190" s="49"/>
      <c r="GQ190" s="49"/>
      <c r="GR190" s="49"/>
      <c r="GS190" s="49"/>
      <c r="GT190" s="49"/>
      <c r="GU190" s="49"/>
      <c r="GV190" s="49"/>
      <c r="GW190" s="49"/>
      <c r="GX190" s="49"/>
      <c r="GY190" s="49"/>
      <c r="GZ190" s="49"/>
      <c r="HA190" s="49"/>
      <c r="HB190" s="49"/>
      <c r="HC190" s="49"/>
      <c r="HD190" s="49"/>
      <c r="HE190" s="49"/>
      <c r="HF190" s="49"/>
      <c r="HG190" s="49"/>
      <c r="HH190" s="49"/>
      <c r="HI190" s="49"/>
      <c r="HJ190" s="49"/>
      <c r="HK190" s="49"/>
      <c r="HL190" s="49"/>
      <c r="HM190" s="49"/>
      <c r="HN190" s="49"/>
      <c r="HO190" s="49"/>
      <c r="HP190" s="49"/>
      <c r="HQ190" s="49"/>
      <c r="HR190" s="49"/>
      <c r="HS190" s="49"/>
      <c r="HT190" s="49"/>
      <c r="HU190" s="49"/>
      <c r="HV190" s="49"/>
      <c r="HW190" s="49"/>
      <c r="HX190" s="49"/>
      <c r="HY190" s="49"/>
      <c r="HZ190" s="49"/>
      <c r="IA190" s="49"/>
      <c r="IB190" s="49"/>
      <c r="IC190" s="49"/>
      <c r="ID190" s="49"/>
      <c r="IE190" s="49"/>
      <c r="IF190" s="49"/>
      <c r="IG190" s="49"/>
      <c r="IH190" s="49"/>
      <c r="II190" s="49"/>
      <c r="IJ190" s="49"/>
      <c r="IK190" s="49"/>
      <c r="IL190" s="49"/>
      <c r="IM190" s="49"/>
      <c r="IN190" s="49"/>
      <c r="IO190" s="49"/>
      <c r="IP190" s="49"/>
      <c r="IQ190" s="49"/>
      <c r="IR190" s="49"/>
      <c r="IS190" s="49"/>
      <c r="IT190" s="49"/>
      <c r="IU190" s="49"/>
      <c r="IV190" s="49"/>
      <c r="IW190" s="49"/>
      <c r="IX190" s="49"/>
      <c r="IY190" s="49"/>
      <c r="IZ190" s="49"/>
      <c r="JA190" s="49"/>
      <c r="JB190" s="49"/>
      <c r="JC190" s="49"/>
      <c r="JD190" s="49"/>
      <c r="JE190" s="49"/>
      <c r="JF190" s="49"/>
      <c r="JG190" s="49"/>
      <c r="JH190" s="49"/>
      <c r="JI190" s="49"/>
      <c r="JJ190" s="49"/>
      <c r="JK190" s="49"/>
      <c r="JL190" s="49"/>
      <c r="JM190" s="49"/>
      <c r="JN190" s="49"/>
      <c r="JO190" s="49"/>
      <c r="JP190" s="49"/>
      <c r="JQ190" s="49"/>
      <c r="JR190" s="49"/>
      <c r="JS190" s="49"/>
      <c r="JT190" s="49"/>
      <c r="JU190" s="49"/>
      <c r="JV190" s="49"/>
      <c r="JW190" s="49"/>
      <c r="JX190" s="49"/>
      <c r="JY190" s="49"/>
      <c r="JZ190" s="49"/>
      <c r="KA190" s="49"/>
      <c r="KB190" s="49"/>
      <c r="KC190" s="49"/>
      <c r="KD190" s="49"/>
      <c r="KE190" s="49"/>
      <c r="KF190" s="49"/>
      <c r="KG190" s="49"/>
      <c r="KH190" s="49"/>
      <c r="KI190" s="49"/>
      <c r="KJ190" s="49"/>
      <c r="KK190" s="49"/>
      <c r="KL190" s="49"/>
      <c r="KM190" s="49"/>
      <c r="KN190" s="49"/>
      <c r="KO190" s="49"/>
      <c r="KP190" s="49"/>
      <c r="KQ190" s="49"/>
      <c r="KR190" s="49"/>
      <c r="KS190" s="49"/>
      <c r="KT190" s="49"/>
      <c r="KU190" s="49"/>
      <c r="KV190" s="49"/>
      <c r="KW190" s="49"/>
      <c r="KX190" s="49"/>
      <c r="KY190" s="49"/>
      <c r="KZ190" s="49"/>
      <c r="LA190" s="49"/>
      <c r="LB190" s="49"/>
      <c r="LC190" s="49"/>
      <c r="LD190" s="49"/>
      <c r="LE190" s="49"/>
      <c r="LF190" s="49"/>
      <c r="LG190" s="49"/>
      <c r="LH190" s="49"/>
      <c r="LI190" s="49"/>
      <c r="LJ190" s="49"/>
      <c r="LK190" s="49"/>
      <c r="LL190" s="49"/>
      <c r="LM190" s="49"/>
      <c r="LN190" s="49"/>
      <c r="LO190" s="49"/>
      <c r="LP190" s="49"/>
      <c r="LQ190" s="49"/>
      <c r="LR190" s="49"/>
      <c r="LS190" s="49"/>
      <c r="LT190" s="49"/>
      <c r="LU190" s="49"/>
      <c r="LV190" s="49"/>
      <c r="LW190" s="49"/>
      <c r="LX190" s="49"/>
      <c r="LY190" s="49"/>
      <c r="LZ190" s="49"/>
      <c r="MA190" s="49"/>
      <c r="MB190" s="49"/>
      <c r="MC190" s="49"/>
      <c r="MD190" s="49"/>
      <c r="ME190" s="49"/>
      <c r="MF190" s="49"/>
      <c r="MG190" s="49"/>
      <c r="MH190" s="49"/>
      <c r="MI190" s="49"/>
      <c r="MJ190" s="49"/>
      <c r="MK190" s="49"/>
      <c r="ML190" s="49"/>
      <c r="MM190" s="49"/>
      <c r="MN190" s="49"/>
      <c r="MO190" s="49"/>
      <c r="MP190" s="49"/>
      <c r="MQ190" s="49"/>
      <c r="MR190" s="49"/>
      <c r="MS190" s="49"/>
      <c r="MT190" s="49"/>
      <c r="MU190" s="49"/>
      <c r="MV190" s="49"/>
      <c r="MW190" s="49"/>
      <c r="MX190" s="49"/>
      <c r="MY190" s="49"/>
      <c r="MZ190" s="49"/>
      <c r="NA190" s="49"/>
      <c r="NB190" s="49"/>
      <c r="NC190" s="49"/>
      <c r="ND190" s="49"/>
      <c r="NE190" s="49"/>
      <c r="NF190" s="49"/>
      <c r="NG190" s="49"/>
      <c r="NH190" s="49"/>
      <c r="NI190" s="49"/>
      <c r="NJ190" s="49"/>
      <c r="NK190" s="49"/>
      <c r="NL190" s="49"/>
      <c r="NM190" s="49"/>
      <c r="NN190" s="49"/>
      <c r="NO190" s="49"/>
      <c r="NP190" s="49"/>
      <c r="NQ190" s="49"/>
      <c r="NR190" s="49"/>
      <c r="NS190" s="49"/>
      <c r="NT190" s="49"/>
      <c r="NU190" s="49"/>
      <c r="NV190" s="49"/>
      <c r="NW190" s="49"/>
      <c r="NX190" s="49"/>
      <c r="NY190" s="49"/>
      <c r="NZ190" s="49"/>
      <c r="OA190" s="49"/>
      <c r="OB190" s="49"/>
      <c r="OC190" s="49"/>
      <c r="OD190" s="49"/>
      <c r="OE190" s="49"/>
      <c r="OF190" s="49"/>
      <c r="OG190" s="49"/>
      <c r="OH190" s="49"/>
      <c r="OI190" s="49"/>
      <c r="OJ190" s="49"/>
      <c r="OK190" s="49"/>
      <c r="OL190" s="49"/>
      <c r="OM190" s="49"/>
      <c r="ON190" s="49"/>
      <c r="OO190" s="49"/>
      <c r="OP190" s="49"/>
      <c r="OQ190" s="49"/>
      <c r="OR190" s="49"/>
      <c r="OS190" s="49"/>
      <c r="OT190" s="49"/>
      <c r="OU190" s="49"/>
      <c r="OV190" s="49"/>
      <c r="OW190" s="49"/>
      <c r="OX190" s="49"/>
      <c r="OY190" s="49"/>
      <c r="OZ190" s="49"/>
      <c r="PA190" s="49"/>
      <c r="PB190" s="49"/>
      <c r="PC190" s="49"/>
      <c r="PD190" s="49"/>
      <c r="PE190" s="49"/>
      <c r="PF190" s="49"/>
      <c r="PG190" s="49"/>
      <c r="PH190" s="49"/>
      <c r="PI190" s="49"/>
      <c r="PJ190" s="49"/>
      <c r="PK190" s="49"/>
      <c r="PL190" s="49"/>
      <c r="PM190" s="49"/>
      <c r="PN190" s="49"/>
      <c r="PO190" s="49"/>
      <c r="PP190" s="49"/>
      <c r="PQ190" s="49"/>
      <c r="PR190" s="49"/>
      <c r="PS190" s="49"/>
      <c r="PT190" s="49"/>
      <c r="PU190" s="49"/>
      <c r="PV190" s="49"/>
      <c r="PW190" s="49"/>
      <c r="PX190" s="49"/>
      <c r="PY190" s="49"/>
      <c r="PZ190" s="49"/>
      <c r="QA190" s="49"/>
      <c r="QB190" s="49"/>
      <c r="QC190" s="49"/>
      <c r="QD190" s="49"/>
      <c r="QE190" s="49"/>
      <c r="QF190" s="49"/>
      <c r="QG190" s="49"/>
      <c r="QH190" s="49"/>
      <c r="QI190" s="49"/>
      <c r="QJ190" s="49"/>
      <c r="QK190" s="49"/>
      <c r="QL190" s="49"/>
      <c r="QM190" s="49"/>
      <c r="QN190" s="49"/>
      <c r="QO190" s="49"/>
      <c r="QP190" s="49"/>
      <c r="QQ190" s="49"/>
      <c r="QR190" s="49"/>
      <c r="QS190" s="49"/>
      <c r="QT190" s="49"/>
      <c r="QU190" s="49"/>
      <c r="QV190" s="49"/>
      <c r="QW190" s="49"/>
      <c r="QX190" s="49"/>
      <c r="QY190" s="49"/>
      <c r="QZ190" s="49"/>
      <c r="RA190" s="49"/>
      <c r="RB190" s="49"/>
      <c r="RC190" s="49"/>
      <c r="RD190" s="49"/>
      <c r="RE190" s="49"/>
      <c r="RF190" s="49"/>
      <c r="RG190" s="49"/>
      <c r="RH190" s="49"/>
      <c r="RI190" s="49"/>
      <c r="RJ190" s="49"/>
      <c r="RK190" s="49"/>
      <c r="RL190" s="49"/>
      <c r="RM190" s="49"/>
      <c r="RN190" s="49"/>
      <c r="RO190" s="49"/>
      <c r="RP190" s="49"/>
      <c r="RQ190" s="49"/>
      <c r="RR190" s="49"/>
      <c r="RS190" s="49"/>
      <c r="RT190" s="49"/>
      <c r="RU190" s="49"/>
      <c r="RV190" s="49"/>
      <c r="RW190" s="49"/>
      <c r="RX190" s="49"/>
      <c r="RY190" s="49"/>
      <c r="RZ190" s="49"/>
      <c r="SA190" s="49"/>
      <c r="SB190" s="49"/>
      <c r="SC190" s="49"/>
      <c r="SD190" s="49"/>
      <c r="SE190" s="49"/>
      <c r="SF190" s="49"/>
      <c r="SG190" s="49"/>
      <c r="SH190" s="49"/>
      <c r="SI190" s="49"/>
      <c r="SJ190" s="49"/>
      <c r="SK190" s="49"/>
      <c r="SL190" s="49"/>
      <c r="SM190" s="49"/>
      <c r="SN190" s="49"/>
      <c r="SO190" s="49"/>
      <c r="SP190" s="49"/>
      <c r="SQ190" s="49"/>
      <c r="SR190" s="49"/>
      <c r="SS190" s="49"/>
      <c r="ST190" s="49"/>
      <c r="SU190" s="49"/>
      <c r="SV190" s="49"/>
      <c r="SW190" s="49"/>
      <c r="SX190" s="49"/>
      <c r="SY190" s="49"/>
      <c r="SZ190" s="49"/>
      <c r="TA190" s="49"/>
      <c r="TB190" s="49"/>
      <c r="TC190" s="49"/>
      <c r="TD190" s="49"/>
      <c r="TE190" s="49"/>
      <c r="TF190" s="49"/>
      <c r="TG190" s="49"/>
      <c r="TH190" s="49"/>
      <c r="TI190" s="49"/>
      <c r="TJ190" s="49"/>
      <c r="TK190" s="49"/>
      <c r="TL190" s="49"/>
      <c r="TM190" s="49"/>
      <c r="TN190" s="49"/>
      <c r="TO190" s="49"/>
      <c r="TP190" s="49"/>
      <c r="TQ190" s="49"/>
      <c r="TR190" s="49"/>
      <c r="TS190" s="49"/>
      <c r="TT190" s="49"/>
      <c r="TU190" s="49"/>
      <c r="TV190" s="49"/>
      <c r="TW190" s="49"/>
      <c r="TX190" s="49"/>
      <c r="TY190" s="49"/>
      <c r="TZ190" s="49"/>
      <c r="UA190" s="49"/>
      <c r="UB190" s="49"/>
      <c r="UC190" s="49"/>
      <c r="UD190" s="49"/>
      <c r="UE190" s="49"/>
      <c r="UF190" s="49"/>
      <c r="UG190" s="49"/>
      <c r="UH190" s="49"/>
      <c r="UI190" s="49"/>
      <c r="UJ190" s="49"/>
      <c r="UK190" s="49"/>
      <c r="UL190" s="49"/>
      <c r="UM190" s="49"/>
      <c r="UN190" s="49"/>
      <c r="UO190" s="49"/>
      <c r="UP190" s="49"/>
      <c r="UQ190" s="49"/>
      <c r="UR190" s="49"/>
      <c r="US190" s="49"/>
      <c r="UT190" s="49"/>
      <c r="UU190" s="49"/>
      <c r="UV190" s="49"/>
      <c r="UW190" s="49"/>
      <c r="UX190" s="49"/>
      <c r="UY190" s="49"/>
      <c r="UZ190" s="49"/>
      <c r="VA190" s="49"/>
      <c r="VB190" s="49"/>
      <c r="VC190" s="49"/>
      <c r="VD190" s="49"/>
      <c r="VE190" s="49"/>
      <c r="VF190" s="49"/>
      <c r="VG190" s="49"/>
      <c r="VH190" s="49"/>
      <c r="VI190" s="49"/>
      <c r="VJ190" s="49"/>
      <c r="VK190" s="49"/>
      <c r="VL190" s="49"/>
      <c r="VM190" s="49"/>
      <c r="VN190" s="49"/>
      <c r="VO190" s="49"/>
      <c r="VP190" s="49"/>
      <c r="VQ190" s="49"/>
      <c r="VR190" s="49"/>
      <c r="VS190" s="49"/>
      <c r="VT190" s="49"/>
      <c r="VU190" s="49"/>
      <c r="VV190" s="49"/>
      <c r="VW190" s="49"/>
      <c r="VX190" s="49"/>
      <c r="VY190" s="49"/>
      <c r="VZ190" s="49"/>
      <c r="WA190" s="49"/>
      <c r="WB190" s="49"/>
      <c r="WC190" s="49"/>
      <c r="WD190" s="49"/>
      <c r="WE190" s="49"/>
      <c r="WF190" s="49"/>
      <c r="WG190" s="49"/>
      <c r="WH190" s="49"/>
      <c r="WI190" s="49"/>
      <c r="WJ190" s="49"/>
      <c r="WK190" s="49"/>
      <c r="WL190" s="49"/>
      <c r="WM190" s="49"/>
      <c r="WN190" s="49"/>
      <c r="WO190" s="49"/>
      <c r="WP190" s="49"/>
      <c r="WQ190" s="49"/>
      <c r="WR190" s="49"/>
      <c r="WS190" s="49"/>
      <c r="WT190" s="49"/>
      <c r="WU190" s="49"/>
      <c r="WV190" s="49"/>
      <c r="WW190" s="49"/>
      <c r="WX190" s="49"/>
      <c r="WY190" s="49"/>
      <c r="WZ190" s="49"/>
      <c r="XA190" s="49"/>
      <c r="XB190" s="49"/>
      <c r="XC190" s="49"/>
      <c r="XD190" s="49"/>
      <c r="XE190" s="49"/>
      <c r="XF190" s="49"/>
      <c r="XG190" s="49"/>
      <c r="XH190" s="49"/>
      <c r="XI190" s="49"/>
      <c r="XJ190" s="49"/>
      <c r="XK190" s="49"/>
      <c r="XL190" s="49"/>
      <c r="XM190" s="49"/>
      <c r="XN190" s="49"/>
      <c r="XO190" s="49"/>
      <c r="XP190" s="49"/>
      <c r="XQ190" s="49"/>
      <c r="XR190" s="49"/>
      <c r="XS190" s="49"/>
      <c r="XT190" s="49"/>
      <c r="XU190" s="49"/>
      <c r="XV190" s="49"/>
      <c r="XW190" s="49"/>
      <c r="XX190" s="49"/>
      <c r="XY190" s="49"/>
      <c r="XZ190" s="49"/>
      <c r="YA190" s="49"/>
      <c r="YB190" s="49"/>
      <c r="YC190" s="49"/>
      <c r="YD190" s="49"/>
      <c r="YE190" s="49"/>
      <c r="YF190" s="49"/>
      <c r="YG190" s="49"/>
      <c r="YH190" s="49"/>
      <c r="YI190" s="49"/>
      <c r="YJ190" s="49"/>
      <c r="YK190" s="49"/>
      <c r="YL190" s="49"/>
      <c r="YM190" s="49"/>
      <c r="YN190" s="49"/>
      <c r="YO190" s="49"/>
      <c r="YP190" s="49"/>
      <c r="YQ190" s="49"/>
      <c r="YR190" s="49"/>
      <c r="YS190" s="49"/>
      <c r="YT190" s="49"/>
      <c r="YU190" s="49"/>
      <c r="YV190" s="49"/>
      <c r="YW190" s="49"/>
      <c r="YX190" s="49"/>
      <c r="YY190" s="49"/>
      <c r="YZ190" s="49"/>
      <c r="ZA190" s="49"/>
      <c r="ZB190" s="49"/>
      <c r="ZC190" s="49"/>
      <c r="ZD190" s="49"/>
      <c r="ZE190" s="49"/>
      <c r="ZF190" s="49"/>
      <c r="ZG190" s="49"/>
      <c r="ZH190" s="49"/>
      <c r="ZI190" s="49"/>
      <c r="ZJ190" s="49"/>
      <c r="ZK190" s="49"/>
      <c r="ZL190" s="49"/>
      <c r="ZM190" s="49"/>
      <c r="ZN190" s="49"/>
      <c r="ZO190" s="49"/>
      <c r="ZP190" s="49"/>
      <c r="ZQ190" s="49"/>
      <c r="ZR190" s="49"/>
      <c r="ZS190" s="49"/>
      <c r="ZT190" s="49"/>
      <c r="ZU190" s="49"/>
      <c r="ZV190" s="49"/>
      <c r="ZW190" s="49"/>
      <c r="ZX190" s="49"/>
      <c r="ZY190" s="49"/>
      <c r="ZZ190" s="49"/>
      <c r="AAA190" s="49"/>
      <c r="AAB190" s="49"/>
      <c r="AAC190" s="49"/>
      <c r="AAD190" s="49"/>
      <c r="AAE190" s="49"/>
      <c r="AAF190" s="49"/>
      <c r="AAG190" s="49"/>
      <c r="AAH190" s="49"/>
      <c r="AAI190" s="49"/>
      <c r="AAJ190" s="49"/>
      <c r="AAK190" s="49"/>
      <c r="AAL190" s="49"/>
      <c r="AAM190" s="49"/>
      <c r="AAN190" s="49"/>
      <c r="AAO190" s="49"/>
      <c r="AAP190" s="49"/>
      <c r="AAQ190" s="49"/>
      <c r="AAR190" s="49"/>
      <c r="AAS190" s="49"/>
      <c r="AAT190" s="49"/>
      <c r="AAU190" s="49"/>
      <c r="AAV190" s="49"/>
      <c r="AAW190" s="49"/>
      <c r="AAX190" s="49"/>
      <c r="AAY190" s="49"/>
      <c r="AAZ190" s="49"/>
      <c r="ABA190" s="49"/>
      <c r="ABB190" s="49"/>
      <c r="ABC190" s="49"/>
      <c r="ABD190" s="49"/>
      <c r="ABE190" s="49"/>
      <c r="ABF190" s="49"/>
      <c r="ABG190" s="49"/>
      <c r="ABH190" s="49"/>
      <c r="ABI190" s="49"/>
      <c r="ABJ190" s="49"/>
      <c r="ABK190" s="49"/>
      <c r="ABL190" s="49"/>
      <c r="ABM190" s="49"/>
      <c r="ABN190" s="49"/>
      <c r="ABO190" s="49"/>
      <c r="ABP190" s="49"/>
      <c r="ABQ190" s="49"/>
      <c r="ABR190" s="49"/>
      <c r="ABS190" s="49"/>
      <c r="ABT190" s="49"/>
      <c r="ABU190" s="49"/>
      <c r="ABV190" s="49"/>
      <c r="ABW190" s="49"/>
      <c r="ABX190" s="49"/>
      <c r="ABY190" s="49"/>
      <c r="ABZ190" s="49"/>
      <c r="ACA190" s="49"/>
      <c r="ACB190" s="49"/>
      <c r="ACC190" s="49"/>
      <c r="ACD190" s="49"/>
      <c r="ACE190" s="49"/>
      <c r="ACF190" s="49"/>
      <c r="ACG190" s="49"/>
      <c r="ACH190" s="49"/>
      <c r="ACI190" s="49"/>
      <c r="ACJ190" s="49"/>
      <c r="ACK190" s="49"/>
      <c r="ACL190" s="49"/>
      <c r="ACM190" s="49"/>
      <c r="ACN190" s="49"/>
      <c r="ACO190" s="49"/>
      <c r="ACP190" s="49"/>
      <c r="ACQ190" s="49"/>
      <c r="ACR190" s="49"/>
      <c r="ACS190" s="49"/>
      <c r="ACT190" s="49"/>
      <c r="ACU190" s="49"/>
      <c r="ACV190" s="49"/>
      <c r="ACW190" s="49"/>
      <c r="ACX190" s="49"/>
      <c r="ACY190" s="49"/>
      <c r="ACZ190" s="49"/>
      <c r="ADA190" s="49"/>
      <c r="ADB190" s="49"/>
      <c r="ADC190" s="49"/>
      <c r="ADD190" s="49"/>
      <c r="ADE190" s="49"/>
      <c r="ADF190" s="49"/>
      <c r="ADG190" s="49"/>
      <c r="ADH190" s="49"/>
      <c r="ADI190" s="49"/>
      <c r="ADJ190" s="49"/>
      <c r="ADK190" s="49"/>
      <c r="ADL190" s="49"/>
      <c r="ADM190" s="49"/>
      <c r="ADN190" s="49"/>
      <c r="ADO190" s="49"/>
      <c r="ADP190" s="49"/>
      <c r="ADQ190" s="49"/>
      <c r="ADR190" s="49"/>
      <c r="ADS190" s="49"/>
      <c r="ADT190" s="49"/>
      <c r="ADU190" s="49"/>
      <c r="ADV190" s="49"/>
      <c r="ADW190" s="49"/>
      <c r="ADX190" s="49"/>
      <c r="ADY190" s="49"/>
      <c r="ADZ190" s="49"/>
      <c r="AEA190" s="49"/>
      <c r="AEB190" s="49"/>
      <c r="AEC190" s="49"/>
      <c r="AED190" s="49"/>
      <c r="AEE190" s="49"/>
      <c r="AEF190" s="49"/>
      <c r="AEG190" s="49"/>
      <c r="AEH190" s="49"/>
      <c r="AEI190" s="49"/>
      <c r="AEJ190" s="49"/>
      <c r="AEK190" s="49"/>
      <c r="AEL190" s="49"/>
      <c r="AEM190" s="49"/>
      <c r="AEN190" s="49"/>
      <c r="AEO190" s="49"/>
      <c r="AEP190" s="49"/>
      <c r="AEQ190" s="49"/>
      <c r="AER190" s="49"/>
      <c r="AES190" s="49"/>
      <c r="AET190" s="49"/>
      <c r="AEU190" s="49"/>
      <c r="AEV190" s="49"/>
      <c r="AEW190" s="49"/>
      <c r="AEX190" s="49"/>
      <c r="AEY190" s="49"/>
      <c r="AEZ190" s="49"/>
      <c r="AFA190" s="49"/>
      <c r="AFB190" s="49"/>
      <c r="AFC190" s="49"/>
      <c r="AFD190" s="49"/>
      <c r="AFE190" s="49"/>
      <c r="AFF190" s="49"/>
      <c r="AFG190" s="49"/>
      <c r="AFH190" s="49"/>
      <c r="AFI190" s="49"/>
      <c r="AFJ190" s="49"/>
      <c r="AFK190" s="49"/>
      <c r="AFL190" s="49"/>
      <c r="AFM190" s="49"/>
      <c r="AFN190" s="49"/>
      <c r="AFO190" s="49"/>
      <c r="AFP190" s="49"/>
      <c r="AFQ190" s="49"/>
      <c r="AFR190" s="49"/>
      <c r="AFS190" s="49"/>
      <c r="AFT190" s="49"/>
      <c r="AFU190" s="49"/>
      <c r="AFV190" s="49"/>
      <c r="AFW190" s="49"/>
      <c r="AFX190" s="49"/>
      <c r="AFY190" s="49"/>
      <c r="AFZ190" s="49"/>
      <c r="AGA190" s="49"/>
      <c r="AGB190" s="49"/>
      <c r="AGC190" s="49"/>
      <c r="AGD190" s="49"/>
      <c r="AGE190" s="49"/>
      <c r="AGF190" s="49"/>
      <c r="AGG190" s="49"/>
      <c r="AGH190" s="49"/>
      <c r="AGI190" s="49"/>
      <c r="AGJ190" s="49"/>
      <c r="AGK190" s="49"/>
      <c r="AGL190" s="49"/>
      <c r="AGM190" s="49"/>
      <c r="AGN190" s="49"/>
      <c r="AGO190" s="49"/>
      <c r="AGP190" s="49"/>
      <c r="AGQ190" s="49"/>
      <c r="AGR190" s="49"/>
      <c r="AGS190" s="49"/>
      <c r="AGT190" s="49"/>
      <c r="AGU190" s="49"/>
      <c r="AGV190" s="49"/>
      <c r="AGW190" s="49"/>
      <c r="AGX190" s="49"/>
      <c r="AGY190" s="49"/>
      <c r="AGZ190" s="49"/>
      <c r="AHA190" s="49"/>
      <c r="AHB190" s="49"/>
      <c r="AHC190" s="49"/>
      <c r="AHD190" s="49"/>
      <c r="AHE190" s="49"/>
      <c r="AHF190" s="49"/>
      <c r="AHG190" s="49"/>
      <c r="AHH190" s="49"/>
      <c r="AHI190" s="49"/>
      <c r="AHJ190" s="49"/>
      <c r="AHK190" s="49"/>
      <c r="AHL190" s="49"/>
      <c r="AHM190" s="49"/>
      <c r="AHN190" s="49"/>
      <c r="AHO190" s="49"/>
      <c r="AHP190" s="49"/>
      <c r="AHQ190" s="49"/>
      <c r="AHR190" s="49"/>
      <c r="AHS190" s="49"/>
      <c r="AHT190" s="49"/>
      <c r="AHU190" s="49"/>
      <c r="AHV190" s="49"/>
      <c r="AHW190" s="49"/>
      <c r="AHX190" s="49"/>
      <c r="AHY190" s="49"/>
      <c r="AHZ190" s="49"/>
      <c r="AIA190" s="49"/>
      <c r="AIB190" s="49"/>
      <c r="AIC190" s="49"/>
      <c r="AID190" s="49"/>
      <c r="AIE190" s="49"/>
      <c r="AIF190" s="49"/>
      <c r="AIG190" s="49"/>
      <c r="AIH190" s="49"/>
      <c r="AII190" s="49"/>
      <c r="AIJ190" s="49"/>
      <c r="AIK190" s="49"/>
      <c r="AIL190" s="49"/>
      <c r="AIM190" s="49"/>
      <c r="AIN190" s="49"/>
      <c r="AIO190" s="49"/>
      <c r="AIP190" s="49"/>
      <c r="AIQ190" s="49"/>
      <c r="AIR190" s="49"/>
      <c r="AIS190" s="49"/>
      <c r="AIT190" s="49"/>
      <c r="AIU190" s="49"/>
      <c r="AIV190" s="49"/>
      <c r="AIW190" s="49"/>
      <c r="AIX190" s="49"/>
      <c r="AIY190" s="49"/>
      <c r="AIZ190" s="49"/>
      <c r="AJA190" s="49"/>
      <c r="AJB190" s="49"/>
      <c r="AJC190" s="49"/>
      <c r="AJD190" s="49"/>
      <c r="AJE190" s="49"/>
      <c r="AJF190" s="49"/>
      <c r="AJG190" s="49"/>
      <c r="AJH190" s="49"/>
      <c r="AJI190" s="49"/>
      <c r="AJJ190" s="49"/>
      <c r="AJK190" s="49"/>
      <c r="AJL190" s="49"/>
      <c r="AJM190" s="49"/>
      <c r="AJN190" s="49"/>
      <c r="AJO190" s="49"/>
      <c r="AJP190" s="49"/>
      <c r="AJQ190" s="49"/>
      <c r="AJR190" s="49"/>
      <c r="AJS190" s="49"/>
      <c r="AJT190" s="49"/>
      <c r="AJU190" s="49"/>
      <c r="AJV190" s="49"/>
      <c r="AJW190" s="49"/>
      <c r="AJX190" s="49"/>
      <c r="AJY190" s="49"/>
      <c r="AJZ190" s="49"/>
      <c r="AKA190" s="49"/>
      <c r="AKB190" s="49"/>
      <c r="AKC190" s="49"/>
      <c r="AKD190" s="49"/>
      <c r="AKE190" s="49"/>
      <c r="AKF190" s="49"/>
      <c r="AKG190" s="49"/>
      <c r="AKH190" s="49"/>
      <c r="AKI190" s="49"/>
      <c r="AKJ190" s="49"/>
      <c r="AKK190" s="49"/>
      <c r="AKL190" s="49"/>
      <c r="AKM190" s="49"/>
      <c r="AKN190" s="49"/>
      <c r="AKO190" s="49"/>
      <c r="AKP190" s="49"/>
      <c r="AKQ190" s="49"/>
      <c r="AKR190" s="49"/>
      <c r="AKS190" s="49"/>
      <c r="AKT190" s="49"/>
      <c r="AKU190" s="49"/>
      <c r="AKV190" s="49"/>
      <c r="AKW190" s="49"/>
      <c r="AKX190" s="49"/>
      <c r="AKY190" s="49"/>
      <c r="AKZ190" s="49"/>
      <c r="ALA190" s="49"/>
      <c r="ALB190" s="49"/>
      <c r="ALC190" s="49"/>
      <c r="ALD190" s="49"/>
      <c r="ALE190" s="49"/>
      <c r="ALF190" s="49"/>
      <c r="ALG190" s="49"/>
      <c r="ALH190" s="49"/>
      <c r="ALI190" s="49"/>
      <c r="ALJ190" s="49"/>
      <c r="ALK190" s="49"/>
      <c r="ALL190" s="49"/>
      <c r="ALM190" s="49"/>
      <c r="ALN190" s="49"/>
      <c r="ALO190" s="49"/>
      <c r="ALP190" s="49"/>
      <c r="ALQ190" s="49"/>
      <c r="ALR190" s="49"/>
      <c r="ALS190" s="49"/>
      <c r="ALT190" s="49"/>
      <c r="ALU190" s="49"/>
      <c r="ALV190" s="49"/>
      <c r="ALW190" s="49"/>
      <c r="ALX190" s="49"/>
      <c r="ALY190" s="49"/>
      <c r="ALZ190" s="49"/>
      <c r="AMA190" s="49"/>
      <c r="AMB190" s="49"/>
      <c r="AMC190" s="49"/>
      <c r="AMD190" s="49"/>
      <c r="AME190" s="49"/>
      <c r="AMF190" s="49"/>
      <c r="AMG190" s="49"/>
      <c r="AMH190" s="49"/>
      <c r="AMI190" s="49"/>
      <c r="AMJ190" s="49"/>
      <c r="AMK190" s="49"/>
      <c r="AML190" s="49"/>
      <c r="AMM190" s="49"/>
      <c r="AMN190" s="49"/>
      <c r="AMO190" s="49"/>
      <c r="AMP190" s="49"/>
      <c r="AMQ190" s="49"/>
      <c r="AMR190" s="49"/>
      <c r="AMS190" s="49"/>
      <c r="AMT190" s="49"/>
      <c r="AMU190" s="49"/>
      <c r="AMV190" s="49"/>
      <c r="AMW190" s="49"/>
      <c r="AMX190" s="49"/>
      <c r="AMY190" s="49"/>
      <c r="AMZ190" s="49"/>
      <c r="ANA190" s="49"/>
      <c r="ANB190" s="49"/>
      <c r="ANC190" s="49"/>
      <c r="AND190" s="49"/>
      <c r="ANE190" s="49"/>
      <c r="ANF190" s="49"/>
      <c r="ANG190" s="49"/>
      <c r="ANH190" s="49"/>
      <c r="ANI190" s="49"/>
      <c r="ANJ190" s="49"/>
      <c r="ANK190" s="49"/>
      <c r="ANL190" s="49"/>
      <c r="ANM190" s="49"/>
      <c r="ANN190" s="49"/>
      <c r="ANO190" s="49"/>
      <c r="ANP190" s="49"/>
      <c r="ANQ190" s="49"/>
      <c r="ANR190" s="49"/>
      <c r="ANS190" s="49"/>
      <c r="ANT190" s="49"/>
      <c r="ANU190" s="49"/>
      <c r="ANV190" s="49"/>
      <c r="ANW190" s="49"/>
      <c r="ANX190" s="49"/>
      <c r="ANY190" s="49"/>
      <c r="ANZ190" s="49"/>
      <c r="AOA190" s="49"/>
      <c r="AOB190" s="49"/>
      <c r="AOC190" s="49"/>
      <c r="AOD190" s="49"/>
      <c r="AOE190" s="49"/>
      <c r="AOF190" s="49"/>
      <c r="AOG190" s="49"/>
      <c r="AOH190" s="49"/>
      <c r="AOI190" s="49"/>
      <c r="AOJ190" s="49"/>
      <c r="AOK190" s="49"/>
      <c r="AOL190" s="49"/>
      <c r="AOM190" s="49"/>
      <c r="AON190" s="49"/>
      <c r="AOO190" s="49"/>
      <c r="AOP190" s="49"/>
      <c r="AOQ190" s="49"/>
      <c r="AOR190" s="49"/>
      <c r="AOS190" s="49"/>
      <c r="AOT190" s="49"/>
      <c r="AOU190" s="49"/>
      <c r="AOV190" s="49"/>
      <c r="AOW190" s="49"/>
      <c r="AOX190" s="49"/>
      <c r="AOY190" s="49"/>
      <c r="AOZ190" s="49"/>
      <c r="APA190" s="49"/>
      <c r="APB190" s="49"/>
      <c r="APC190" s="49"/>
      <c r="APD190" s="49"/>
      <c r="APE190" s="49"/>
      <c r="APF190" s="49"/>
      <c r="APG190" s="49"/>
      <c r="APH190" s="49"/>
      <c r="API190" s="49"/>
      <c r="APJ190" s="49"/>
      <c r="APK190" s="49"/>
      <c r="APL190" s="49"/>
      <c r="APM190" s="49"/>
      <c r="APN190" s="49"/>
      <c r="APO190" s="49"/>
      <c r="APP190" s="49"/>
      <c r="APQ190" s="49"/>
      <c r="APR190" s="49"/>
      <c r="APS190" s="49"/>
      <c r="APT190" s="49"/>
      <c r="APU190" s="49"/>
      <c r="APV190" s="49"/>
      <c r="APW190" s="49"/>
      <c r="APX190" s="49"/>
      <c r="APY190" s="49"/>
      <c r="APZ190" s="49"/>
      <c r="AQA190" s="49"/>
      <c r="AQB190" s="49"/>
      <c r="AQC190" s="49"/>
      <c r="AQD190" s="49"/>
      <c r="AQE190" s="49"/>
      <c r="AQF190" s="49"/>
      <c r="AQG190" s="49"/>
      <c r="AQH190" s="49"/>
      <c r="AQI190" s="49"/>
      <c r="AQJ190" s="49"/>
      <c r="AQK190" s="49"/>
      <c r="AQL190" s="49"/>
      <c r="AQM190" s="49"/>
      <c r="AQN190" s="49"/>
      <c r="AQO190" s="49"/>
      <c r="AQP190" s="49"/>
      <c r="AQQ190" s="49"/>
      <c r="AQR190" s="49"/>
      <c r="AQS190" s="49"/>
      <c r="AQT190" s="49"/>
      <c r="AQU190" s="49"/>
      <c r="AQV190" s="49"/>
      <c r="AQW190" s="49"/>
      <c r="AQX190" s="49"/>
      <c r="AQY190" s="49"/>
      <c r="AQZ190" s="49"/>
      <c r="ARA190" s="49"/>
      <c r="ARB190" s="49"/>
      <c r="ARC190" s="49"/>
      <c r="ARD190" s="49"/>
      <c r="ARE190" s="49"/>
      <c r="ARF190" s="49"/>
      <c r="ARG190" s="49"/>
      <c r="ARH190" s="49"/>
      <c r="ARI190" s="49"/>
      <c r="ARJ190" s="49"/>
      <c r="ARK190" s="49"/>
      <c r="ARL190" s="49"/>
      <c r="ARM190" s="49"/>
      <c r="ARN190" s="49"/>
      <c r="ARO190" s="49"/>
      <c r="ARP190" s="49"/>
      <c r="ARQ190" s="49"/>
      <c r="ARR190" s="49"/>
      <c r="ARS190" s="49"/>
      <c r="ART190" s="49"/>
      <c r="ARU190" s="49"/>
      <c r="ARV190" s="49"/>
      <c r="ARW190" s="49"/>
      <c r="ARX190" s="49"/>
      <c r="ARY190" s="49"/>
      <c r="ARZ190" s="49"/>
      <c r="ASA190" s="49"/>
      <c r="ASB190" s="49"/>
      <c r="ASC190" s="49"/>
      <c r="ASD190" s="49"/>
      <c r="ASE190" s="49"/>
      <c r="ASF190" s="49"/>
      <c r="ASG190" s="49"/>
      <c r="ASH190" s="49"/>
      <c r="ASI190" s="49"/>
      <c r="ASJ190" s="49"/>
      <c r="ASK190" s="49"/>
      <c r="ASL190" s="49"/>
      <c r="ASM190" s="49"/>
      <c r="ASN190" s="49"/>
      <c r="ASO190" s="49"/>
      <c r="ASP190" s="49"/>
      <c r="ASQ190" s="49"/>
      <c r="ASR190" s="49"/>
      <c r="ASS190" s="49"/>
      <c r="AST190" s="49"/>
      <c r="ASU190" s="49"/>
      <c r="ASV190" s="49"/>
      <c r="ASW190" s="49"/>
      <c r="ASX190" s="49"/>
      <c r="ASY190" s="49"/>
      <c r="ASZ190" s="49"/>
      <c r="ATA190" s="49"/>
      <c r="ATB190" s="49"/>
      <c r="ATC190" s="49"/>
      <c r="ATD190" s="49"/>
      <c r="ATE190" s="49"/>
      <c r="ATF190" s="49"/>
      <c r="ATG190" s="49"/>
      <c r="ATH190" s="49"/>
      <c r="ATI190" s="49"/>
      <c r="ATJ190" s="49"/>
      <c r="ATK190" s="49"/>
      <c r="ATL190" s="49"/>
      <c r="ATM190" s="49"/>
      <c r="ATN190" s="49"/>
      <c r="ATO190" s="49"/>
      <c r="ATP190" s="49"/>
      <c r="ATQ190" s="49"/>
      <c r="ATR190" s="49"/>
      <c r="ATS190" s="49"/>
      <c r="ATT190" s="49"/>
      <c r="ATU190" s="49"/>
      <c r="ATV190" s="49"/>
      <c r="ATW190" s="49"/>
      <c r="ATX190" s="49"/>
      <c r="ATY190" s="49"/>
      <c r="ATZ190" s="49"/>
      <c r="AUA190" s="49"/>
      <c r="AUB190" s="49"/>
      <c r="AUC190" s="49"/>
      <c r="AUD190" s="49"/>
      <c r="AUE190" s="49"/>
      <c r="AUF190" s="49"/>
      <c r="AUG190" s="49"/>
      <c r="AUH190" s="49"/>
      <c r="AUI190" s="49"/>
      <c r="AUJ190" s="49"/>
      <c r="AUK190" s="49"/>
      <c r="AUL190" s="49"/>
      <c r="AUM190" s="49"/>
      <c r="AUN190" s="49"/>
      <c r="AUO190" s="49"/>
      <c r="AUP190" s="49"/>
      <c r="AUQ190" s="49"/>
      <c r="AUR190" s="49"/>
      <c r="AUS190" s="49"/>
      <c r="AUT190" s="49"/>
      <c r="AUU190" s="49"/>
      <c r="AUV190" s="49"/>
      <c r="AUW190" s="49"/>
      <c r="AUX190" s="49"/>
      <c r="AUY190" s="49"/>
      <c r="AUZ190" s="49"/>
      <c r="AVA190" s="49"/>
      <c r="AVB190" s="49"/>
      <c r="AVC190" s="49"/>
      <c r="AVD190" s="49"/>
      <c r="AVE190" s="49"/>
      <c r="AVF190" s="49"/>
      <c r="AVG190" s="49"/>
      <c r="AVH190" s="49"/>
      <c r="AVI190" s="49"/>
      <c r="AVJ190" s="49"/>
      <c r="AVK190" s="49"/>
      <c r="AVL190" s="49"/>
      <c r="AVM190" s="49"/>
      <c r="AVN190" s="49"/>
      <c r="AVO190" s="49"/>
      <c r="AVP190" s="49"/>
      <c r="AVQ190" s="49"/>
      <c r="AVR190" s="49"/>
      <c r="AVS190" s="49"/>
      <c r="AVT190" s="49"/>
      <c r="AVU190" s="49"/>
      <c r="AVV190" s="49"/>
      <c r="AVW190" s="49"/>
      <c r="AVX190" s="49"/>
      <c r="AVY190" s="49"/>
      <c r="AVZ190" s="49"/>
      <c r="AWA190" s="49"/>
      <c r="AWB190" s="49"/>
      <c r="AWC190" s="49"/>
      <c r="AWD190" s="49"/>
      <c r="AWE190" s="49"/>
      <c r="AWF190" s="49"/>
      <c r="AWG190" s="49"/>
      <c r="AWH190" s="49"/>
      <c r="AWI190" s="49"/>
      <c r="AWJ190" s="49"/>
      <c r="AWK190" s="49"/>
      <c r="AWL190" s="49"/>
      <c r="AWM190" s="49"/>
      <c r="AWN190" s="49"/>
      <c r="AWO190" s="49"/>
      <c r="AWP190" s="49"/>
      <c r="AWQ190" s="49"/>
      <c r="AWR190" s="49"/>
      <c r="AWS190" s="49"/>
      <c r="AWT190" s="49"/>
      <c r="AWU190" s="49"/>
      <c r="AWV190" s="49"/>
      <c r="AWW190" s="49"/>
      <c r="AWX190" s="49"/>
      <c r="AWY190" s="49"/>
      <c r="AWZ190" s="49"/>
      <c r="AXA190" s="49"/>
      <c r="AXB190" s="49"/>
      <c r="AXC190" s="49"/>
      <c r="AXD190" s="49"/>
      <c r="AXE190" s="49"/>
      <c r="AXF190" s="49"/>
      <c r="AXG190" s="49"/>
      <c r="AXH190" s="49"/>
      <c r="AXI190" s="49"/>
      <c r="AXJ190" s="49"/>
      <c r="AXK190" s="49"/>
      <c r="AXL190" s="49"/>
      <c r="AXM190" s="49"/>
      <c r="AXN190" s="49"/>
      <c r="AXO190" s="49"/>
      <c r="AXP190" s="49"/>
      <c r="AXQ190" s="49"/>
      <c r="AXR190" s="49"/>
      <c r="AXS190" s="49"/>
      <c r="AXT190" s="49"/>
      <c r="AXU190" s="49"/>
      <c r="AXV190" s="49"/>
      <c r="AXW190" s="49"/>
      <c r="AXX190" s="49"/>
      <c r="AXY190" s="49"/>
      <c r="AXZ190" s="49"/>
      <c r="AYA190" s="49"/>
      <c r="AYB190" s="49"/>
      <c r="AYC190" s="49"/>
      <c r="AYD190" s="49"/>
      <c r="AYE190" s="49"/>
      <c r="AYF190" s="49"/>
      <c r="AYG190" s="49"/>
      <c r="AYH190" s="49"/>
      <c r="AYI190" s="49"/>
      <c r="AYJ190" s="49"/>
      <c r="AYK190" s="49"/>
      <c r="AYL190" s="49"/>
      <c r="AYM190" s="49"/>
      <c r="AYN190" s="49"/>
      <c r="AYO190" s="49"/>
      <c r="AYP190" s="49"/>
      <c r="AYQ190" s="49"/>
      <c r="AYR190" s="49"/>
      <c r="AYS190" s="49"/>
      <c r="AYT190" s="49"/>
      <c r="AYU190" s="49"/>
      <c r="AYV190" s="49"/>
      <c r="AYW190" s="49"/>
      <c r="AYX190" s="49"/>
      <c r="AYY190" s="49"/>
      <c r="AYZ190" s="49"/>
      <c r="AZA190" s="49"/>
      <c r="AZB190" s="49"/>
      <c r="AZC190" s="49"/>
      <c r="AZD190" s="49"/>
      <c r="AZE190" s="49"/>
      <c r="AZF190" s="49"/>
      <c r="AZG190" s="49"/>
      <c r="AZH190" s="49"/>
      <c r="AZI190" s="49"/>
      <c r="AZJ190" s="49"/>
      <c r="AZK190" s="49"/>
      <c r="AZL190" s="49"/>
      <c r="AZM190" s="49"/>
      <c r="AZN190" s="49"/>
      <c r="AZO190" s="49"/>
      <c r="AZP190" s="49"/>
      <c r="AZQ190" s="49"/>
      <c r="AZR190" s="49"/>
      <c r="AZS190" s="49"/>
      <c r="AZT190" s="49"/>
      <c r="AZU190" s="49"/>
      <c r="AZV190" s="49"/>
      <c r="AZW190" s="49"/>
      <c r="AZX190" s="49"/>
      <c r="AZY190" s="49"/>
      <c r="AZZ190" s="49"/>
      <c r="BAA190" s="49"/>
      <c r="BAB190" s="49"/>
      <c r="BAC190" s="49"/>
      <c r="BAD190" s="49"/>
      <c r="BAE190" s="49"/>
      <c r="BAF190" s="49"/>
      <c r="BAG190" s="49"/>
      <c r="BAH190" s="49"/>
      <c r="BAI190" s="49"/>
      <c r="BAJ190" s="49"/>
      <c r="BAK190" s="49"/>
      <c r="BAL190" s="49"/>
      <c r="BAM190" s="49"/>
      <c r="BAN190" s="49"/>
      <c r="BAO190" s="49"/>
      <c r="BAP190" s="49"/>
      <c r="BAQ190" s="49"/>
      <c r="BAR190" s="49"/>
      <c r="BAS190" s="49"/>
      <c r="BAT190" s="49"/>
      <c r="BAU190" s="49"/>
      <c r="BAV190" s="49"/>
      <c r="BAW190" s="49"/>
      <c r="BAX190" s="49"/>
      <c r="BAY190" s="49"/>
      <c r="BAZ190" s="49"/>
      <c r="BBA190" s="49"/>
      <c r="BBB190" s="49"/>
      <c r="BBC190" s="49"/>
      <c r="BBD190" s="49"/>
      <c r="BBE190" s="49"/>
      <c r="BBF190" s="49"/>
      <c r="BBG190" s="49"/>
      <c r="BBH190" s="49"/>
      <c r="BBI190" s="49"/>
      <c r="BBJ190" s="49"/>
      <c r="BBK190" s="49"/>
      <c r="BBL190" s="49"/>
      <c r="BBM190" s="49"/>
      <c r="BBN190" s="49"/>
      <c r="BBO190" s="49"/>
      <c r="BBP190" s="49"/>
      <c r="BBQ190" s="49"/>
      <c r="BBR190" s="49"/>
      <c r="BBS190" s="49"/>
      <c r="BBT190" s="49"/>
      <c r="BBU190" s="49"/>
      <c r="BBV190" s="49"/>
      <c r="BBW190" s="49"/>
      <c r="BBX190" s="49"/>
      <c r="BBY190" s="49"/>
      <c r="BBZ190" s="49"/>
      <c r="BCA190" s="49"/>
      <c r="BCB190" s="49"/>
      <c r="BCC190" s="49"/>
      <c r="BCD190" s="49"/>
      <c r="BCE190" s="49"/>
      <c r="BCF190" s="49"/>
      <c r="BCG190" s="49"/>
      <c r="BCH190" s="49"/>
      <c r="BCI190" s="49"/>
      <c r="BCJ190" s="49"/>
      <c r="BCK190" s="49"/>
      <c r="BCL190" s="49"/>
      <c r="BCM190" s="49"/>
      <c r="BCN190" s="49"/>
      <c r="BCO190" s="49"/>
      <c r="BCP190" s="49"/>
      <c r="BCQ190" s="49"/>
      <c r="BCR190" s="49"/>
      <c r="BCS190" s="49"/>
      <c r="BCT190" s="49"/>
      <c r="BCU190" s="49"/>
      <c r="BCV190" s="49"/>
      <c r="BCW190" s="49"/>
      <c r="BCX190" s="49"/>
      <c r="BCY190" s="49"/>
      <c r="BCZ190" s="49"/>
      <c r="BDA190" s="49"/>
      <c r="BDB190" s="49"/>
      <c r="BDC190" s="49"/>
      <c r="BDD190" s="49"/>
      <c r="BDE190" s="49"/>
      <c r="BDF190" s="49"/>
      <c r="BDG190" s="49"/>
      <c r="BDH190" s="49"/>
      <c r="BDI190" s="49"/>
      <c r="BDJ190" s="49"/>
      <c r="BDK190" s="49"/>
      <c r="BDL190" s="49"/>
      <c r="BDM190" s="49"/>
      <c r="BDN190" s="49"/>
      <c r="BDO190" s="49"/>
      <c r="BDP190" s="49"/>
      <c r="BDQ190" s="49"/>
      <c r="BDR190" s="49"/>
      <c r="BDS190" s="49"/>
      <c r="BDT190" s="49"/>
      <c r="BDU190" s="49"/>
      <c r="BDV190" s="49"/>
      <c r="BDW190" s="49"/>
      <c r="BDX190" s="49"/>
      <c r="BDY190" s="49"/>
      <c r="BDZ190" s="49"/>
      <c r="BEA190" s="49"/>
      <c r="BEB190" s="49"/>
      <c r="BEC190" s="49"/>
      <c r="BED190" s="49"/>
      <c r="BEE190" s="49"/>
      <c r="BEF190" s="49"/>
      <c r="BEG190" s="49"/>
      <c r="BEH190" s="49"/>
      <c r="BEI190" s="49"/>
      <c r="BEJ190" s="49"/>
      <c r="BEK190" s="49"/>
      <c r="BEL190" s="49"/>
      <c r="BEM190" s="49"/>
      <c r="BEN190" s="49"/>
      <c r="BEO190" s="49"/>
      <c r="BEP190" s="49"/>
      <c r="BEQ190" s="49"/>
      <c r="BER190" s="49"/>
      <c r="BES190" s="49"/>
      <c r="BET190" s="49"/>
    </row>
    <row r="191" spans="1:1502" s="49" customFormat="1" x14ac:dyDescent="0.2">
      <c r="A191" s="528" t="s">
        <v>1195</v>
      </c>
      <c r="B191" s="529" t="s">
        <v>840</v>
      </c>
      <c r="C191" s="525">
        <v>2758.81</v>
      </c>
      <c r="D191" s="530">
        <v>1974.69</v>
      </c>
      <c r="E191" s="564">
        <v>0</v>
      </c>
      <c r="F191" s="564">
        <v>0</v>
      </c>
      <c r="G191" s="564">
        <v>2758.81</v>
      </c>
      <c r="H191" s="564">
        <v>1974.69</v>
      </c>
      <c r="I191" s="534" t="s">
        <v>263</v>
      </c>
      <c r="J191" s="528"/>
    </row>
    <row r="192" spans="1:1502" s="49" customFormat="1" x14ac:dyDescent="0.2">
      <c r="A192" s="528" t="s">
        <v>1807</v>
      </c>
      <c r="B192" s="529" t="s">
        <v>1649</v>
      </c>
      <c r="C192" s="525">
        <v>0</v>
      </c>
      <c r="D192" s="530">
        <v>-0.18</v>
      </c>
      <c r="E192" s="564">
        <v>0</v>
      </c>
      <c r="F192" s="564">
        <v>0</v>
      </c>
      <c r="G192" s="564">
        <v>0</v>
      </c>
      <c r="H192" s="564">
        <v>-0.18</v>
      </c>
      <c r="I192" s="534" t="s">
        <v>263</v>
      </c>
      <c r="J192" s="528"/>
    </row>
    <row r="193" spans="1:10" s="49" customFormat="1" x14ac:dyDescent="0.2">
      <c r="A193" s="528" t="s">
        <v>1471</v>
      </c>
      <c r="B193" s="529" t="s">
        <v>761</v>
      </c>
      <c r="C193" s="525">
        <v>222849.4</v>
      </c>
      <c r="D193" s="530">
        <v>200562.51</v>
      </c>
      <c r="E193" s="564">
        <v>0</v>
      </c>
      <c r="F193" s="564">
        <v>0</v>
      </c>
      <c r="G193" s="564">
        <v>222849.4</v>
      </c>
      <c r="H193" s="564">
        <v>200562.51</v>
      </c>
      <c r="I193" s="534" t="s">
        <v>263</v>
      </c>
      <c r="J193" s="528"/>
    </row>
    <row r="194" spans="1:10" s="49" customFormat="1" x14ac:dyDescent="0.2">
      <c r="A194" s="528" t="s">
        <v>1694</v>
      </c>
      <c r="B194" s="529" t="s">
        <v>83</v>
      </c>
      <c r="C194" s="525">
        <v>99300.35</v>
      </c>
      <c r="D194" s="530">
        <v>82345.03</v>
      </c>
      <c r="E194" s="564">
        <v>0</v>
      </c>
      <c r="F194" s="564">
        <v>0</v>
      </c>
      <c r="G194" s="564">
        <v>99300.35</v>
      </c>
      <c r="H194" s="564">
        <v>82345.03</v>
      </c>
      <c r="I194" s="534" t="s">
        <v>263</v>
      </c>
      <c r="J194" s="528"/>
    </row>
    <row r="195" spans="1:10" ht="15.75" x14ac:dyDescent="0.25">
      <c r="A195" s="527"/>
      <c r="B195" s="763" t="s">
        <v>1358</v>
      </c>
      <c r="C195" s="541"/>
      <c r="D195" s="542"/>
      <c r="E195" s="544">
        <f>SUM(E2:E194)</f>
        <v>7925247.7900000019</v>
      </c>
      <c r="F195" s="544">
        <f>SUM(F2:F194)</f>
        <v>5808567.620000001</v>
      </c>
      <c r="G195" s="544">
        <f>SUM(G2:G194)</f>
        <v>45368535.81000004</v>
      </c>
      <c r="H195" s="544">
        <f>SUM(H2:H194)</f>
        <v>33634836.540000007</v>
      </c>
      <c r="I195" s="526"/>
      <c r="J195" s="527"/>
    </row>
    <row r="196" spans="1:10" ht="15" x14ac:dyDescent="0.2">
      <c r="B196" s="764"/>
      <c r="C196" s="71"/>
      <c r="D196" s="517"/>
      <c r="E196" s="521"/>
      <c r="F196" s="521"/>
      <c r="G196" s="521"/>
      <c r="H196" s="521"/>
      <c r="I196" s="69"/>
    </row>
    <row r="197" spans="1:10" ht="15" x14ac:dyDescent="0.2">
      <c r="B197" s="764"/>
      <c r="C197" s="71"/>
      <c r="D197" s="517"/>
      <c r="E197" s="521"/>
      <c r="F197" s="521"/>
      <c r="G197" s="521"/>
      <c r="H197" s="521"/>
      <c r="I197" s="69"/>
    </row>
    <row r="198" spans="1:10" x14ac:dyDescent="0.2">
      <c r="A198" s="523" t="s">
        <v>1574</v>
      </c>
      <c r="B198" s="524" t="s">
        <v>231</v>
      </c>
      <c r="C198" s="525">
        <v>1600.26</v>
      </c>
      <c r="D198" s="525">
        <v>1554.3383142916439</v>
      </c>
      <c r="E198" s="567">
        <v>1600.26</v>
      </c>
      <c r="F198" s="567">
        <v>1554.3383142916439</v>
      </c>
      <c r="G198" s="567">
        <v>0</v>
      </c>
      <c r="H198" s="567">
        <v>0</v>
      </c>
      <c r="I198" s="526" t="s">
        <v>714</v>
      </c>
      <c r="J198" s="527"/>
    </row>
    <row r="199" spans="1:10" x14ac:dyDescent="0.2">
      <c r="A199" s="523" t="s">
        <v>1574</v>
      </c>
      <c r="B199" s="524" t="s">
        <v>231</v>
      </c>
      <c r="C199" s="525">
        <v>19147.919999999998</v>
      </c>
      <c r="D199" s="525">
        <v>18598.461898593116</v>
      </c>
      <c r="E199" s="567">
        <v>19147.919999999998</v>
      </c>
      <c r="F199" s="567">
        <v>18598.461898593116</v>
      </c>
      <c r="G199" s="567">
        <v>0</v>
      </c>
      <c r="H199" s="567">
        <v>0</v>
      </c>
      <c r="I199" s="526" t="s">
        <v>714</v>
      </c>
      <c r="J199" s="527"/>
    </row>
    <row r="200" spans="1:10" x14ac:dyDescent="0.2">
      <c r="A200" s="528" t="s">
        <v>1580</v>
      </c>
      <c r="B200" s="529" t="s">
        <v>785</v>
      </c>
      <c r="C200" s="530">
        <v>270760.51</v>
      </c>
      <c r="D200" s="530">
        <v>256107.33748564884</v>
      </c>
      <c r="E200" s="564">
        <v>270760.51</v>
      </c>
      <c r="F200" s="564">
        <v>256107.33748564884</v>
      </c>
      <c r="G200" s="564">
        <v>0</v>
      </c>
      <c r="H200" s="564">
        <v>0</v>
      </c>
      <c r="I200" s="526" t="s">
        <v>611</v>
      </c>
      <c r="J200" s="527"/>
    </row>
    <row r="201" spans="1:10" x14ac:dyDescent="0.2">
      <c r="A201" s="528" t="s">
        <v>1580</v>
      </c>
      <c r="B201" s="529" t="s">
        <v>785</v>
      </c>
      <c r="C201" s="530">
        <v>18041.439999999999</v>
      </c>
      <c r="D201" s="530">
        <v>17065.063698171656</v>
      </c>
      <c r="E201" s="564">
        <v>18041.439999999999</v>
      </c>
      <c r="F201" s="564">
        <v>17065.063698171656</v>
      </c>
      <c r="G201" s="564">
        <v>0</v>
      </c>
      <c r="H201" s="564">
        <v>0</v>
      </c>
      <c r="I201" s="526" t="s">
        <v>611</v>
      </c>
      <c r="J201" s="527"/>
    </row>
    <row r="202" spans="1:10" x14ac:dyDescent="0.2">
      <c r="A202" s="531" t="s">
        <v>1483</v>
      </c>
      <c r="B202" s="532" t="s">
        <v>1648</v>
      </c>
      <c r="C202" s="530">
        <v>119186.78</v>
      </c>
      <c r="D202" s="530">
        <v>115623.3967558633</v>
      </c>
      <c r="E202" s="564">
        <v>119186.78</v>
      </c>
      <c r="F202" s="564">
        <v>115623.3967558633</v>
      </c>
      <c r="G202" s="564">
        <v>0</v>
      </c>
      <c r="H202" s="564">
        <v>0</v>
      </c>
      <c r="I202" s="526" t="s">
        <v>604</v>
      </c>
      <c r="J202" s="527"/>
    </row>
    <row r="203" spans="1:10" x14ac:dyDescent="0.2">
      <c r="A203" s="531" t="s">
        <v>1492</v>
      </c>
      <c r="B203" s="532" t="s">
        <v>1647</v>
      </c>
      <c r="C203" s="530">
        <v>199812.7</v>
      </c>
      <c r="D203" s="530">
        <v>193610.61133825409</v>
      </c>
      <c r="E203" s="564">
        <v>199812.7</v>
      </c>
      <c r="F203" s="564">
        <v>193610.61133825409</v>
      </c>
      <c r="G203" s="564">
        <v>0</v>
      </c>
      <c r="H203" s="564">
        <v>0</v>
      </c>
      <c r="I203" s="526" t="s">
        <v>604</v>
      </c>
      <c r="J203" s="527"/>
    </row>
    <row r="204" spans="1:10" x14ac:dyDescent="0.2">
      <c r="A204" s="531" t="s">
        <v>1492</v>
      </c>
      <c r="B204" s="532" t="s">
        <v>1647</v>
      </c>
      <c r="C204" s="530">
        <v>31524.560000000001</v>
      </c>
      <c r="D204" s="530">
        <v>30546.056345020916</v>
      </c>
      <c r="E204" s="564">
        <v>31524.560000000001</v>
      </c>
      <c r="F204" s="564">
        <v>30546.056345020916</v>
      </c>
      <c r="G204" s="564">
        <v>0</v>
      </c>
      <c r="H204" s="564">
        <v>0</v>
      </c>
      <c r="I204" s="526" t="s">
        <v>604</v>
      </c>
      <c r="J204" s="527"/>
    </row>
    <row r="205" spans="1:10" x14ac:dyDescent="0.2">
      <c r="A205" s="531" t="s">
        <v>1492</v>
      </c>
      <c r="B205" s="532" t="s">
        <v>1647</v>
      </c>
      <c r="C205" s="530">
        <v>1158.8499999999999</v>
      </c>
      <c r="D205" s="530">
        <v>1122.8768376051303</v>
      </c>
      <c r="E205" s="564">
        <v>1158.8499999999999</v>
      </c>
      <c r="F205" s="564">
        <v>1122.8768376051303</v>
      </c>
      <c r="G205" s="564">
        <v>0</v>
      </c>
      <c r="H205" s="564">
        <v>0</v>
      </c>
      <c r="I205" s="526" t="s">
        <v>604</v>
      </c>
      <c r="J205" s="527"/>
    </row>
    <row r="206" spans="1:10" x14ac:dyDescent="0.2">
      <c r="A206" s="528" t="s">
        <v>905</v>
      </c>
      <c r="B206" s="529" t="s">
        <v>301</v>
      </c>
      <c r="C206" s="525">
        <v>5.8</v>
      </c>
      <c r="D206" s="530">
        <v>5.61</v>
      </c>
      <c r="E206" s="564">
        <v>0</v>
      </c>
      <c r="F206" s="564">
        <v>0</v>
      </c>
      <c r="G206" s="564">
        <v>5.8</v>
      </c>
      <c r="H206" s="564">
        <v>5.61</v>
      </c>
      <c r="I206" s="533" t="s">
        <v>263</v>
      </c>
      <c r="J206" s="528"/>
    </row>
    <row r="207" spans="1:10" x14ac:dyDescent="0.2">
      <c r="A207" s="528" t="s">
        <v>905</v>
      </c>
      <c r="B207" s="528" t="s">
        <v>301</v>
      </c>
      <c r="C207" s="525">
        <v>2458.7600000000002</v>
      </c>
      <c r="D207" s="530">
        <v>2379.3000000000002</v>
      </c>
      <c r="E207" s="564">
        <v>0</v>
      </c>
      <c r="F207" s="564">
        <v>0</v>
      </c>
      <c r="G207" s="564">
        <v>2458.7600000000002</v>
      </c>
      <c r="H207" s="564">
        <v>2379.3000000000002</v>
      </c>
      <c r="I207" s="533" t="s">
        <v>263</v>
      </c>
      <c r="J207" s="528"/>
    </row>
    <row r="208" spans="1:10" x14ac:dyDescent="0.2">
      <c r="A208" s="528" t="s">
        <v>906</v>
      </c>
      <c r="B208" s="529" t="s">
        <v>297</v>
      </c>
      <c r="C208" s="525">
        <v>4889.38</v>
      </c>
      <c r="D208" s="530">
        <v>4483.92</v>
      </c>
      <c r="E208" s="564">
        <v>0</v>
      </c>
      <c r="F208" s="564">
        <v>0</v>
      </c>
      <c r="G208" s="564">
        <v>4889.38</v>
      </c>
      <c r="H208" s="564">
        <v>4483.92</v>
      </c>
      <c r="I208" s="533" t="s">
        <v>263</v>
      </c>
      <c r="J208" s="527"/>
    </row>
    <row r="209" spans="1:10" x14ac:dyDescent="0.2">
      <c r="A209" s="528" t="s">
        <v>906</v>
      </c>
      <c r="B209" s="528" t="s">
        <v>297</v>
      </c>
      <c r="C209" s="525">
        <v>538.07000000000005</v>
      </c>
      <c r="D209" s="530">
        <v>493.45</v>
      </c>
      <c r="E209" s="564">
        <v>0</v>
      </c>
      <c r="F209" s="564">
        <v>0</v>
      </c>
      <c r="G209" s="564">
        <v>538.07000000000005</v>
      </c>
      <c r="H209" s="568">
        <v>493.45</v>
      </c>
      <c r="I209" s="533" t="s">
        <v>263</v>
      </c>
      <c r="J209" s="527"/>
    </row>
    <row r="210" spans="1:10" s="49" customFormat="1" x14ac:dyDescent="0.2">
      <c r="A210" s="529" t="s">
        <v>309</v>
      </c>
      <c r="B210" s="529" t="s">
        <v>343</v>
      </c>
      <c r="C210" s="530">
        <v>3109701.2</v>
      </c>
      <c r="D210" s="530">
        <v>2566741.41</v>
      </c>
      <c r="E210" s="564">
        <v>0</v>
      </c>
      <c r="F210" s="564">
        <v>0</v>
      </c>
      <c r="G210" s="564">
        <v>3109701.2</v>
      </c>
      <c r="H210" s="564">
        <v>2566741.41</v>
      </c>
      <c r="I210" s="528" t="s">
        <v>263</v>
      </c>
      <c r="J210" s="528"/>
    </row>
    <row r="211" spans="1:10" s="49" customFormat="1" x14ac:dyDescent="0.2">
      <c r="A211" s="528" t="s">
        <v>1536</v>
      </c>
      <c r="B211" s="529" t="s">
        <v>308</v>
      </c>
      <c r="C211" s="525">
        <v>2373.9499999999998</v>
      </c>
      <c r="D211" s="530">
        <v>2215.77</v>
      </c>
      <c r="E211" s="564">
        <v>0</v>
      </c>
      <c r="F211" s="564">
        <v>0</v>
      </c>
      <c r="G211" s="564">
        <v>2373.9499999999998</v>
      </c>
      <c r="H211" s="564">
        <v>2215.77</v>
      </c>
      <c r="I211" s="534" t="s">
        <v>263</v>
      </c>
      <c r="J211" s="528"/>
    </row>
    <row r="212" spans="1:10" s="49" customFormat="1" x14ac:dyDescent="0.2">
      <c r="A212" s="528" t="s">
        <v>639</v>
      </c>
      <c r="B212" s="529" t="s">
        <v>311</v>
      </c>
      <c r="C212" s="525">
        <v>-6495.82</v>
      </c>
      <c r="D212" s="530">
        <v>-4522.59</v>
      </c>
      <c r="E212" s="564">
        <v>0</v>
      </c>
      <c r="F212" s="564">
        <v>0</v>
      </c>
      <c r="G212" s="564">
        <v>-6495.82</v>
      </c>
      <c r="H212" s="564">
        <v>-4522.59</v>
      </c>
      <c r="I212" s="526" t="s">
        <v>263</v>
      </c>
      <c r="J212" s="528"/>
    </row>
    <row r="213" spans="1:10" s="49" customFormat="1" x14ac:dyDescent="0.2">
      <c r="A213" s="528" t="s">
        <v>1233</v>
      </c>
      <c r="B213" s="528" t="s">
        <v>457</v>
      </c>
      <c r="C213" s="525">
        <v>344.23</v>
      </c>
      <c r="D213" s="530">
        <v>304.02999999999997</v>
      </c>
      <c r="E213" s="564">
        <v>0</v>
      </c>
      <c r="F213" s="564">
        <v>0</v>
      </c>
      <c r="G213" s="564">
        <v>344.23</v>
      </c>
      <c r="H213" s="564">
        <v>304.02999999999997</v>
      </c>
      <c r="I213" s="526" t="s">
        <v>263</v>
      </c>
      <c r="J213" s="528"/>
    </row>
    <row r="214" spans="1:10" s="49" customFormat="1" x14ac:dyDescent="0.2">
      <c r="A214" s="528" t="s">
        <v>1233</v>
      </c>
      <c r="B214" s="528" t="s">
        <v>457</v>
      </c>
      <c r="C214" s="525">
        <v>596.66999999999996</v>
      </c>
      <c r="D214" s="530">
        <v>526.99</v>
      </c>
      <c r="E214" s="564">
        <v>0</v>
      </c>
      <c r="F214" s="564">
        <v>0</v>
      </c>
      <c r="G214" s="564">
        <v>596.66999999999996</v>
      </c>
      <c r="H214" s="564">
        <v>526.99</v>
      </c>
      <c r="I214" s="526" t="s">
        <v>263</v>
      </c>
      <c r="J214" s="528"/>
    </row>
    <row r="215" spans="1:10" s="49" customFormat="1" x14ac:dyDescent="0.2">
      <c r="A215" s="528" t="s">
        <v>1263</v>
      </c>
      <c r="B215" s="529" t="s">
        <v>9</v>
      </c>
      <c r="C215" s="525">
        <v>84592.57</v>
      </c>
      <c r="D215" s="530">
        <v>72570.899999999994</v>
      </c>
      <c r="E215" s="564">
        <v>0</v>
      </c>
      <c r="F215" s="564">
        <v>0</v>
      </c>
      <c r="G215" s="564">
        <v>84592.57</v>
      </c>
      <c r="H215" s="564">
        <v>72570.899999999994</v>
      </c>
      <c r="I215" s="526" t="s">
        <v>263</v>
      </c>
      <c r="J215" s="528"/>
    </row>
    <row r="216" spans="1:10" s="49" customFormat="1" x14ac:dyDescent="0.2">
      <c r="A216" s="528" t="s">
        <v>1166</v>
      </c>
      <c r="B216" s="529" t="s">
        <v>790</v>
      </c>
      <c r="C216" s="525">
        <v>0</v>
      </c>
      <c r="D216" s="530">
        <v>-0.1</v>
      </c>
      <c r="E216" s="564">
        <v>0</v>
      </c>
      <c r="F216" s="564">
        <v>0</v>
      </c>
      <c r="G216" s="564">
        <v>0</v>
      </c>
      <c r="H216" s="564">
        <v>-0.1</v>
      </c>
      <c r="I216" s="534" t="s">
        <v>263</v>
      </c>
      <c r="J216" s="528"/>
    </row>
    <row r="217" spans="1:10" s="49" customFormat="1" x14ac:dyDescent="0.2">
      <c r="A217" s="528" t="s">
        <v>901</v>
      </c>
      <c r="B217" s="529" t="s">
        <v>146</v>
      </c>
      <c r="C217" s="525">
        <v>228875.92</v>
      </c>
      <c r="D217" s="530">
        <v>201642.15</v>
      </c>
      <c r="E217" s="564">
        <v>0</v>
      </c>
      <c r="F217" s="564">
        <v>0</v>
      </c>
      <c r="G217" s="564">
        <v>228875.92</v>
      </c>
      <c r="H217" s="564">
        <v>201642.15</v>
      </c>
      <c r="I217" s="526" t="s">
        <v>263</v>
      </c>
      <c r="J217" s="528"/>
    </row>
    <row r="218" spans="1:10" s="49" customFormat="1" x14ac:dyDescent="0.2">
      <c r="A218" s="528" t="s">
        <v>901</v>
      </c>
      <c r="B218" s="528" t="s">
        <v>146</v>
      </c>
      <c r="C218" s="525">
        <v>61394.73</v>
      </c>
      <c r="D218" s="530">
        <v>54089.41</v>
      </c>
      <c r="E218" s="564">
        <v>0</v>
      </c>
      <c r="F218" s="564">
        <v>0</v>
      </c>
      <c r="G218" s="564">
        <v>61394.73</v>
      </c>
      <c r="H218" s="564">
        <v>54089.41</v>
      </c>
      <c r="I218" s="526" t="s">
        <v>263</v>
      </c>
      <c r="J218" s="528"/>
    </row>
    <row r="219" spans="1:10" s="49" customFormat="1" x14ac:dyDescent="0.2">
      <c r="A219" s="528" t="s">
        <v>901</v>
      </c>
      <c r="B219" s="528" t="s">
        <v>146</v>
      </c>
      <c r="C219" s="525">
        <v>45143.18</v>
      </c>
      <c r="D219" s="530">
        <v>39771.629999999997</v>
      </c>
      <c r="E219" s="564">
        <v>0</v>
      </c>
      <c r="F219" s="564">
        <v>0</v>
      </c>
      <c r="G219" s="564">
        <v>45143.18</v>
      </c>
      <c r="H219" s="564">
        <v>39771.629999999997</v>
      </c>
      <c r="I219" s="526" t="s">
        <v>263</v>
      </c>
      <c r="J219" s="528"/>
    </row>
    <row r="220" spans="1:10" s="49" customFormat="1" x14ac:dyDescent="0.2">
      <c r="A220" s="529" t="s">
        <v>705</v>
      </c>
      <c r="B220" s="529" t="s">
        <v>360</v>
      </c>
      <c r="C220" s="530">
        <v>1853699.71</v>
      </c>
      <c r="D220" s="530">
        <v>1704449.25</v>
      </c>
      <c r="E220" s="564">
        <v>0</v>
      </c>
      <c r="F220" s="564">
        <v>0</v>
      </c>
      <c r="G220" s="564">
        <v>1853699.71</v>
      </c>
      <c r="H220" s="564">
        <v>1704449.25</v>
      </c>
      <c r="I220" s="528" t="s">
        <v>263</v>
      </c>
      <c r="J220" s="528"/>
    </row>
    <row r="221" spans="1:10" s="49" customFormat="1" x14ac:dyDescent="0.2">
      <c r="A221" s="528" t="s">
        <v>1350</v>
      </c>
      <c r="B221" s="528" t="s">
        <v>456</v>
      </c>
      <c r="C221" s="525">
        <v>23736.84</v>
      </c>
      <c r="D221" s="530">
        <v>22228.41</v>
      </c>
      <c r="E221" s="564">
        <v>0</v>
      </c>
      <c r="F221" s="564">
        <v>0</v>
      </c>
      <c r="G221" s="564">
        <v>23736.84</v>
      </c>
      <c r="H221" s="564">
        <v>22228.41</v>
      </c>
      <c r="I221" s="526" t="s">
        <v>263</v>
      </c>
      <c r="J221" s="528"/>
    </row>
    <row r="222" spans="1:10" s="49" customFormat="1" x14ac:dyDescent="0.2">
      <c r="A222" s="528" t="s">
        <v>1350</v>
      </c>
      <c r="B222" s="528" t="s">
        <v>456</v>
      </c>
      <c r="C222" s="525">
        <v>277.08</v>
      </c>
      <c r="D222" s="530">
        <v>259.48</v>
      </c>
      <c r="E222" s="564">
        <v>0</v>
      </c>
      <c r="F222" s="564">
        <v>0</v>
      </c>
      <c r="G222" s="564">
        <v>277.08</v>
      </c>
      <c r="H222" s="564">
        <v>259.48</v>
      </c>
      <c r="I222" s="526" t="s">
        <v>263</v>
      </c>
      <c r="J222" s="528"/>
    </row>
    <row r="223" spans="1:10" s="49" customFormat="1" x14ac:dyDescent="0.2">
      <c r="A223" s="528" t="s">
        <v>1269</v>
      </c>
      <c r="B223" s="529" t="s">
        <v>458</v>
      </c>
      <c r="C223" s="525">
        <v>1186.94</v>
      </c>
      <c r="D223" s="530">
        <v>1118.25</v>
      </c>
      <c r="E223" s="564">
        <v>0</v>
      </c>
      <c r="F223" s="564">
        <v>0</v>
      </c>
      <c r="G223" s="564">
        <v>1186.94</v>
      </c>
      <c r="H223" s="564">
        <v>1118.25</v>
      </c>
      <c r="I223" s="526" t="s">
        <v>263</v>
      </c>
      <c r="J223" s="528"/>
    </row>
    <row r="224" spans="1:10" s="49" customFormat="1" x14ac:dyDescent="0.2">
      <c r="A224" s="528" t="s">
        <v>1258</v>
      </c>
      <c r="B224" s="528" t="s">
        <v>232</v>
      </c>
      <c r="C224" s="525">
        <v>888.11</v>
      </c>
      <c r="D224" s="530">
        <v>845.31</v>
      </c>
      <c r="E224" s="564">
        <v>0</v>
      </c>
      <c r="F224" s="564">
        <v>0</v>
      </c>
      <c r="G224" s="564">
        <v>888.11</v>
      </c>
      <c r="H224" s="564">
        <v>845.31</v>
      </c>
      <c r="I224" s="526" t="s">
        <v>263</v>
      </c>
      <c r="J224" s="528"/>
    </row>
    <row r="225" spans="1:1502" s="49" customFormat="1" x14ac:dyDescent="0.2">
      <c r="A225" s="529" t="s">
        <v>919</v>
      </c>
      <c r="B225" s="529" t="s">
        <v>150</v>
      </c>
      <c r="C225" s="525">
        <v>37870.230000000003</v>
      </c>
      <c r="D225" s="530">
        <v>33813.160000000003</v>
      </c>
      <c r="E225" s="564">
        <v>0</v>
      </c>
      <c r="F225" s="564">
        <v>0</v>
      </c>
      <c r="G225" s="564">
        <v>37870.230000000003</v>
      </c>
      <c r="H225" s="564">
        <v>33813.160000000003</v>
      </c>
      <c r="I225" s="526" t="s">
        <v>263</v>
      </c>
      <c r="J225" s="528"/>
    </row>
    <row r="226" spans="1:1502" s="49" customFormat="1" x14ac:dyDescent="0.2">
      <c r="A226" s="528" t="s">
        <v>919</v>
      </c>
      <c r="B226" s="528" t="s">
        <v>150</v>
      </c>
      <c r="C226" s="525">
        <v>1238.1500000000001</v>
      </c>
      <c r="D226" s="530">
        <v>1105.5</v>
      </c>
      <c r="E226" s="564">
        <v>0</v>
      </c>
      <c r="F226" s="564">
        <v>0</v>
      </c>
      <c r="G226" s="564">
        <v>1238.1500000000001</v>
      </c>
      <c r="H226" s="564">
        <v>1105.5</v>
      </c>
      <c r="I226" s="526" t="s">
        <v>263</v>
      </c>
      <c r="J226" s="528"/>
    </row>
    <row r="227" spans="1:1502" s="49" customFormat="1" x14ac:dyDescent="0.2">
      <c r="A227" s="529" t="s">
        <v>704</v>
      </c>
      <c r="B227" s="529" t="s">
        <v>376</v>
      </c>
      <c r="C227" s="530">
        <v>108702.59</v>
      </c>
      <c r="D227" s="530">
        <v>98188.64</v>
      </c>
      <c r="E227" s="564">
        <v>0</v>
      </c>
      <c r="F227" s="564">
        <v>0</v>
      </c>
      <c r="G227" s="564">
        <v>108702.59</v>
      </c>
      <c r="H227" s="564">
        <v>98188.64</v>
      </c>
      <c r="I227" s="528" t="s">
        <v>263</v>
      </c>
      <c r="J227" s="528"/>
    </row>
    <row r="228" spans="1:1502" s="49" customFormat="1" x14ac:dyDescent="0.2">
      <c r="A228" s="528" t="s">
        <v>926</v>
      </c>
      <c r="B228" s="529" t="s">
        <v>357</v>
      </c>
      <c r="C228" s="525">
        <v>258.20999999999998</v>
      </c>
      <c r="D228" s="530">
        <v>233.15</v>
      </c>
      <c r="E228" s="564">
        <v>0</v>
      </c>
      <c r="F228" s="564">
        <v>0</v>
      </c>
      <c r="G228" s="564">
        <v>258.20999999999998</v>
      </c>
      <c r="H228" s="564">
        <v>233.15</v>
      </c>
      <c r="I228" s="526" t="s">
        <v>263</v>
      </c>
      <c r="J228" s="528"/>
    </row>
    <row r="229" spans="1:1502" s="49" customFormat="1" x14ac:dyDescent="0.2">
      <c r="A229" s="528" t="s">
        <v>707</v>
      </c>
      <c r="B229" s="529" t="s">
        <v>377</v>
      </c>
      <c r="C229" s="530">
        <v>683237.32</v>
      </c>
      <c r="D229" s="530">
        <v>647862.29</v>
      </c>
      <c r="E229" s="564">
        <v>0</v>
      </c>
      <c r="F229" s="564">
        <v>0</v>
      </c>
      <c r="G229" s="564">
        <v>683237.32</v>
      </c>
      <c r="H229" s="564">
        <v>647862.29</v>
      </c>
      <c r="I229" s="528" t="s">
        <v>263</v>
      </c>
      <c r="J229" s="528"/>
    </row>
    <row r="230" spans="1:1502" s="49" customFormat="1" x14ac:dyDescent="0.2">
      <c r="A230" s="528" t="s">
        <v>707</v>
      </c>
      <c r="B230" s="528" t="s">
        <v>377</v>
      </c>
      <c r="C230" s="530">
        <v>697671.91</v>
      </c>
      <c r="D230" s="530">
        <v>661549.53</v>
      </c>
      <c r="E230" s="564">
        <v>0</v>
      </c>
      <c r="F230" s="564">
        <v>0</v>
      </c>
      <c r="G230" s="564">
        <v>697671.91</v>
      </c>
      <c r="H230" s="564">
        <v>661549.53</v>
      </c>
      <c r="I230" s="528" t="s">
        <v>263</v>
      </c>
      <c r="J230" s="528"/>
    </row>
    <row r="231" spans="1:1502" s="49" customFormat="1" x14ac:dyDescent="0.2">
      <c r="A231" s="529" t="s">
        <v>707</v>
      </c>
      <c r="B231" s="528" t="s">
        <v>377</v>
      </c>
      <c r="C231" s="530">
        <v>68061.279999999999</v>
      </c>
      <c r="D231" s="530">
        <v>64537.37</v>
      </c>
      <c r="E231" s="564">
        <v>0</v>
      </c>
      <c r="F231" s="564">
        <v>0</v>
      </c>
      <c r="G231" s="564">
        <v>68061.279999999999</v>
      </c>
      <c r="H231" s="564">
        <v>64537.37</v>
      </c>
      <c r="I231" s="529" t="s">
        <v>263</v>
      </c>
      <c r="J231" s="528"/>
    </row>
    <row r="232" spans="1:1502" s="49" customFormat="1" x14ac:dyDescent="0.2">
      <c r="A232" s="528" t="s">
        <v>1307</v>
      </c>
      <c r="B232" s="529" t="s">
        <v>378</v>
      </c>
      <c r="C232" s="525">
        <v>311.11</v>
      </c>
      <c r="D232" s="530">
        <v>282.99</v>
      </c>
      <c r="E232" s="564">
        <v>0</v>
      </c>
      <c r="F232" s="564">
        <v>0</v>
      </c>
      <c r="G232" s="564">
        <v>311.11</v>
      </c>
      <c r="H232" s="564">
        <v>282.99</v>
      </c>
      <c r="I232" s="534" t="s">
        <v>263</v>
      </c>
      <c r="J232" s="528"/>
    </row>
    <row r="233" spans="1:1502" s="49" customFormat="1" x14ac:dyDescent="0.2">
      <c r="A233" s="528" t="s">
        <v>1307</v>
      </c>
      <c r="B233" s="528" t="s">
        <v>378</v>
      </c>
      <c r="C233" s="525">
        <v>207.41</v>
      </c>
      <c r="D233" s="530">
        <v>188.66</v>
      </c>
      <c r="E233" s="564">
        <v>0</v>
      </c>
      <c r="F233" s="564">
        <v>0</v>
      </c>
      <c r="G233" s="564">
        <v>207.41</v>
      </c>
      <c r="H233" s="564">
        <v>188.66</v>
      </c>
      <c r="I233" s="534" t="s">
        <v>263</v>
      </c>
      <c r="J233" s="528"/>
    </row>
    <row r="234" spans="1:1502" s="49" customFormat="1" x14ac:dyDescent="0.2">
      <c r="A234" s="528" t="s">
        <v>1170</v>
      </c>
      <c r="B234" s="529" t="s">
        <v>797</v>
      </c>
      <c r="C234" s="530">
        <v>16739.11</v>
      </c>
      <c r="D234" s="530">
        <v>15834.71</v>
      </c>
      <c r="E234" s="564">
        <v>0</v>
      </c>
      <c r="F234" s="564">
        <v>0</v>
      </c>
      <c r="G234" s="564">
        <v>16739.11</v>
      </c>
      <c r="H234" s="564">
        <v>15834.71</v>
      </c>
      <c r="I234" s="528" t="s">
        <v>263</v>
      </c>
      <c r="J234" s="528" t="s">
        <v>1357</v>
      </c>
    </row>
    <row r="235" spans="1:1502" s="49" customFormat="1" x14ac:dyDescent="0.2">
      <c r="A235" s="528" t="s">
        <v>1172</v>
      </c>
      <c r="B235" s="529" t="s">
        <v>786</v>
      </c>
      <c r="C235" s="530">
        <v>160424.95999999999</v>
      </c>
      <c r="D235" s="530">
        <v>151797.9</v>
      </c>
      <c r="E235" s="564">
        <v>0</v>
      </c>
      <c r="F235" s="564">
        <v>0</v>
      </c>
      <c r="G235" s="564">
        <v>160424.95999999999</v>
      </c>
      <c r="H235" s="564">
        <v>151797.9</v>
      </c>
      <c r="I235" s="528" t="s">
        <v>263</v>
      </c>
      <c r="J235" s="528" t="s">
        <v>1357</v>
      </c>
    </row>
    <row r="236" spans="1:1502" s="49" customFormat="1" x14ac:dyDescent="0.2">
      <c r="A236" s="528" t="s">
        <v>1173</v>
      </c>
      <c r="B236" s="529" t="s">
        <v>223</v>
      </c>
      <c r="C236" s="525">
        <v>6571159.5499999998</v>
      </c>
      <c r="D236" s="530">
        <v>6213550.1100000003</v>
      </c>
      <c r="E236" s="564">
        <v>0</v>
      </c>
      <c r="F236" s="564">
        <v>0</v>
      </c>
      <c r="G236" s="564">
        <v>6571159.5499999998</v>
      </c>
      <c r="H236" s="564">
        <v>6213550.1100000003</v>
      </c>
      <c r="I236" s="534" t="s">
        <v>263</v>
      </c>
      <c r="J236" s="528"/>
    </row>
    <row r="237" spans="1:1502" s="49" customFormat="1" x14ac:dyDescent="0.2">
      <c r="A237" s="528" t="s">
        <v>1611</v>
      </c>
      <c r="B237" s="529" t="s">
        <v>1190</v>
      </c>
      <c r="C237" s="530">
        <v>7179.9</v>
      </c>
      <c r="D237" s="530">
        <v>6807.92</v>
      </c>
      <c r="E237" s="564">
        <v>0</v>
      </c>
      <c r="F237" s="564">
        <v>0</v>
      </c>
      <c r="G237" s="564">
        <v>7179.9</v>
      </c>
      <c r="H237" s="564">
        <v>6807.92</v>
      </c>
      <c r="I237" s="529" t="s">
        <v>263</v>
      </c>
      <c r="J237" s="528"/>
    </row>
    <row r="238" spans="1:1502" s="516" customFormat="1" x14ac:dyDescent="0.2">
      <c r="A238" s="528" t="s">
        <v>1614</v>
      </c>
      <c r="B238" s="529" t="s">
        <v>1189</v>
      </c>
      <c r="C238" s="530">
        <v>4341.3900000000003</v>
      </c>
      <c r="D238" s="530">
        <v>4111.88</v>
      </c>
      <c r="E238" s="564">
        <v>0</v>
      </c>
      <c r="F238" s="564">
        <v>0</v>
      </c>
      <c r="G238" s="564">
        <v>4341.3900000000003</v>
      </c>
      <c r="H238" s="564">
        <v>4111.88</v>
      </c>
      <c r="I238" s="529" t="s">
        <v>263</v>
      </c>
      <c r="J238" s="528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  <c r="BE238" s="49"/>
      <c r="BF238" s="49"/>
      <c r="BG238" s="49"/>
      <c r="BH238" s="49"/>
      <c r="BI238" s="49"/>
      <c r="BJ238" s="49"/>
      <c r="BK238" s="49"/>
      <c r="BL238" s="49"/>
      <c r="BM238" s="49"/>
      <c r="BN238" s="49"/>
      <c r="BO238" s="49"/>
      <c r="BP238" s="49"/>
      <c r="BQ238" s="49"/>
      <c r="BR238" s="49"/>
      <c r="BS238" s="49"/>
      <c r="BT238" s="49"/>
      <c r="BU238" s="49"/>
      <c r="BV238" s="49"/>
      <c r="BW238" s="49"/>
      <c r="BX238" s="49"/>
      <c r="BY238" s="49"/>
      <c r="BZ238" s="49"/>
      <c r="CA238" s="49"/>
      <c r="CB238" s="49"/>
      <c r="CC238" s="49"/>
      <c r="CD238" s="49"/>
      <c r="CE238" s="49"/>
      <c r="CF238" s="49"/>
      <c r="CG238" s="49"/>
      <c r="CH238" s="49"/>
      <c r="CI238" s="49"/>
      <c r="CJ238" s="49"/>
      <c r="CK238" s="49"/>
      <c r="CL238" s="49"/>
      <c r="CM238" s="49"/>
      <c r="CN238" s="49"/>
      <c r="CO238" s="49"/>
      <c r="CP238" s="49"/>
      <c r="CQ238" s="49"/>
      <c r="CR238" s="49"/>
      <c r="CS238" s="49"/>
      <c r="CT238" s="49"/>
      <c r="CU238" s="49"/>
      <c r="CV238" s="49"/>
      <c r="CW238" s="49"/>
      <c r="CX238" s="49"/>
      <c r="CY238" s="49"/>
      <c r="CZ238" s="49"/>
      <c r="DA238" s="49"/>
      <c r="DB238" s="49"/>
      <c r="DC238" s="49"/>
      <c r="DD238" s="49"/>
      <c r="DE238" s="49"/>
      <c r="DF238" s="49"/>
      <c r="DG238" s="49"/>
      <c r="DH238" s="49"/>
      <c r="DI238" s="49"/>
      <c r="DJ238" s="49"/>
      <c r="DK238" s="49"/>
      <c r="DL238" s="49"/>
      <c r="DM238" s="49"/>
      <c r="DN238" s="49"/>
      <c r="DO238" s="49"/>
      <c r="DP238" s="49"/>
      <c r="DQ238" s="49"/>
      <c r="DR238" s="49"/>
      <c r="DS238" s="49"/>
      <c r="DT238" s="49"/>
      <c r="DU238" s="49"/>
      <c r="DV238" s="49"/>
      <c r="DW238" s="49"/>
      <c r="DX238" s="49"/>
      <c r="DY238" s="49"/>
      <c r="DZ238" s="49"/>
      <c r="EA238" s="49"/>
      <c r="EB238" s="49"/>
      <c r="EC238" s="49"/>
      <c r="ED238" s="49"/>
      <c r="EE238" s="49"/>
      <c r="EF238" s="49"/>
      <c r="EG238" s="49"/>
      <c r="EH238" s="49"/>
      <c r="EI238" s="49"/>
      <c r="EJ238" s="49"/>
      <c r="EK238" s="49"/>
      <c r="EL238" s="49"/>
      <c r="EM238" s="49"/>
      <c r="EN238" s="49"/>
      <c r="EO238" s="49"/>
      <c r="EP238" s="49"/>
      <c r="EQ238" s="49"/>
      <c r="ER238" s="49"/>
      <c r="ES238" s="49"/>
      <c r="ET238" s="49"/>
      <c r="EU238" s="49"/>
      <c r="EV238" s="49"/>
      <c r="EW238" s="49"/>
      <c r="EX238" s="49"/>
      <c r="EY238" s="49"/>
      <c r="EZ238" s="49"/>
      <c r="FA238" s="49"/>
      <c r="FB238" s="49"/>
      <c r="FC238" s="49"/>
      <c r="FD238" s="49"/>
      <c r="FE238" s="49"/>
      <c r="FF238" s="49"/>
      <c r="FG238" s="49"/>
      <c r="FH238" s="49"/>
      <c r="FI238" s="49"/>
      <c r="FJ238" s="49"/>
      <c r="FK238" s="49"/>
      <c r="FL238" s="49"/>
      <c r="FM238" s="49"/>
      <c r="FN238" s="49"/>
      <c r="FO238" s="49"/>
      <c r="FP238" s="49"/>
      <c r="FQ238" s="49"/>
      <c r="FR238" s="49"/>
      <c r="FS238" s="49"/>
      <c r="FT238" s="49"/>
      <c r="FU238" s="49"/>
      <c r="FV238" s="49"/>
      <c r="FW238" s="49"/>
      <c r="FX238" s="49"/>
      <c r="FY238" s="49"/>
      <c r="FZ238" s="49"/>
      <c r="GA238" s="49"/>
      <c r="GB238" s="49"/>
      <c r="GC238" s="49"/>
      <c r="GD238" s="49"/>
      <c r="GE238" s="49"/>
      <c r="GF238" s="49"/>
      <c r="GG238" s="49"/>
      <c r="GH238" s="49"/>
      <c r="GI238" s="49"/>
      <c r="GJ238" s="49"/>
      <c r="GK238" s="49"/>
      <c r="GL238" s="49"/>
      <c r="GM238" s="49"/>
      <c r="GN238" s="49"/>
      <c r="GO238" s="49"/>
      <c r="GP238" s="49"/>
      <c r="GQ238" s="49"/>
      <c r="GR238" s="49"/>
      <c r="GS238" s="49"/>
      <c r="GT238" s="49"/>
      <c r="GU238" s="49"/>
      <c r="GV238" s="49"/>
      <c r="GW238" s="49"/>
      <c r="GX238" s="49"/>
      <c r="GY238" s="49"/>
      <c r="GZ238" s="49"/>
      <c r="HA238" s="49"/>
      <c r="HB238" s="49"/>
      <c r="HC238" s="49"/>
      <c r="HD238" s="49"/>
      <c r="HE238" s="49"/>
      <c r="HF238" s="49"/>
      <c r="HG238" s="49"/>
      <c r="HH238" s="49"/>
      <c r="HI238" s="49"/>
      <c r="HJ238" s="49"/>
      <c r="HK238" s="49"/>
      <c r="HL238" s="49"/>
      <c r="HM238" s="49"/>
      <c r="HN238" s="49"/>
      <c r="HO238" s="49"/>
      <c r="HP238" s="49"/>
      <c r="HQ238" s="49"/>
      <c r="HR238" s="49"/>
      <c r="HS238" s="49"/>
      <c r="HT238" s="49"/>
      <c r="HU238" s="49"/>
      <c r="HV238" s="49"/>
      <c r="HW238" s="49"/>
      <c r="HX238" s="49"/>
      <c r="HY238" s="49"/>
      <c r="HZ238" s="49"/>
      <c r="IA238" s="49"/>
      <c r="IB238" s="49"/>
      <c r="IC238" s="49"/>
      <c r="ID238" s="49"/>
      <c r="IE238" s="49"/>
      <c r="IF238" s="49"/>
      <c r="IG238" s="49"/>
      <c r="IH238" s="49"/>
      <c r="II238" s="49"/>
      <c r="IJ238" s="49"/>
      <c r="IK238" s="49"/>
      <c r="IL238" s="49"/>
      <c r="IM238" s="49"/>
      <c r="IN238" s="49"/>
      <c r="IO238" s="49"/>
      <c r="IP238" s="49"/>
      <c r="IQ238" s="49"/>
      <c r="IR238" s="49"/>
      <c r="IS238" s="49"/>
      <c r="IT238" s="49"/>
      <c r="IU238" s="49"/>
      <c r="IV238" s="49"/>
      <c r="IW238" s="49"/>
      <c r="IX238" s="49"/>
      <c r="IY238" s="49"/>
      <c r="IZ238" s="49"/>
      <c r="JA238" s="49"/>
      <c r="JB238" s="49"/>
      <c r="JC238" s="49"/>
      <c r="JD238" s="49"/>
      <c r="JE238" s="49"/>
      <c r="JF238" s="49"/>
      <c r="JG238" s="49"/>
      <c r="JH238" s="49"/>
      <c r="JI238" s="49"/>
      <c r="JJ238" s="49"/>
      <c r="JK238" s="49"/>
      <c r="JL238" s="49"/>
      <c r="JM238" s="49"/>
      <c r="JN238" s="49"/>
      <c r="JO238" s="49"/>
      <c r="JP238" s="49"/>
      <c r="JQ238" s="49"/>
      <c r="JR238" s="49"/>
      <c r="JS238" s="49"/>
      <c r="JT238" s="49"/>
      <c r="JU238" s="49"/>
      <c r="JV238" s="49"/>
      <c r="JW238" s="49"/>
      <c r="JX238" s="49"/>
      <c r="JY238" s="49"/>
      <c r="JZ238" s="49"/>
      <c r="KA238" s="49"/>
      <c r="KB238" s="49"/>
      <c r="KC238" s="49"/>
      <c r="KD238" s="49"/>
      <c r="KE238" s="49"/>
      <c r="KF238" s="49"/>
      <c r="KG238" s="49"/>
      <c r="KH238" s="49"/>
      <c r="KI238" s="49"/>
      <c r="KJ238" s="49"/>
      <c r="KK238" s="49"/>
      <c r="KL238" s="49"/>
      <c r="KM238" s="49"/>
      <c r="KN238" s="49"/>
      <c r="KO238" s="49"/>
      <c r="KP238" s="49"/>
      <c r="KQ238" s="49"/>
      <c r="KR238" s="49"/>
      <c r="KS238" s="49"/>
      <c r="KT238" s="49"/>
      <c r="KU238" s="49"/>
      <c r="KV238" s="49"/>
      <c r="KW238" s="49"/>
      <c r="KX238" s="49"/>
      <c r="KY238" s="49"/>
      <c r="KZ238" s="49"/>
      <c r="LA238" s="49"/>
      <c r="LB238" s="49"/>
      <c r="LC238" s="49"/>
      <c r="LD238" s="49"/>
      <c r="LE238" s="49"/>
      <c r="LF238" s="49"/>
      <c r="LG238" s="49"/>
      <c r="LH238" s="49"/>
      <c r="LI238" s="49"/>
      <c r="LJ238" s="49"/>
      <c r="LK238" s="49"/>
      <c r="LL238" s="49"/>
      <c r="LM238" s="49"/>
      <c r="LN238" s="49"/>
      <c r="LO238" s="49"/>
      <c r="LP238" s="49"/>
      <c r="LQ238" s="49"/>
      <c r="LR238" s="49"/>
      <c r="LS238" s="49"/>
      <c r="LT238" s="49"/>
      <c r="LU238" s="49"/>
      <c r="LV238" s="49"/>
      <c r="LW238" s="49"/>
      <c r="LX238" s="49"/>
      <c r="LY238" s="49"/>
      <c r="LZ238" s="49"/>
      <c r="MA238" s="49"/>
      <c r="MB238" s="49"/>
      <c r="MC238" s="49"/>
      <c r="MD238" s="49"/>
      <c r="ME238" s="49"/>
      <c r="MF238" s="49"/>
      <c r="MG238" s="49"/>
      <c r="MH238" s="49"/>
      <c r="MI238" s="49"/>
      <c r="MJ238" s="49"/>
      <c r="MK238" s="49"/>
      <c r="ML238" s="49"/>
      <c r="MM238" s="49"/>
      <c r="MN238" s="49"/>
      <c r="MO238" s="49"/>
      <c r="MP238" s="49"/>
      <c r="MQ238" s="49"/>
      <c r="MR238" s="49"/>
      <c r="MS238" s="49"/>
      <c r="MT238" s="49"/>
      <c r="MU238" s="49"/>
      <c r="MV238" s="49"/>
      <c r="MW238" s="49"/>
      <c r="MX238" s="49"/>
      <c r="MY238" s="49"/>
      <c r="MZ238" s="49"/>
      <c r="NA238" s="49"/>
      <c r="NB238" s="49"/>
      <c r="NC238" s="49"/>
      <c r="ND238" s="49"/>
      <c r="NE238" s="49"/>
      <c r="NF238" s="49"/>
      <c r="NG238" s="49"/>
      <c r="NH238" s="49"/>
      <c r="NI238" s="49"/>
      <c r="NJ238" s="49"/>
      <c r="NK238" s="49"/>
      <c r="NL238" s="49"/>
      <c r="NM238" s="49"/>
      <c r="NN238" s="49"/>
      <c r="NO238" s="49"/>
      <c r="NP238" s="49"/>
      <c r="NQ238" s="49"/>
      <c r="NR238" s="49"/>
      <c r="NS238" s="49"/>
      <c r="NT238" s="49"/>
      <c r="NU238" s="49"/>
      <c r="NV238" s="49"/>
      <c r="NW238" s="49"/>
      <c r="NX238" s="49"/>
      <c r="NY238" s="49"/>
      <c r="NZ238" s="49"/>
      <c r="OA238" s="49"/>
      <c r="OB238" s="49"/>
      <c r="OC238" s="49"/>
      <c r="OD238" s="49"/>
      <c r="OE238" s="49"/>
      <c r="OF238" s="49"/>
      <c r="OG238" s="49"/>
      <c r="OH238" s="49"/>
      <c r="OI238" s="49"/>
      <c r="OJ238" s="49"/>
      <c r="OK238" s="49"/>
      <c r="OL238" s="49"/>
      <c r="OM238" s="49"/>
      <c r="ON238" s="49"/>
      <c r="OO238" s="49"/>
      <c r="OP238" s="49"/>
      <c r="OQ238" s="49"/>
      <c r="OR238" s="49"/>
      <c r="OS238" s="49"/>
      <c r="OT238" s="49"/>
      <c r="OU238" s="49"/>
      <c r="OV238" s="49"/>
      <c r="OW238" s="49"/>
      <c r="OX238" s="49"/>
      <c r="OY238" s="49"/>
      <c r="OZ238" s="49"/>
      <c r="PA238" s="49"/>
      <c r="PB238" s="49"/>
      <c r="PC238" s="49"/>
      <c r="PD238" s="49"/>
      <c r="PE238" s="49"/>
      <c r="PF238" s="49"/>
      <c r="PG238" s="49"/>
      <c r="PH238" s="49"/>
      <c r="PI238" s="49"/>
      <c r="PJ238" s="49"/>
      <c r="PK238" s="49"/>
      <c r="PL238" s="49"/>
      <c r="PM238" s="49"/>
      <c r="PN238" s="49"/>
      <c r="PO238" s="49"/>
      <c r="PP238" s="49"/>
      <c r="PQ238" s="49"/>
      <c r="PR238" s="49"/>
      <c r="PS238" s="49"/>
      <c r="PT238" s="49"/>
      <c r="PU238" s="49"/>
      <c r="PV238" s="49"/>
      <c r="PW238" s="49"/>
      <c r="PX238" s="49"/>
      <c r="PY238" s="49"/>
      <c r="PZ238" s="49"/>
      <c r="QA238" s="49"/>
      <c r="QB238" s="49"/>
      <c r="QC238" s="49"/>
      <c r="QD238" s="49"/>
      <c r="QE238" s="49"/>
      <c r="QF238" s="49"/>
      <c r="QG238" s="49"/>
      <c r="QH238" s="49"/>
      <c r="QI238" s="49"/>
      <c r="QJ238" s="49"/>
      <c r="QK238" s="49"/>
      <c r="QL238" s="49"/>
      <c r="QM238" s="49"/>
      <c r="QN238" s="49"/>
      <c r="QO238" s="49"/>
      <c r="QP238" s="49"/>
      <c r="QQ238" s="49"/>
      <c r="QR238" s="49"/>
      <c r="QS238" s="49"/>
      <c r="QT238" s="49"/>
      <c r="QU238" s="49"/>
      <c r="QV238" s="49"/>
      <c r="QW238" s="49"/>
      <c r="QX238" s="49"/>
      <c r="QY238" s="49"/>
      <c r="QZ238" s="49"/>
      <c r="RA238" s="49"/>
      <c r="RB238" s="49"/>
      <c r="RC238" s="49"/>
      <c r="RD238" s="49"/>
      <c r="RE238" s="49"/>
      <c r="RF238" s="49"/>
      <c r="RG238" s="49"/>
      <c r="RH238" s="49"/>
      <c r="RI238" s="49"/>
      <c r="RJ238" s="49"/>
      <c r="RK238" s="49"/>
      <c r="RL238" s="49"/>
      <c r="RM238" s="49"/>
      <c r="RN238" s="49"/>
      <c r="RO238" s="49"/>
      <c r="RP238" s="49"/>
      <c r="RQ238" s="49"/>
      <c r="RR238" s="49"/>
      <c r="RS238" s="49"/>
      <c r="RT238" s="49"/>
      <c r="RU238" s="49"/>
      <c r="RV238" s="49"/>
      <c r="RW238" s="49"/>
      <c r="RX238" s="49"/>
      <c r="RY238" s="49"/>
      <c r="RZ238" s="49"/>
      <c r="SA238" s="49"/>
      <c r="SB238" s="49"/>
      <c r="SC238" s="49"/>
      <c r="SD238" s="49"/>
      <c r="SE238" s="49"/>
      <c r="SF238" s="49"/>
      <c r="SG238" s="49"/>
      <c r="SH238" s="49"/>
      <c r="SI238" s="49"/>
      <c r="SJ238" s="49"/>
      <c r="SK238" s="49"/>
      <c r="SL238" s="49"/>
      <c r="SM238" s="49"/>
      <c r="SN238" s="49"/>
      <c r="SO238" s="49"/>
      <c r="SP238" s="49"/>
      <c r="SQ238" s="49"/>
      <c r="SR238" s="49"/>
      <c r="SS238" s="49"/>
      <c r="ST238" s="49"/>
      <c r="SU238" s="49"/>
      <c r="SV238" s="49"/>
      <c r="SW238" s="49"/>
      <c r="SX238" s="49"/>
      <c r="SY238" s="49"/>
      <c r="SZ238" s="49"/>
      <c r="TA238" s="49"/>
      <c r="TB238" s="49"/>
      <c r="TC238" s="49"/>
      <c r="TD238" s="49"/>
      <c r="TE238" s="49"/>
      <c r="TF238" s="49"/>
      <c r="TG238" s="49"/>
      <c r="TH238" s="49"/>
      <c r="TI238" s="49"/>
      <c r="TJ238" s="49"/>
      <c r="TK238" s="49"/>
      <c r="TL238" s="49"/>
      <c r="TM238" s="49"/>
      <c r="TN238" s="49"/>
      <c r="TO238" s="49"/>
      <c r="TP238" s="49"/>
      <c r="TQ238" s="49"/>
      <c r="TR238" s="49"/>
      <c r="TS238" s="49"/>
      <c r="TT238" s="49"/>
      <c r="TU238" s="49"/>
      <c r="TV238" s="49"/>
      <c r="TW238" s="49"/>
      <c r="TX238" s="49"/>
      <c r="TY238" s="49"/>
      <c r="TZ238" s="49"/>
      <c r="UA238" s="49"/>
      <c r="UB238" s="49"/>
      <c r="UC238" s="49"/>
      <c r="UD238" s="49"/>
      <c r="UE238" s="49"/>
      <c r="UF238" s="49"/>
      <c r="UG238" s="49"/>
      <c r="UH238" s="49"/>
      <c r="UI238" s="49"/>
      <c r="UJ238" s="49"/>
      <c r="UK238" s="49"/>
      <c r="UL238" s="49"/>
      <c r="UM238" s="49"/>
      <c r="UN238" s="49"/>
      <c r="UO238" s="49"/>
      <c r="UP238" s="49"/>
      <c r="UQ238" s="49"/>
      <c r="UR238" s="49"/>
      <c r="US238" s="49"/>
      <c r="UT238" s="49"/>
      <c r="UU238" s="49"/>
      <c r="UV238" s="49"/>
      <c r="UW238" s="49"/>
      <c r="UX238" s="49"/>
      <c r="UY238" s="49"/>
      <c r="UZ238" s="49"/>
      <c r="VA238" s="49"/>
      <c r="VB238" s="49"/>
      <c r="VC238" s="49"/>
      <c r="VD238" s="49"/>
      <c r="VE238" s="49"/>
      <c r="VF238" s="49"/>
      <c r="VG238" s="49"/>
      <c r="VH238" s="49"/>
      <c r="VI238" s="49"/>
      <c r="VJ238" s="49"/>
      <c r="VK238" s="49"/>
      <c r="VL238" s="49"/>
      <c r="VM238" s="49"/>
      <c r="VN238" s="49"/>
      <c r="VO238" s="49"/>
      <c r="VP238" s="49"/>
      <c r="VQ238" s="49"/>
      <c r="VR238" s="49"/>
      <c r="VS238" s="49"/>
      <c r="VT238" s="49"/>
      <c r="VU238" s="49"/>
      <c r="VV238" s="49"/>
      <c r="VW238" s="49"/>
      <c r="VX238" s="49"/>
      <c r="VY238" s="49"/>
      <c r="VZ238" s="49"/>
      <c r="WA238" s="49"/>
      <c r="WB238" s="49"/>
      <c r="WC238" s="49"/>
      <c r="WD238" s="49"/>
      <c r="WE238" s="49"/>
      <c r="WF238" s="49"/>
      <c r="WG238" s="49"/>
      <c r="WH238" s="49"/>
      <c r="WI238" s="49"/>
      <c r="WJ238" s="49"/>
      <c r="WK238" s="49"/>
      <c r="WL238" s="49"/>
      <c r="WM238" s="49"/>
      <c r="WN238" s="49"/>
      <c r="WO238" s="49"/>
      <c r="WP238" s="49"/>
      <c r="WQ238" s="49"/>
      <c r="WR238" s="49"/>
      <c r="WS238" s="49"/>
      <c r="WT238" s="49"/>
      <c r="WU238" s="49"/>
      <c r="WV238" s="49"/>
      <c r="WW238" s="49"/>
      <c r="WX238" s="49"/>
      <c r="WY238" s="49"/>
      <c r="WZ238" s="49"/>
      <c r="XA238" s="49"/>
      <c r="XB238" s="49"/>
      <c r="XC238" s="49"/>
      <c r="XD238" s="49"/>
      <c r="XE238" s="49"/>
      <c r="XF238" s="49"/>
      <c r="XG238" s="49"/>
      <c r="XH238" s="49"/>
      <c r="XI238" s="49"/>
      <c r="XJ238" s="49"/>
      <c r="XK238" s="49"/>
      <c r="XL238" s="49"/>
      <c r="XM238" s="49"/>
      <c r="XN238" s="49"/>
      <c r="XO238" s="49"/>
      <c r="XP238" s="49"/>
      <c r="XQ238" s="49"/>
      <c r="XR238" s="49"/>
      <c r="XS238" s="49"/>
      <c r="XT238" s="49"/>
      <c r="XU238" s="49"/>
      <c r="XV238" s="49"/>
      <c r="XW238" s="49"/>
      <c r="XX238" s="49"/>
      <c r="XY238" s="49"/>
      <c r="XZ238" s="49"/>
      <c r="YA238" s="49"/>
      <c r="YB238" s="49"/>
      <c r="YC238" s="49"/>
      <c r="YD238" s="49"/>
      <c r="YE238" s="49"/>
      <c r="YF238" s="49"/>
      <c r="YG238" s="49"/>
      <c r="YH238" s="49"/>
      <c r="YI238" s="49"/>
      <c r="YJ238" s="49"/>
      <c r="YK238" s="49"/>
      <c r="YL238" s="49"/>
      <c r="YM238" s="49"/>
      <c r="YN238" s="49"/>
      <c r="YO238" s="49"/>
      <c r="YP238" s="49"/>
      <c r="YQ238" s="49"/>
      <c r="YR238" s="49"/>
      <c r="YS238" s="49"/>
      <c r="YT238" s="49"/>
      <c r="YU238" s="49"/>
      <c r="YV238" s="49"/>
      <c r="YW238" s="49"/>
      <c r="YX238" s="49"/>
      <c r="YY238" s="49"/>
      <c r="YZ238" s="49"/>
      <c r="ZA238" s="49"/>
      <c r="ZB238" s="49"/>
      <c r="ZC238" s="49"/>
      <c r="ZD238" s="49"/>
      <c r="ZE238" s="49"/>
      <c r="ZF238" s="49"/>
      <c r="ZG238" s="49"/>
      <c r="ZH238" s="49"/>
      <c r="ZI238" s="49"/>
      <c r="ZJ238" s="49"/>
      <c r="ZK238" s="49"/>
      <c r="ZL238" s="49"/>
      <c r="ZM238" s="49"/>
      <c r="ZN238" s="49"/>
      <c r="ZO238" s="49"/>
      <c r="ZP238" s="49"/>
      <c r="ZQ238" s="49"/>
      <c r="ZR238" s="49"/>
      <c r="ZS238" s="49"/>
      <c r="ZT238" s="49"/>
      <c r="ZU238" s="49"/>
      <c r="ZV238" s="49"/>
      <c r="ZW238" s="49"/>
      <c r="ZX238" s="49"/>
      <c r="ZY238" s="49"/>
      <c r="ZZ238" s="49"/>
      <c r="AAA238" s="49"/>
      <c r="AAB238" s="49"/>
      <c r="AAC238" s="49"/>
      <c r="AAD238" s="49"/>
      <c r="AAE238" s="49"/>
      <c r="AAF238" s="49"/>
      <c r="AAG238" s="49"/>
      <c r="AAH238" s="49"/>
      <c r="AAI238" s="49"/>
      <c r="AAJ238" s="49"/>
      <c r="AAK238" s="49"/>
      <c r="AAL238" s="49"/>
      <c r="AAM238" s="49"/>
      <c r="AAN238" s="49"/>
      <c r="AAO238" s="49"/>
      <c r="AAP238" s="49"/>
      <c r="AAQ238" s="49"/>
      <c r="AAR238" s="49"/>
      <c r="AAS238" s="49"/>
      <c r="AAT238" s="49"/>
      <c r="AAU238" s="49"/>
      <c r="AAV238" s="49"/>
      <c r="AAW238" s="49"/>
      <c r="AAX238" s="49"/>
      <c r="AAY238" s="49"/>
      <c r="AAZ238" s="49"/>
      <c r="ABA238" s="49"/>
      <c r="ABB238" s="49"/>
      <c r="ABC238" s="49"/>
      <c r="ABD238" s="49"/>
      <c r="ABE238" s="49"/>
      <c r="ABF238" s="49"/>
      <c r="ABG238" s="49"/>
      <c r="ABH238" s="49"/>
      <c r="ABI238" s="49"/>
      <c r="ABJ238" s="49"/>
      <c r="ABK238" s="49"/>
      <c r="ABL238" s="49"/>
      <c r="ABM238" s="49"/>
      <c r="ABN238" s="49"/>
      <c r="ABO238" s="49"/>
      <c r="ABP238" s="49"/>
      <c r="ABQ238" s="49"/>
      <c r="ABR238" s="49"/>
      <c r="ABS238" s="49"/>
      <c r="ABT238" s="49"/>
      <c r="ABU238" s="49"/>
      <c r="ABV238" s="49"/>
      <c r="ABW238" s="49"/>
      <c r="ABX238" s="49"/>
      <c r="ABY238" s="49"/>
      <c r="ABZ238" s="49"/>
      <c r="ACA238" s="49"/>
      <c r="ACB238" s="49"/>
      <c r="ACC238" s="49"/>
      <c r="ACD238" s="49"/>
      <c r="ACE238" s="49"/>
      <c r="ACF238" s="49"/>
      <c r="ACG238" s="49"/>
      <c r="ACH238" s="49"/>
      <c r="ACI238" s="49"/>
      <c r="ACJ238" s="49"/>
      <c r="ACK238" s="49"/>
      <c r="ACL238" s="49"/>
      <c r="ACM238" s="49"/>
      <c r="ACN238" s="49"/>
      <c r="ACO238" s="49"/>
      <c r="ACP238" s="49"/>
      <c r="ACQ238" s="49"/>
      <c r="ACR238" s="49"/>
      <c r="ACS238" s="49"/>
      <c r="ACT238" s="49"/>
      <c r="ACU238" s="49"/>
      <c r="ACV238" s="49"/>
      <c r="ACW238" s="49"/>
      <c r="ACX238" s="49"/>
      <c r="ACY238" s="49"/>
      <c r="ACZ238" s="49"/>
      <c r="ADA238" s="49"/>
      <c r="ADB238" s="49"/>
      <c r="ADC238" s="49"/>
      <c r="ADD238" s="49"/>
      <c r="ADE238" s="49"/>
      <c r="ADF238" s="49"/>
      <c r="ADG238" s="49"/>
      <c r="ADH238" s="49"/>
      <c r="ADI238" s="49"/>
      <c r="ADJ238" s="49"/>
      <c r="ADK238" s="49"/>
      <c r="ADL238" s="49"/>
      <c r="ADM238" s="49"/>
      <c r="ADN238" s="49"/>
      <c r="ADO238" s="49"/>
      <c r="ADP238" s="49"/>
      <c r="ADQ238" s="49"/>
      <c r="ADR238" s="49"/>
      <c r="ADS238" s="49"/>
      <c r="ADT238" s="49"/>
      <c r="ADU238" s="49"/>
      <c r="ADV238" s="49"/>
      <c r="ADW238" s="49"/>
      <c r="ADX238" s="49"/>
      <c r="ADY238" s="49"/>
      <c r="ADZ238" s="49"/>
      <c r="AEA238" s="49"/>
      <c r="AEB238" s="49"/>
      <c r="AEC238" s="49"/>
      <c r="AED238" s="49"/>
      <c r="AEE238" s="49"/>
      <c r="AEF238" s="49"/>
      <c r="AEG238" s="49"/>
      <c r="AEH238" s="49"/>
      <c r="AEI238" s="49"/>
      <c r="AEJ238" s="49"/>
      <c r="AEK238" s="49"/>
      <c r="AEL238" s="49"/>
      <c r="AEM238" s="49"/>
      <c r="AEN238" s="49"/>
      <c r="AEO238" s="49"/>
      <c r="AEP238" s="49"/>
      <c r="AEQ238" s="49"/>
      <c r="AER238" s="49"/>
      <c r="AES238" s="49"/>
      <c r="AET238" s="49"/>
      <c r="AEU238" s="49"/>
      <c r="AEV238" s="49"/>
      <c r="AEW238" s="49"/>
      <c r="AEX238" s="49"/>
      <c r="AEY238" s="49"/>
      <c r="AEZ238" s="49"/>
      <c r="AFA238" s="49"/>
      <c r="AFB238" s="49"/>
      <c r="AFC238" s="49"/>
      <c r="AFD238" s="49"/>
      <c r="AFE238" s="49"/>
      <c r="AFF238" s="49"/>
      <c r="AFG238" s="49"/>
      <c r="AFH238" s="49"/>
      <c r="AFI238" s="49"/>
      <c r="AFJ238" s="49"/>
      <c r="AFK238" s="49"/>
      <c r="AFL238" s="49"/>
      <c r="AFM238" s="49"/>
      <c r="AFN238" s="49"/>
      <c r="AFO238" s="49"/>
      <c r="AFP238" s="49"/>
      <c r="AFQ238" s="49"/>
      <c r="AFR238" s="49"/>
      <c r="AFS238" s="49"/>
      <c r="AFT238" s="49"/>
      <c r="AFU238" s="49"/>
      <c r="AFV238" s="49"/>
      <c r="AFW238" s="49"/>
      <c r="AFX238" s="49"/>
      <c r="AFY238" s="49"/>
      <c r="AFZ238" s="49"/>
      <c r="AGA238" s="49"/>
      <c r="AGB238" s="49"/>
      <c r="AGC238" s="49"/>
      <c r="AGD238" s="49"/>
      <c r="AGE238" s="49"/>
      <c r="AGF238" s="49"/>
      <c r="AGG238" s="49"/>
      <c r="AGH238" s="49"/>
      <c r="AGI238" s="49"/>
      <c r="AGJ238" s="49"/>
      <c r="AGK238" s="49"/>
      <c r="AGL238" s="49"/>
      <c r="AGM238" s="49"/>
      <c r="AGN238" s="49"/>
      <c r="AGO238" s="49"/>
      <c r="AGP238" s="49"/>
      <c r="AGQ238" s="49"/>
      <c r="AGR238" s="49"/>
      <c r="AGS238" s="49"/>
      <c r="AGT238" s="49"/>
      <c r="AGU238" s="49"/>
      <c r="AGV238" s="49"/>
      <c r="AGW238" s="49"/>
      <c r="AGX238" s="49"/>
      <c r="AGY238" s="49"/>
      <c r="AGZ238" s="49"/>
      <c r="AHA238" s="49"/>
      <c r="AHB238" s="49"/>
      <c r="AHC238" s="49"/>
      <c r="AHD238" s="49"/>
      <c r="AHE238" s="49"/>
      <c r="AHF238" s="49"/>
      <c r="AHG238" s="49"/>
      <c r="AHH238" s="49"/>
      <c r="AHI238" s="49"/>
      <c r="AHJ238" s="49"/>
      <c r="AHK238" s="49"/>
      <c r="AHL238" s="49"/>
      <c r="AHM238" s="49"/>
      <c r="AHN238" s="49"/>
      <c r="AHO238" s="49"/>
      <c r="AHP238" s="49"/>
      <c r="AHQ238" s="49"/>
      <c r="AHR238" s="49"/>
      <c r="AHS238" s="49"/>
      <c r="AHT238" s="49"/>
      <c r="AHU238" s="49"/>
      <c r="AHV238" s="49"/>
      <c r="AHW238" s="49"/>
      <c r="AHX238" s="49"/>
      <c r="AHY238" s="49"/>
      <c r="AHZ238" s="49"/>
      <c r="AIA238" s="49"/>
      <c r="AIB238" s="49"/>
      <c r="AIC238" s="49"/>
      <c r="AID238" s="49"/>
      <c r="AIE238" s="49"/>
      <c r="AIF238" s="49"/>
      <c r="AIG238" s="49"/>
      <c r="AIH238" s="49"/>
      <c r="AII238" s="49"/>
      <c r="AIJ238" s="49"/>
      <c r="AIK238" s="49"/>
      <c r="AIL238" s="49"/>
      <c r="AIM238" s="49"/>
      <c r="AIN238" s="49"/>
      <c r="AIO238" s="49"/>
      <c r="AIP238" s="49"/>
      <c r="AIQ238" s="49"/>
      <c r="AIR238" s="49"/>
      <c r="AIS238" s="49"/>
      <c r="AIT238" s="49"/>
      <c r="AIU238" s="49"/>
      <c r="AIV238" s="49"/>
      <c r="AIW238" s="49"/>
      <c r="AIX238" s="49"/>
      <c r="AIY238" s="49"/>
      <c r="AIZ238" s="49"/>
      <c r="AJA238" s="49"/>
      <c r="AJB238" s="49"/>
      <c r="AJC238" s="49"/>
      <c r="AJD238" s="49"/>
      <c r="AJE238" s="49"/>
      <c r="AJF238" s="49"/>
      <c r="AJG238" s="49"/>
      <c r="AJH238" s="49"/>
      <c r="AJI238" s="49"/>
      <c r="AJJ238" s="49"/>
      <c r="AJK238" s="49"/>
      <c r="AJL238" s="49"/>
      <c r="AJM238" s="49"/>
      <c r="AJN238" s="49"/>
      <c r="AJO238" s="49"/>
      <c r="AJP238" s="49"/>
      <c r="AJQ238" s="49"/>
      <c r="AJR238" s="49"/>
      <c r="AJS238" s="49"/>
      <c r="AJT238" s="49"/>
      <c r="AJU238" s="49"/>
      <c r="AJV238" s="49"/>
      <c r="AJW238" s="49"/>
      <c r="AJX238" s="49"/>
      <c r="AJY238" s="49"/>
      <c r="AJZ238" s="49"/>
      <c r="AKA238" s="49"/>
      <c r="AKB238" s="49"/>
      <c r="AKC238" s="49"/>
      <c r="AKD238" s="49"/>
      <c r="AKE238" s="49"/>
      <c r="AKF238" s="49"/>
      <c r="AKG238" s="49"/>
      <c r="AKH238" s="49"/>
      <c r="AKI238" s="49"/>
      <c r="AKJ238" s="49"/>
      <c r="AKK238" s="49"/>
      <c r="AKL238" s="49"/>
      <c r="AKM238" s="49"/>
      <c r="AKN238" s="49"/>
      <c r="AKO238" s="49"/>
      <c r="AKP238" s="49"/>
      <c r="AKQ238" s="49"/>
      <c r="AKR238" s="49"/>
      <c r="AKS238" s="49"/>
      <c r="AKT238" s="49"/>
      <c r="AKU238" s="49"/>
      <c r="AKV238" s="49"/>
      <c r="AKW238" s="49"/>
      <c r="AKX238" s="49"/>
      <c r="AKY238" s="49"/>
      <c r="AKZ238" s="49"/>
      <c r="ALA238" s="49"/>
      <c r="ALB238" s="49"/>
      <c r="ALC238" s="49"/>
      <c r="ALD238" s="49"/>
      <c r="ALE238" s="49"/>
      <c r="ALF238" s="49"/>
      <c r="ALG238" s="49"/>
      <c r="ALH238" s="49"/>
      <c r="ALI238" s="49"/>
      <c r="ALJ238" s="49"/>
      <c r="ALK238" s="49"/>
      <c r="ALL238" s="49"/>
      <c r="ALM238" s="49"/>
      <c r="ALN238" s="49"/>
      <c r="ALO238" s="49"/>
      <c r="ALP238" s="49"/>
      <c r="ALQ238" s="49"/>
      <c r="ALR238" s="49"/>
      <c r="ALS238" s="49"/>
      <c r="ALT238" s="49"/>
      <c r="ALU238" s="49"/>
      <c r="ALV238" s="49"/>
      <c r="ALW238" s="49"/>
      <c r="ALX238" s="49"/>
      <c r="ALY238" s="49"/>
      <c r="ALZ238" s="49"/>
      <c r="AMA238" s="49"/>
      <c r="AMB238" s="49"/>
      <c r="AMC238" s="49"/>
      <c r="AMD238" s="49"/>
      <c r="AME238" s="49"/>
      <c r="AMF238" s="49"/>
      <c r="AMG238" s="49"/>
      <c r="AMH238" s="49"/>
      <c r="AMI238" s="49"/>
      <c r="AMJ238" s="49"/>
      <c r="AMK238" s="49"/>
      <c r="AML238" s="49"/>
      <c r="AMM238" s="49"/>
      <c r="AMN238" s="49"/>
      <c r="AMO238" s="49"/>
      <c r="AMP238" s="49"/>
      <c r="AMQ238" s="49"/>
      <c r="AMR238" s="49"/>
      <c r="AMS238" s="49"/>
      <c r="AMT238" s="49"/>
      <c r="AMU238" s="49"/>
      <c r="AMV238" s="49"/>
      <c r="AMW238" s="49"/>
      <c r="AMX238" s="49"/>
      <c r="AMY238" s="49"/>
      <c r="AMZ238" s="49"/>
      <c r="ANA238" s="49"/>
      <c r="ANB238" s="49"/>
      <c r="ANC238" s="49"/>
      <c r="AND238" s="49"/>
      <c r="ANE238" s="49"/>
      <c r="ANF238" s="49"/>
      <c r="ANG238" s="49"/>
      <c r="ANH238" s="49"/>
      <c r="ANI238" s="49"/>
      <c r="ANJ238" s="49"/>
      <c r="ANK238" s="49"/>
      <c r="ANL238" s="49"/>
      <c r="ANM238" s="49"/>
      <c r="ANN238" s="49"/>
      <c r="ANO238" s="49"/>
      <c r="ANP238" s="49"/>
      <c r="ANQ238" s="49"/>
      <c r="ANR238" s="49"/>
      <c r="ANS238" s="49"/>
      <c r="ANT238" s="49"/>
      <c r="ANU238" s="49"/>
      <c r="ANV238" s="49"/>
      <c r="ANW238" s="49"/>
      <c r="ANX238" s="49"/>
      <c r="ANY238" s="49"/>
      <c r="ANZ238" s="49"/>
      <c r="AOA238" s="49"/>
      <c r="AOB238" s="49"/>
      <c r="AOC238" s="49"/>
      <c r="AOD238" s="49"/>
      <c r="AOE238" s="49"/>
      <c r="AOF238" s="49"/>
      <c r="AOG238" s="49"/>
      <c r="AOH238" s="49"/>
      <c r="AOI238" s="49"/>
      <c r="AOJ238" s="49"/>
      <c r="AOK238" s="49"/>
      <c r="AOL238" s="49"/>
      <c r="AOM238" s="49"/>
      <c r="AON238" s="49"/>
      <c r="AOO238" s="49"/>
      <c r="AOP238" s="49"/>
      <c r="AOQ238" s="49"/>
      <c r="AOR238" s="49"/>
      <c r="AOS238" s="49"/>
      <c r="AOT238" s="49"/>
      <c r="AOU238" s="49"/>
      <c r="AOV238" s="49"/>
      <c r="AOW238" s="49"/>
      <c r="AOX238" s="49"/>
      <c r="AOY238" s="49"/>
      <c r="AOZ238" s="49"/>
      <c r="APA238" s="49"/>
      <c r="APB238" s="49"/>
      <c r="APC238" s="49"/>
      <c r="APD238" s="49"/>
      <c r="APE238" s="49"/>
      <c r="APF238" s="49"/>
      <c r="APG238" s="49"/>
      <c r="APH238" s="49"/>
      <c r="API238" s="49"/>
      <c r="APJ238" s="49"/>
      <c r="APK238" s="49"/>
      <c r="APL238" s="49"/>
      <c r="APM238" s="49"/>
      <c r="APN238" s="49"/>
      <c r="APO238" s="49"/>
      <c r="APP238" s="49"/>
      <c r="APQ238" s="49"/>
      <c r="APR238" s="49"/>
      <c r="APS238" s="49"/>
      <c r="APT238" s="49"/>
      <c r="APU238" s="49"/>
      <c r="APV238" s="49"/>
      <c r="APW238" s="49"/>
      <c r="APX238" s="49"/>
      <c r="APY238" s="49"/>
      <c r="APZ238" s="49"/>
      <c r="AQA238" s="49"/>
      <c r="AQB238" s="49"/>
      <c r="AQC238" s="49"/>
      <c r="AQD238" s="49"/>
      <c r="AQE238" s="49"/>
      <c r="AQF238" s="49"/>
      <c r="AQG238" s="49"/>
      <c r="AQH238" s="49"/>
      <c r="AQI238" s="49"/>
      <c r="AQJ238" s="49"/>
      <c r="AQK238" s="49"/>
      <c r="AQL238" s="49"/>
      <c r="AQM238" s="49"/>
      <c r="AQN238" s="49"/>
      <c r="AQO238" s="49"/>
      <c r="AQP238" s="49"/>
      <c r="AQQ238" s="49"/>
      <c r="AQR238" s="49"/>
      <c r="AQS238" s="49"/>
      <c r="AQT238" s="49"/>
      <c r="AQU238" s="49"/>
      <c r="AQV238" s="49"/>
      <c r="AQW238" s="49"/>
      <c r="AQX238" s="49"/>
      <c r="AQY238" s="49"/>
      <c r="AQZ238" s="49"/>
      <c r="ARA238" s="49"/>
      <c r="ARB238" s="49"/>
      <c r="ARC238" s="49"/>
      <c r="ARD238" s="49"/>
      <c r="ARE238" s="49"/>
      <c r="ARF238" s="49"/>
      <c r="ARG238" s="49"/>
      <c r="ARH238" s="49"/>
      <c r="ARI238" s="49"/>
      <c r="ARJ238" s="49"/>
      <c r="ARK238" s="49"/>
      <c r="ARL238" s="49"/>
      <c r="ARM238" s="49"/>
      <c r="ARN238" s="49"/>
      <c r="ARO238" s="49"/>
      <c r="ARP238" s="49"/>
      <c r="ARQ238" s="49"/>
      <c r="ARR238" s="49"/>
      <c r="ARS238" s="49"/>
      <c r="ART238" s="49"/>
      <c r="ARU238" s="49"/>
      <c r="ARV238" s="49"/>
      <c r="ARW238" s="49"/>
      <c r="ARX238" s="49"/>
      <c r="ARY238" s="49"/>
      <c r="ARZ238" s="49"/>
      <c r="ASA238" s="49"/>
      <c r="ASB238" s="49"/>
      <c r="ASC238" s="49"/>
      <c r="ASD238" s="49"/>
      <c r="ASE238" s="49"/>
      <c r="ASF238" s="49"/>
      <c r="ASG238" s="49"/>
      <c r="ASH238" s="49"/>
      <c r="ASI238" s="49"/>
      <c r="ASJ238" s="49"/>
      <c r="ASK238" s="49"/>
      <c r="ASL238" s="49"/>
      <c r="ASM238" s="49"/>
      <c r="ASN238" s="49"/>
      <c r="ASO238" s="49"/>
      <c r="ASP238" s="49"/>
      <c r="ASQ238" s="49"/>
      <c r="ASR238" s="49"/>
      <c r="ASS238" s="49"/>
      <c r="AST238" s="49"/>
      <c r="ASU238" s="49"/>
      <c r="ASV238" s="49"/>
      <c r="ASW238" s="49"/>
      <c r="ASX238" s="49"/>
      <c r="ASY238" s="49"/>
      <c r="ASZ238" s="49"/>
      <c r="ATA238" s="49"/>
      <c r="ATB238" s="49"/>
      <c r="ATC238" s="49"/>
      <c r="ATD238" s="49"/>
      <c r="ATE238" s="49"/>
      <c r="ATF238" s="49"/>
      <c r="ATG238" s="49"/>
      <c r="ATH238" s="49"/>
      <c r="ATI238" s="49"/>
      <c r="ATJ238" s="49"/>
      <c r="ATK238" s="49"/>
      <c r="ATL238" s="49"/>
      <c r="ATM238" s="49"/>
      <c r="ATN238" s="49"/>
      <c r="ATO238" s="49"/>
      <c r="ATP238" s="49"/>
      <c r="ATQ238" s="49"/>
      <c r="ATR238" s="49"/>
      <c r="ATS238" s="49"/>
      <c r="ATT238" s="49"/>
      <c r="ATU238" s="49"/>
      <c r="ATV238" s="49"/>
      <c r="ATW238" s="49"/>
      <c r="ATX238" s="49"/>
      <c r="ATY238" s="49"/>
      <c r="ATZ238" s="49"/>
      <c r="AUA238" s="49"/>
      <c r="AUB238" s="49"/>
      <c r="AUC238" s="49"/>
      <c r="AUD238" s="49"/>
      <c r="AUE238" s="49"/>
      <c r="AUF238" s="49"/>
      <c r="AUG238" s="49"/>
      <c r="AUH238" s="49"/>
      <c r="AUI238" s="49"/>
      <c r="AUJ238" s="49"/>
      <c r="AUK238" s="49"/>
      <c r="AUL238" s="49"/>
      <c r="AUM238" s="49"/>
      <c r="AUN238" s="49"/>
      <c r="AUO238" s="49"/>
      <c r="AUP238" s="49"/>
      <c r="AUQ238" s="49"/>
      <c r="AUR238" s="49"/>
      <c r="AUS238" s="49"/>
      <c r="AUT238" s="49"/>
      <c r="AUU238" s="49"/>
      <c r="AUV238" s="49"/>
      <c r="AUW238" s="49"/>
      <c r="AUX238" s="49"/>
      <c r="AUY238" s="49"/>
      <c r="AUZ238" s="49"/>
      <c r="AVA238" s="49"/>
      <c r="AVB238" s="49"/>
      <c r="AVC238" s="49"/>
      <c r="AVD238" s="49"/>
      <c r="AVE238" s="49"/>
      <c r="AVF238" s="49"/>
      <c r="AVG238" s="49"/>
      <c r="AVH238" s="49"/>
      <c r="AVI238" s="49"/>
      <c r="AVJ238" s="49"/>
      <c r="AVK238" s="49"/>
      <c r="AVL238" s="49"/>
      <c r="AVM238" s="49"/>
      <c r="AVN238" s="49"/>
      <c r="AVO238" s="49"/>
      <c r="AVP238" s="49"/>
      <c r="AVQ238" s="49"/>
      <c r="AVR238" s="49"/>
      <c r="AVS238" s="49"/>
      <c r="AVT238" s="49"/>
      <c r="AVU238" s="49"/>
      <c r="AVV238" s="49"/>
      <c r="AVW238" s="49"/>
      <c r="AVX238" s="49"/>
      <c r="AVY238" s="49"/>
      <c r="AVZ238" s="49"/>
      <c r="AWA238" s="49"/>
      <c r="AWB238" s="49"/>
      <c r="AWC238" s="49"/>
      <c r="AWD238" s="49"/>
      <c r="AWE238" s="49"/>
      <c r="AWF238" s="49"/>
      <c r="AWG238" s="49"/>
      <c r="AWH238" s="49"/>
      <c r="AWI238" s="49"/>
      <c r="AWJ238" s="49"/>
      <c r="AWK238" s="49"/>
      <c r="AWL238" s="49"/>
      <c r="AWM238" s="49"/>
      <c r="AWN238" s="49"/>
      <c r="AWO238" s="49"/>
      <c r="AWP238" s="49"/>
      <c r="AWQ238" s="49"/>
      <c r="AWR238" s="49"/>
      <c r="AWS238" s="49"/>
      <c r="AWT238" s="49"/>
      <c r="AWU238" s="49"/>
      <c r="AWV238" s="49"/>
      <c r="AWW238" s="49"/>
      <c r="AWX238" s="49"/>
      <c r="AWY238" s="49"/>
      <c r="AWZ238" s="49"/>
      <c r="AXA238" s="49"/>
      <c r="AXB238" s="49"/>
      <c r="AXC238" s="49"/>
      <c r="AXD238" s="49"/>
      <c r="AXE238" s="49"/>
      <c r="AXF238" s="49"/>
      <c r="AXG238" s="49"/>
      <c r="AXH238" s="49"/>
      <c r="AXI238" s="49"/>
      <c r="AXJ238" s="49"/>
      <c r="AXK238" s="49"/>
      <c r="AXL238" s="49"/>
      <c r="AXM238" s="49"/>
      <c r="AXN238" s="49"/>
      <c r="AXO238" s="49"/>
      <c r="AXP238" s="49"/>
      <c r="AXQ238" s="49"/>
      <c r="AXR238" s="49"/>
      <c r="AXS238" s="49"/>
      <c r="AXT238" s="49"/>
      <c r="AXU238" s="49"/>
      <c r="AXV238" s="49"/>
      <c r="AXW238" s="49"/>
      <c r="AXX238" s="49"/>
      <c r="AXY238" s="49"/>
      <c r="AXZ238" s="49"/>
      <c r="AYA238" s="49"/>
      <c r="AYB238" s="49"/>
      <c r="AYC238" s="49"/>
      <c r="AYD238" s="49"/>
      <c r="AYE238" s="49"/>
      <c r="AYF238" s="49"/>
      <c r="AYG238" s="49"/>
      <c r="AYH238" s="49"/>
      <c r="AYI238" s="49"/>
      <c r="AYJ238" s="49"/>
      <c r="AYK238" s="49"/>
      <c r="AYL238" s="49"/>
      <c r="AYM238" s="49"/>
      <c r="AYN238" s="49"/>
      <c r="AYO238" s="49"/>
      <c r="AYP238" s="49"/>
      <c r="AYQ238" s="49"/>
      <c r="AYR238" s="49"/>
      <c r="AYS238" s="49"/>
      <c r="AYT238" s="49"/>
      <c r="AYU238" s="49"/>
      <c r="AYV238" s="49"/>
      <c r="AYW238" s="49"/>
      <c r="AYX238" s="49"/>
      <c r="AYY238" s="49"/>
      <c r="AYZ238" s="49"/>
      <c r="AZA238" s="49"/>
      <c r="AZB238" s="49"/>
      <c r="AZC238" s="49"/>
      <c r="AZD238" s="49"/>
      <c r="AZE238" s="49"/>
      <c r="AZF238" s="49"/>
      <c r="AZG238" s="49"/>
      <c r="AZH238" s="49"/>
      <c r="AZI238" s="49"/>
      <c r="AZJ238" s="49"/>
      <c r="AZK238" s="49"/>
      <c r="AZL238" s="49"/>
      <c r="AZM238" s="49"/>
      <c r="AZN238" s="49"/>
      <c r="AZO238" s="49"/>
      <c r="AZP238" s="49"/>
      <c r="AZQ238" s="49"/>
      <c r="AZR238" s="49"/>
      <c r="AZS238" s="49"/>
      <c r="AZT238" s="49"/>
      <c r="AZU238" s="49"/>
      <c r="AZV238" s="49"/>
      <c r="AZW238" s="49"/>
      <c r="AZX238" s="49"/>
      <c r="AZY238" s="49"/>
      <c r="AZZ238" s="49"/>
      <c r="BAA238" s="49"/>
      <c r="BAB238" s="49"/>
      <c r="BAC238" s="49"/>
      <c r="BAD238" s="49"/>
      <c r="BAE238" s="49"/>
      <c r="BAF238" s="49"/>
      <c r="BAG238" s="49"/>
      <c r="BAH238" s="49"/>
      <c r="BAI238" s="49"/>
      <c r="BAJ238" s="49"/>
      <c r="BAK238" s="49"/>
      <c r="BAL238" s="49"/>
      <c r="BAM238" s="49"/>
      <c r="BAN238" s="49"/>
      <c r="BAO238" s="49"/>
      <c r="BAP238" s="49"/>
      <c r="BAQ238" s="49"/>
      <c r="BAR238" s="49"/>
      <c r="BAS238" s="49"/>
      <c r="BAT238" s="49"/>
      <c r="BAU238" s="49"/>
      <c r="BAV238" s="49"/>
      <c r="BAW238" s="49"/>
      <c r="BAX238" s="49"/>
      <c r="BAY238" s="49"/>
      <c r="BAZ238" s="49"/>
      <c r="BBA238" s="49"/>
      <c r="BBB238" s="49"/>
      <c r="BBC238" s="49"/>
      <c r="BBD238" s="49"/>
      <c r="BBE238" s="49"/>
      <c r="BBF238" s="49"/>
      <c r="BBG238" s="49"/>
      <c r="BBH238" s="49"/>
      <c r="BBI238" s="49"/>
      <c r="BBJ238" s="49"/>
      <c r="BBK238" s="49"/>
      <c r="BBL238" s="49"/>
      <c r="BBM238" s="49"/>
      <c r="BBN238" s="49"/>
      <c r="BBO238" s="49"/>
      <c r="BBP238" s="49"/>
      <c r="BBQ238" s="49"/>
      <c r="BBR238" s="49"/>
      <c r="BBS238" s="49"/>
      <c r="BBT238" s="49"/>
      <c r="BBU238" s="49"/>
      <c r="BBV238" s="49"/>
      <c r="BBW238" s="49"/>
      <c r="BBX238" s="49"/>
      <c r="BBY238" s="49"/>
      <c r="BBZ238" s="49"/>
      <c r="BCA238" s="49"/>
      <c r="BCB238" s="49"/>
      <c r="BCC238" s="49"/>
      <c r="BCD238" s="49"/>
      <c r="BCE238" s="49"/>
      <c r="BCF238" s="49"/>
      <c r="BCG238" s="49"/>
      <c r="BCH238" s="49"/>
      <c r="BCI238" s="49"/>
      <c r="BCJ238" s="49"/>
      <c r="BCK238" s="49"/>
      <c r="BCL238" s="49"/>
      <c r="BCM238" s="49"/>
      <c r="BCN238" s="49"/>
      <c r="BCO238" s="49"/>
      <c r="BCP238" s="49"/>
      <c r="BCQ238" s="49"/>
      <c r="BCR238" s="49"/>
      <c r="BCS238" s="49"/>
      <c r="BCT238" s="49"/>
      <c r="BCU238" s="49"/>
      <c r="BCV238" s="49"/>
      <c r="BCW238" s="49"/>
      <c r="BCX238" s="49"/>
      <c r="BCY238" s="49"/>
      <c r="BCZ238" s="49"/>
      <c r="BDA238" s="49"/>
      <c r="BDB238" s="49"/>
      <c r="BDC238" s="49"/>
      <c r="BDD238" s="49"/>
      <c r="BDE238" s="49"/>
      <c r="BDF238" s="49"/>
      <c r="BDG238" s="49"/>
      <c r="BDH238" s="49"/>
      <c r="BDI238" s="49"/>
      <c r="BDJ238" s="49"/>
      <c r="BDK238" s="49"/>
      <c r="BDL238" s="49"/>
      <c r="BDM238" s="49"/>
      <c r="BDN238" s="49"/>
      <c r="BDO238" s="49"/>
      <c r="BDP238" s="49"/>
      <c r="BDQ238" s="49"/>
      <c r="BDR238" s="49"/>
      <c r="BDS238" s="49"/>
      <c r="BDT238" s="49"/>
      <c r="BDU238" s="49"/>
      <c r="BDV238" s="49"/>
      <c r="BDW238" s="49"/>
      <c r="BDX238" s="49"/>
      <c r="BDY238" s="49"/>
      <c r="BDZ238" s="49"/>
      <c r="BEA238" s="49"/>
      <c r="BEB238" s="49"/>
      <c r="BEC238" s="49"/>
      <c r="BED238" s="49"/>
      <c r="BEE238" s="49"/>
      <c r="BEF238" s="49"/>
      <c r="BEG238" s="49"/>
      <c r="BEH238" s="49"/>
      <c r="BEI238" s="49"/>
      <c r="BEJ238" s="49"/>
      <c r="BEK238" s="49"/>
      <c r="BEL238" s="49"/>
      <c r="BEM238" s="49"/>
      <c r="BEN238" s="49"/>
      <c r="BEO238" s="49"/>
      <c r="BEP238" s="49"/>
      <c r="BEQ238" s="49"/>
      <c r="BER238" s="49"/>
      <c r="BES238" s="49"/>
      <c r="BET238" s="49"/>
    </row>
    <row r="239" spans="1:1502" s="49" customFormat="1" x14ac:dyDescent="0.2">
      <c r="A239" s="528" t="s">
        <v>1614</v>
      </c>
      <c r="B239" s="529" t="s">
        <v>1189</v>
      </c>
      <c r="C239" s="530">
        <v>520424.55</v>
      </c>
      <c r="D239" s="530">
        <v>492911.2</v>
      </c>
      <c r="E239" s="564">
        <v>0</v>
      </c>
      <c r="F239" s="564">
        <v>0</v>
      </c>
      <c r="G239" s="564">
        <v>520424.55</v>
      </c>
      <c r="H239" s="564">
        <v>492911.2</v>
      </c>
      <c r="I239" s="529" t="s">
        <v>263</v>
      </c>
      <c r="J239" s="528"/>
    </row>
    <row r="240" spans="1:1502" s="49" customFormat="1" x14ac:dyDescent="0.2">
      <c r="A240" s="528" t="s">
        <v>1179</v>
      </c>
      <c r="B240" s="529" t="s">
        <v>230</v>
      </c>
      <c r="C240" s="525">
        <v>379487.3</v>
      </c>
      <c r="D240" s="530">
        <v>321617.52</v>
      </c>
      <c r="E240" s="564">
        <v>0</v>
      </c>
      <c r="F240" s="564">
        <v>0</v>
      </c>
      <c r="G240" s="564">
        <v>379487.3</v>
      </c>
      <c r="H240" s="564">
        <v>321617.52</v>
      </c>
      <c r="I240" s="534" t="s">
        <v>263</v>
      </c>
      <c r="J240" s="528"/>
    </row>
    <row r="241" spans="1:10" s="49" customFormat="1" x14ac:dyDescent="0.2">
      <c r="A241" s="528" t="s">
        <v>1572</v>
      </c>
      <c r="B241" s="529" t="s">
        <v>1626</v>
      </c>
      <c r="C241" s="530">
        <v>56917.84</v>
      </c>
      <c r="D241" s="530">
        <v>55068.74</v>
      </c>
      <c r="E241" s="564">
        <v>0</v>
      </c>
      <c r="F241" s="564">
        <v>0</v>
      </c>
      <c r="G241" s="564">
        <v>56917.84</v>
      </c>
      <c r="H241" s="564">
        <v>55068.74</v>
      </c>
      <c r="I241" s="529" t="s">
        <v>263</v>
      </c>
      <c r="J241" s="528"/>
    </row>
    <row r="242" spans="1:10" s="49" customFormat="1" x14ac:dyDescent="0.2">
      <c r="A242" s="528" t="s">
        <v>1573</v>
      </c>
      <c r="B242" s="529" t="s">
        <v>226</v>
      </c>
      <c r="C242" s="530">
        <v>270611.53000000003</v>
      </c>
      <c r="D242" s="530">
        <v>256875.78</v>
      </c>
      <c r="E242" s="564">
        <v>0</v>
      </c>
      <c r="F242" s="564">
        <v>0</v>
      </c>
      <c r="G242" s="564">
        <v>270611.53000000003</v>
      </c>
      <c r="H242" s="564">
        <v>256875.78</v>
      </c>
      <c r="I242" s="529" t="s">
        <v>263</v>
      </c>
      <c r="J242" s="528"/>
    </row>
    <row r="243" spans="1:10" s="49" customFormat="1" x14ac:dyDescent="0.2">
      <c r="A243" s="528" t="s">
        <v>1533</v>
      </c>
      <c r="B243" s="529" t="s">
        <v>1635</v>
      </c>
      <c r="C243" s="530">
        <v>6544838.7799999993</v>
      </c>
      <c r="D243" s="530">
        <v>6343195.0499999998</v>
      </c>
      <c r="E243" s="564">
        <v>0</v>
      </c>
      <c r="F243" s="564">
        <v>0</v>
      </c>
      <c r="G243" s="564">
        <v>6544838.7799999993</v>
      </c>
      <c r="H243" s="564">
        <v>6343195.0499999998</v>
      </c>
      <c r="I243" s="529" t="s">
        <v>263</v>
      </c>
      <c r="J243" s="528"/>
    </row>
    <row r="244" spans="1:10" s="49" customFormat="1" x14ac:dyDescent="0.2">
      <c r="A244" s="528" t="s">
        <v>1503</v>
      </c>
      <c r="B244" s="529" t="s">
        <v>1630</v>
      </c>
      <c r="C244" s="530">
        <v>673.56</v>
      </c>
      <c r="D244" s="530">
        <v>653.84</v>
      </c>
      <c r="E244" s="564">
        <v>0</v>
      </c>
      <c r="F244" s="564">
        <v>0</v>
      </c>
      <c r="G244" s="564">
        <v>673.56</v>
      </c>
      <c r="H244" s="564">
        <v>653.84</v>
      </c>
      <c r="I244" s="529" t="s">
        <v>263</v>
      </c>
      <c r="J244" s="528"/>
    </row>
    <row r="245" spans="1:10" s="49" customFormat="1" x14ac:dyDescent="0.2">
      <c r="A245" s="528" t="s">
        <v>1503</v>
      </c>
      <c r="B245" s="529" t="s">
        <v>1630</v>
      </c>
      <c r="C245" s="530">
        <v>50713.83</v>
      </c>
      <c r="D245" s="530">
        <v>49228.57</v>
      </c>
      <c r="E245" s="564">
        <v>0</v>
      </c>
      <c r="F245" s="564">
        <v>0</v>
      </c>
      <c r="G245" s="564">
        <v>50713.83</v>
      </c>
      <c r="H245" s="564">
        <v>49228.57</v>
      </c>
      <c r="I245" s="529" t="s">
        <v>263</v>
      </c>
      <c r="J245" s="528"/>
    </row>
    <row r="246" spans="1:10" s="49" customFormat="1" x14ac:dyDescent="0.2">
      <c r="A246" s="528" t="s">
        <v>1503</v>
      </c>
      <c r="B246" s="529" t="s">
        <v>1630</v>
      </c>
      <c r="C246" s="530">
        <v>741.14</v>
      </c>
      <c r="D246" s="530">
        <v>719.43</v>
      </c>
      <c r="E246" s="564">
        <v>0</v>
      </c>
      <c r="F246" s="564">
        <v>0</v>
      </c>
      <c r="G246" s="564">
        <v>741.14</v>
      </c>
      <c r="H246" s="564">
        <v>719.43</v>
      </c>
      <c r="I246" s="529" t="s">
        <v>263</v>
      </c>
      <c r="J246" s="528"/>
    </row>
    <row r="247" spans="1:10" s="49" customFormat="1" x14ac:dyDescent="0.2">
      <c r="A247" s="528" t="s">
        <v>1507</v>
      </c>
      <c r="B247" s="529" t="s">
        <v>1636</v>
      </c>
      <c r="C247" s="530">
        <v>66251.399999999994</v>
      </c>
      <c r="D247" s="530">
        <v>64105.89</v>
      </c>
      <c r="E247" s="564">
        <v>0</v>
      </c>
      <c r="F247" s="564">
        <v>0</v>
      </c>
      <c r="G247" s="564">
        <v>66251.399999999994</v>
      </c>
      <c r="H247" s="564">
        <v>64105.89</v>
      </c>
      <c r="I247" s="529" t="s">
        <v>263</v>
      </c>
      <c r="J247" s="528"/>
    </row>
    <row r="248" spans="1:10" s="49" customFormat="1" x14ac:dyDescent="0.2">
      <c r="A248" s="528" t="s">
        <v>1507</v>
      </c>
      <c r="B248" s="529" t="s">
        <v>1636</v>
      </c>
      <c r="C248" s="530">
        <v>18455.75</v>
      </c>
      <c r="D248" s="530">
        <v>17858.07</v>
      </c>
      <c r="E248" s="564">
        <v>0</v>
      </c>
      <c r="F248" s="564">
        <v>0</v>
      </c>
      <c r="G248" s="564">
        <v>18455.75</v>
      </c>
      <c r="H248" s="564">
        <v>17858.07</v>
      </c>
      <c r="I248" s="529" t="s">
        <v>263</v>
      </c>
      <c r="J248" s="528"/>
    </row>
    <row r="249" spans="1:10" s="49" customFormat="1" x14ac:dyDescent="0.2">
      <c r="A249" s="528" t="s">
        <v>1507</v>
      </c>
      <c r="B249" s="529" t="s">
        <v>1636</v>
      </c>
      <c r="C249" s="530">
        <v>21796.15</v>
      </c>
      <c r="D249" s="530">
        <v>21090.3</v>
      </c>
      <c r="E249" s="564">
        <v>0</v>
      </c>
      <c r="F249" s="564">
        <v>0</v>
      </c>
      <c r="G249" s="564">
        <v>21796.15</v>
      </c>
      <c r="H249" s="564">
        <v>21090.3</v>
      </c>
      <c r="I249" s="529" t="s">
        <v>263</v>
      </c>
      <c r="J249" s="528"/>
    </row>
    <row r="250" spans="1:10" s="49" customFormat="1" x14ac:dyDescent="0.2">
      <c r="A250" s="528" t="s">
        <v>1507</v>
      </c>
      <c r="B250" s="529" t="s">
        <v>1636</v>
      </c>
      <c r="C250" s="530">
        <v>321709.01</v>
      </c>
      <c r="D250" s="530">
        <v>311290.67</v>
      </c>
      <c r="E250" s="564">
        <v>0</v>
      </c>
      <c r="F250" s="564">
        <v>0</v>
      </c>
      <c r="G250" s="564">
        <v>321709.01</v>
      </c>
      <c r="H250" s="564">
        <v>311290.67</v>
      </c>
      <c r="I250" s="529" t="s">
        <v>263</v>
      </c>
      <c r="J250" s="528"/>
    </row>
    <row r="251" spans="1:10" s="49" customFormat="1" x14ac:dyDescent="0.2">
      <c r="A251" s="528" t="s">
        <v>1507</v>
      </c>
      <c r="B251" s="529" t="s">
        <v>1636</v>
      </c>
      <c r="C251" s="530">
        <v>668.08</v>
      </c>
      <c r="D251" s="530">
        <v>646.45000000000005</v>
      </c>
      <c r="E251" s="564">
        <v>0</v>
      </c>
      <c r="F251" s="564">
        <v>0</v>
      </c>
      <c r="G251" s="564">
        <v>668.08</v>
      </c>
      <c r="H251" s="564">
        <v>646.45000000000005</v>
      </c>
      <c r="I251" s="529" t="s">
        <v>263</v>
      </c>
      <c r="J251" s="528"/>
    </row>
    <row r="252" spans="1:10" s="49" customFormat="1" x14ac:dyDescent="0.2">
      <c r="A252" s="528" t="s">
        <v>1521</v>
      </c>
      <c r="B252" s="529" t="s">
        <v>1623</v>
      </c>
      <c r="C252" s="530">
        <v>8672887.2599999998</v>
      </c>
      <c r="D252" s="530">
        <v>8394354.5999999996</v>
      </c>
      <c r="E252" s="564">
        <v>0</v>
      </c>
      <c r="F252" s="564">
        <v>0</v>
      </c>
      <c r="G252" s="564">
        <v>8672887.2599999998</v>
      </c>
      <c r="H252" s="564">
        <v>8394354.5999999996</v>
      </c>
      <c r="I252" s="529" t="s">
        <v>263</v>
      </c>
      <c r="J252" s="528"/>
    </row>
    <row r="253" spans="1:10" s="49" customFormat="1" x14ac:dyDescent="0.2">
      <c r="A253" s="528" t="s">
        <v>1525</v>
      </c>
      <c r="B253" s="529" t="s">
        <v>1639</v>
      </c>
      <c r="C253" s="525">
        <v>63.76</v>
      </c>
      <c r="D253" s="530">
        <v>61.69</v>
      </c>
      <c r="E253" s="564">
        <v>0</v>
      </c>
      <c r="F253" s="564">
        <v>0</v>
      </c>
      <c r="G253" s="564">
        <v>63.76</v>
      </c>
      <c r="H253" s="564">
        <v>61.69</v>
      </c>
      <c r="I253" s="534" t="s">
        <v>263</v>
      </c>
      <c r="J253" s="528"/>
    </row>
    <row r="254" spans="1:10" s="49" customFormat="1" x14ac:dyDescent="0.2">
      <c r="A254" s="528" t="s">
        <v>1525</v>
      </c>
      <c r="B254" s="529" t="s">
        <v>1639</v>
      </c>
      <c r="C254" s="525">
        <v>31.88</v>
      </c>
      <c r="D254" s="530">
        <v>30.84</v>
      </c>
      <c r="E254" s="564">
        <v>0</v>
      </c>
      <c r="F254" s="564">
        <v>0</v>
      </c>
      <c r="G254" s="564">
        <v>31.88</v>
      </c>
      <c r="H254" s="564">
        <v>30.84</v>
      </c>
      <c r="I254" s="534" t="s">
        <v>263</v>
      </c>
      <c r="J254" s="528"/>
    </row>
    <row r="255" spans="1:10" s="49" customFormat="1" x14ac:dyDescent="0.2">
      <c r="A255" s="528" t="s">
        <v>32</v>
      </c>
      <c r="B255" s="529" t="s">
        <v>143</v>
      </c>
      <c r="C255" s="525">
        <v>97536.74</v>
      </c>
      <c r="D255" s="530">
        <v>85954.97</v>
      </c>
      <c r="E255" s="564">
        <v>0</v>
      </c>
      <c r="F255" s="564">
        <v>0</v>
      </c>
      <c r="G255" s="564">
        <v>97536.74</v>
      </c>
      <c r="H255" s="564">
        <v>85954.97</v>
      </c>
      <c r="I255" s="526" t="s">
        <v>263</v>
      </c>
      <c r="J255" s="528"/>
    </row>
    <row r="256" spans="1:10" s="49" customFormat="1" x14ac:dyDescent="0.2">
      <c r="A256" s="528" t="s">
        <v>32</v>
      </c>
      <c r="B256" s="528" t="s">
        <v>143</v>
      </c>
      <c r="C256" s="525">
        <v>1266.71</v>
      </c>
      <c r="D256" s="530">
        <v>1116.3</v>
      </c>
      <c r="E256" s="564">
        <v>0</v>
      </c>
      <c r="F256" s="564">
        <v>0</v>
      </c>
      <c r="G256" s="564">
        <v>1266.71</v>
      </c>
      <c r="H256" s="564">
        <v>1116.3</v>
      </c>
      <c r="I256" s="526" t="s">
        <v>263</v>
      </c>
      <c r="J256" s="528"/>
    </row>
    <row r="257" spans="1:10" s="49" customFormat="1" x14ac:dyDescent="0.2">
      <c r="A257" s="528" t="s">
        <v>32</v>
      </c>
      <c r="B257" s="528" t="s">
        <v>143</v>
      </c>
      <c r="C257" s="525">
        <v>24216.53</v>
      </c>
      <c r="D257" s="530">
        <v>21341</v>
      </c>
      <c r="E257" s="564">
        <v>0</v>
      </c>
      <c r="F257" s="564">
        <v>0</v>
      </c>
      <c r="G257" s="564">
        <v>24216.53</v>
      </c>
      <c r="H257" s="564">
        <v>21341</v>
      </c>
      <c r="I257" s="526" t="s">
        <v>263</v>
      </c>
      <c r="J257" s="528"/>
    </row>
    <row r="258" spans="1:10" s="49" customFormat="1" x14ac:dyDescent="0.2">
      <c r="A258" s="528" t="s">
        <v>132</v>
      </c>
      <c r="B258" s="529" t="s">
        <v>159</v>
      </c>
      <c r="C258" s="525">
        <v>134211.51999999999</v>
      </c>
      <c r="D258" s="530">
        <v>120765.6</v>
      </c>
      <c r="E258" s="564">
        <v>0</v>
      </c>
      <c r="F258" s="564">
        <v>0</v>
      </c>
      <c r="G258" s="564">
        <v>134211.51999999999</v>
      </c>
      <c r="H258" s="564">
        <v>120765.6</v>
      </c>
      <c r="I258" s="526" t="s">
        <v>263</v>
      </c>
      <c r="J258" s="528"/>
    </row>
    <row r="259" spans="1:10" s="49" customFormat="1" ht="12.75" x14ac:dyDescent="0.2">
      <c r="A259" s="529" t="s">
        <v>1597</v>
      </c>
      <c r="B259" s="761" t="s">
        <v>784</v>
      </c>
      <c r="C259" s="530">
        <v>179989.61</v>
      </c>
      <c r="D259" s="530">
        <v>170255.93</v>
      </c>
      <c r="E259" s="564">
        <v>0</v>
      </c>
      <c r="F259" s="564">
        <v>0</v>
      </c>
      <c r="G259" s="564">
        <v>179989.61</v>
      </c>
      <c r="H259" s="564">
        <v>170255.93</v>
      </c>
      <c r="I259" s="529" t="s">
        <v>263</v>
      </c>
      <c r="J259" s="528"/>
    </row>
    <row r="260" spans="1:10" s="49" customFormat="1" ht="12.75" x14ac:dyDescent="0.2">
      <c r="A260" s="529" t="s">
        <v>1587</v>
      </c>
      <c r="B260" s="761" t="s">
        <v>770</v>
      </c>
      <c r="C260" s="530">
        <v>156561.12</v>
      </c>
      <c r="D260" s="530">
        <v>148100.69</v>
      </c>
      <c r="E260" s="564">
        <v>0</v>
      </c>
      <c r="F260" s="564">
        <v>0</v>
      </c>
      <c r="G260" s="564">
        <v>156561.12</v>
      </c>
      <c r="H260" s="564">
        <v>148100.69</v>
      </c>
      <c r="I260" s="529" t="s">
        <v>263</v>
      </c>
      <c r="J260" s="528"/>
    </row>
    <row r="261" spans="1:10" s="49" customFormat="1" ht="12.75" x14ac:dyDescent="0.2">
      <c r="A261" s="529" t="s">
        <v>1483</v>
      </c>
      <c r="B261" s="761" t="s">
        <v>1648</v>
      </c>
      <c r="C261" s="530">
        <v>143124.37</v>
      </c>
      <c r="D261" s="530">
        <v>138845.31</v>
      </c>
      <c r="E261" s="564">
        <v>0</v>
      </c>
      <c r="F261" s="564">
        <v>0</v>
      </c>
      <c r="G261" s="564">
        <v>143124.37</v>
      </c>
      <c r="H261" s="564">
        <v>138845.31</v>
      </c>
      <c r="I261" s="529" t="s">
        <v>263</v>
      </c>
      <c r="J261" s="528"/>
    </row>
    <row r="262" spans="1:10" s="49" customFormat="1" ht="12.75" x14ac:dyDescent="0.2">
      <c r="A262" s="529" t="s">
        <v>1489</v>
      </c>
      <c r="B262" s="761" t="s">
        <v>1646</v>
      </c>
      <c r="C262" s="530">
        <v>347101.41</v>
      </c>
      <c r="D262" s="530">
        <v>336566.85</v>
      </c>
      <c r="E262" s="564">
        <v>0</v>
      </c>
      <c r="F262" s="564">
        <v>0</v>
      </c>
      <c r="G262" s="564">
        <v>347101.41</v>
      </c>
      <c r="H262" s="564">
        <v>336566.85</v>
      </c>
      <c r="I262" s="529" t="s">
        <v>263</v>
      </c>
      <c r="J262" s="528"/>
    </row>
    <row r="263" spans="1:10" s="49" customFormat="1" x14ac:dyDescent="0.2">
      <c r="A263" s="528"/>
      <c r="B263" s="528"/>
      <c r="C263" s="528"/>
      <c r="D263" s="528"/>
      <c r="E263" s="569"/>
      <c r="F263" s="569"/>
      <c r="G263" s="569"/>
      <c r="H263" s="569"/>
      <c r="I263" s="528"/>
      <c r="J263" s="528"/>
    </row>
    <row r="264" spans="1:10" s="49" customFormat="1" x14ac:dyDescent="0.2">
      <c r="A264" s="528"/>
      <c r="B264" s="528"/>
      <c r="C264" s="528"/>
      <c r="D264" s="528"/>
      <c r="E264" s="569"/>
      <c r="F264" s="569"/>
      <c r="G264" s="569"/>
      <c r="H264" s="569"/>
      <c r="I264" s="528"/>
      <c r="J264" s="528"/>
    </row>
    <row r="265" spans="1:10" x14ac:dyDescent="0.2">
      <c r="A265" s="527"/>
      <c r="B265" s="763" t="s">
        <v>1359</v>
      </c>
      <c r="C265" s="554"/>
      <c r="D265" s="543"/>
      <c r="E265" s="544">
        <f>SUM(E198:E262)</f>
        <v>661233.02000000014</v>
      </c>
      <c r="F265" s="544">
        <f>SUM(F198:F262)</f>
        <v>634228.14267344866</v>
      </c>
      <c r="G265" s="544">
        <f>SUM(G198:G262)</f>
        <v>31781890.27</v>
      </c>
      <c r="H265" s="544">
        <f>SUM(H198:H262)</f>
        <v>29922121.680000003</v>
      </c>
      <c r="I265" s="527"/>
      <c r="J265" s="528"/>
    </row>
    <row r="266" spans="1:10" x14ac:dyDescent="0.2">
      <c r="A266" s="527"/>
      <c r="B266" s="765"/>
      <c r="C266" s="555"/>
      <c r="D266" s="556"/>
      <c r="E266" s="544"/>
      <c r="F266" s="544"/>
      <c r="G266" s="544"/>
      <c r="H266" s="544"/>
      <c r="I266" s="526"/>
      <c r="J266" s="527"/>
    </row>
    <row r="267" spans="1:10" x14ac:dyDescent="0.2">
      <c r="A267" s="527"/>
      <c r="B267" s="765" t="s">
        <v>31</v>
      </c>
      <c r="C267" s="555"/>
      <c r="D267" s="556"/>
      <c r="E267" s="570">
        <f>E265+E195</f>
        <v>8586480.8100000024</v>
      </c>
      <c r="F267" s="544">
        <f>F265+F195</f>
        <v>6442795.7626734497</v>
      </c>
      <c r="G267" s="544">
        <f>G195+G265</f>
        <v>77150426.080000043</v>
      </c>
      <c r="H267" s="570">
        <f>H265+H195</f>
        <v>63556958.220000014</v>
      </c>
      <c r="I267" s="528"/>
      <c r="J267" s="527"/>
    </row>
    <row r="268" spans="1:10" x14ac:dyDescent="0.2">
      <c r="G268" s="522"/>
    </row>
    <row r="269" spans="1:10" x14ac:dyDescent="0.2">
      <c r="B269" s="93" t="s">
        <v>41</v>
      </c>
    </row>
    <row r="270" spans="1:10" x14ac:dyDescent="0.2">
      <c r="B270" s="49" t="s">
        <v>524</v>
      </c>
    </row>
    <row r="271" spans="1:10" x14ac:dyDescent="0.2">
      <c r="B271" s="49" t="s">
        <v>525</v>
      </c>
    </row>
    <row r="272" spans="1:10" x14ac:dyDescent="0.2">
      <c r="B272" s="49" t="s">
        <v>527</v>
      </c>
      <c r="C272" s="35"/>
      <c r="D272" s="520"/>
      <c r="I272" s="35"/>
    </row>
    <row r="273" spans="2:9" x14ac:dyDescent="0.2">
      <c r="B273" s="49" t="s">
        <v>528</v>
      </c>
      <c r="C273" s="35"/>
      <c r="D273" s="520"/>
      <c r="I273" s="35"/>
    </row>
    <row r="275" spans="2:9" x14ac:dyDescent="0.2">
      <c r="C275" s="35"/>
      <c r="D275" s="35"/>
      <c r="E275" s="35"/>
      <c r="F275" s="35"/>
      <c r="G275" s="35"/>
      <c r="H275" s="35"/>
      <c r="I275" s="35"/>
    </row>
    <row r="276" spans="2:9" x14ac:dyDescent="0.2">
      <c r="C276" s="35"/>
      <c r="D276" s="35"/>
      <c r="E276" s="35"/>
      <c r="F276" s="35"/>
      <c r="G276" s="35"/>
      <c r="H276" s="35"/>
      <c r="I276" s="35"/>
    </row>
    <row r="277" spans="2:9" x14ac:dyDescent="0.2">
      <c r="C277" s="35"/>
      <c r="D277" s="35"/>
      <c r="E277" s="35"/>
      <c r="F277" s="35"/>
      <c r="G277" s="35"/>
      <c r="H277" s="35"/>
      <c r="I277" s="35"/>
    </row>
    <row r="278" spans="2:9" x14ac:dyDescent="0.2">
      <c r="C278" s="35"/>
      <c r="D278" s="35"/>
      <c r="E278" s="35"/>
      <c r="F278" s="35"/>
      <c r="G278" s="35"/>
      <c r="H278" s="35"/>
      <c r="I278" s="35"/>
    </row>
    <row r="279" spans="2:9" x14ac:dyDescent="0.2">
      <c r="C279" s="35"/>
      <c r="D279" s="35"/>
      <c r="E279" s="35"/>
      <c r="F279" s="35"/>
      <c r="G279" s="35"/>
      <c r="H279" s="35"/>
      <c r="I279" s="35"/>
    </row>
    <row r="280" spans="2:9" x14ac:dyDescent="0.2">
      <c r="C280" s="35"/>
      <c r="D280" s="35"/>
      <c r="E280" s="35"/>
      <c r="F280" s="35"/>
      <c r="G280" s="35"/>
      <c r="H280" s="35"/>
      <c r="I280" s="35"/>
    </row>
  </sheetData>
  <autoFilter ref="A1:J195"/>
  <pageMargins left="0.7" right="0.7" top="0.75" bottom="0.75" header="0.3" footer="0.3"/>
  <pageSetup scale="49" orientation="portrait" r:id="rId1"/>
  <ignoredErrors>
    <ignoredError sqref="G2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8"/>
  <sheetViews>
    <sheetView zoomScaleNormal="100" zoomScaleSheetLayoutView="75" workbookViewId="0">
      <selection activeCell="E1" sqref="E1"/>
    </sheetView>
  </sheetViews>
  <sheetFormatPr defaultColWidth="4.109375" defaultRowHeight="12" x14ac:dyDescent="0.2"/>
  <cols>
    <col min="1" max="1" width="4.109375" style="48" customWidth="1"/>
    <col min="2" max="2" width="3.77734375" style="35" customWidth="1"/>
    <col min="3" max="3" width="50.5546875" style="35" customWidth="1"/>
    <col min="4" max="4" width="16.33203125" style="47" customWidth="1"/>
    <col min="5" max="5" width="13.88671875" style="47" customWidth="1"/>
    <col min="6" max="6" width="6" style="35" customWidth="1"/>
    <col min="7" max="7" width="11.88671875" style="47" customWidth="1"/>
    <col min="8" max="8" width="11.6640625" style="47" customWidth="1"/>
    <col min="9" max="9" width="11.77734375" style="47" customWidth="1"/>
    <col min="10" max="10" width="11.33203125" style="47" customWidth="1"/>
    <col min="11" max="11" width="8.21875" style="70" customWidth="1"/>
    <col min="12" max="19" width="19" style="35" customWidth="1"/>
    <col min="20" max="16384" width="4.109375" style="35"/>
  </cols>
  <sheetData>
    <row r="1" spans="1:11" ht="12.75" thickBot="1" x14ac:dyDescent="0.25">
      <c r="A1" s="4" t="s">
        <v>210</v>
      </c>
      <c r="B1" s="35" t="s">
        <v>211</v>
      </c>
      <c r="C1" s="35" t="s">
        <v>212</v>
      </c>
      <c r="D1" s="67" t="s">
        <v>2094</v>
      </c>
      <c r="E1" s="67" t="s">
        <v>2095</v>
      </c>
      <c r="F1" s="35" t="s">
        <v>30</v>
      </c>
      <c r="G1" s="515" t="s">
        <v>518</v>
      </c>
      <c r="H1" s="515" t="s">
        <v>519</v>
      </c>
      <c r="I1" s="515" t="s">
        <v>520</v>
      </c>
      <c r="J1" s="515" t="s">
        <v>521</v>
      </c>
      <c r="K1" s="70" t="s">
        <v>600</v>
      </c>
    </row>
    <row r="2" spans="1:11" x14ac:dyDescent="0.2">
      <c r="A2" s="412">
        <v>69</v>
      </c>
      <c r="B2" s="413" t="s">
        <v>32</v>
      </c>
      <c r="C2" s="414" t="s">
        <v>143</v>
      </c>
      <c r="D2" s="415">
        <f t="shared" ref="D2:D13" si="0">VLOOKUP(C2,TLine_Cost,2,FALSE)</f>
        <v>123019.98000000001</v>
      </c>
      <c r="E2" s="415">
        <f>VLOOKUP(C2,TLine_Cost,4,FALSE)</f>
        <v>108412.26152936422</v>
      </c>
      <c r="F2" s="416" t="s">
        <v>28</v>
      </c>
      <c r="G2" s="47">
        <v>0</v>
      </c>
      <c r="H2" s="47">
        <v>0</v>
      </c>
      <c r="I2" s="47">
        <v>97536.737625681402</v>
      </c>
      <c r="J2" s="47">
        <v>85954.966893965931</v>
      </c>
      <c r="K2" s="417" t="s">
        <v>263</v>
      </c>
    </row>
    <row r="3" spans="1:11" x14ac:dyDescent="0.2">
      <c r="A3" s="138">
        <v>69</v>
      </c>
      <c r="B3" s="487" t="s">
        <v>32</v>
      </c>
      <c r="C3" s="153" t="s">
        <v>143</v>
      </c>
      <c r="D3" s="140">
        <f t="shared" si="0"/>
        <v>123019.98000000001</v>
      </c>
      <c r="E3" s="140">
        <f t="shared" ref="E3:E13" si="1">VLOOKUP(C3,TLine_Cost,4,FALSE)</f>
        <v>108412.26152936422</v>
      </c>
      <c r="F3" s="141" t="s">
        <v>28</v>
      </c>
      <c r="G3" s="47">
        <v>0</v>
      </c>
      <c r="H3" s="47">
        <v>0</v>
      </c>
      <c r="I3" s="47">
        <v>1266.7108782556029</v>
      </c>
      <c r="J3" s="47">
        <v>1116.298271350207</v>
      </c>
      <c r="K3" s="147" t="s">
        <v>263</v>
      </c>
    </row>
    <row r="4" spans="1:11" x14ac:dyDescent="0.2">
      <c r="A4" s="138">
        <v>69</v>
      </c>
      <c r="B4" s="487" t="s">
        <v>32</v>
      </c>
      <c r="C4" s="153" t="s">
        <v>143</v>
      </c>
      <c r="D4" s="140">
        <f t="shared" si="0"/>
        <v>123019.98000000001</v>
      </c>
      <c r="E4" s="140">
        <f t="shared" si="1"/>
        <v>108412.26152936422</v>
      </c>
      <c r="F4" s="141" t="s">
        <v>28</v>
      </c>
      <c r="G4" s="47">
        <v>0</v>
      </c>
      <c r="H4" s="47">
        <v>0</v>
      </c>
      <c r="I4" s="47">
        <v>24216.531496062995</v>
      </c>
      <c r="J4" s="47">
        <v>21340.996364048075</v>
      </c>
      <c r="K4" s="147" t="s">
        <v>263</v>
      </c>
    </row>
    <row r="5" spans="1:11" x14ac:dyDescent="0.2">
      <c r="A5" s="138">
        <v>69</v>
      </c>
      <c r="B5" s="487" t="s">
        <v>270</v>
      </c>
      <c r="C5" s="153" t="s">
        <v>868</v>
      </c>
      <c r="D5" s="140">
        <f t="shared" si="0"/>
        <v>48201.02</v>
      </c>
      <c r="E5" s="140">
        <f t="shared" si="1"/>
        <v>47678.949932277996</v>
      </c>
      <c r="F5" s="141" t="s">
        <v>29</v>
      </c>
      <c r="G5" s="47">
        <v>0</v>
      </c>
      <c r="H5" s="47">
        <v>0</v>
      </c>
      <c r="I5" s="47">
        <v>0</v>
      </c>
      <c r="J5" s="47">
        <v>0</v>
      </c>
      <c r="K5" s="147" t="s">
        <v>263</v>
      </c>
    </row>
    <row r="6" spans="1:11" x14ac:dyDescent="0.2">
      <c r="A6" s="138">
        <v>69</v>
      </c>
      <c r="B6" s="487" t="s">
        <v>270</v>
      </c>
      <c r="C6" s="153" t="s">
        <v>868</v>
      </c>
      <c r="D6" s="140">
        <f t="shared" si="0"/>
        <v>48201.02</v>
      </c>
      <c r="E6" s="140">
        <f t="shared" si="1"/>
        <v>47678.949932277996</v>
      </c>
      <c r="F6" s="141" t="s">
        <v>29</v>
      </c>
      <c r="G6" s="47">
        <v>0</v>
      </c>
      <c r="H6" s="47">
        <v>0</v>
      </c>
      <c r="I6" s="47">
        <v>0</v>
      </c>
      <c r="J6" s="47">
        <v>0</v>
      </c>
      <c r="K6" s="147" t="s">
        <v>263</v>
      </c>
    </row>
    <row r="7" spans="1:11" x14ac:dyDescent="0.2">
      <c r="A7" s="138">
        <v>69</v>
      </c>
      <c r="B7" s="487" t="s">
        <v>270</v>
      </c>
      <c r="C7" s="153" t="s">
        <v>868</v>
      </c>
      <c r="D7" s="140">
        <f t="shared" si="0"/>
        <v>48201.02</v>
      </c>
      <c r="E7" s="140">
        <f t="shared" si="1"/>
        <v>47678.949932277996</v>
      </c>
      <c r="F7" s="216" t="s">
        <v>29</v>
      </c>
      <c r="G7" s="47">
        <v>0</v>
      </c>
      <c r="H7" s="47">
        <v>0</v>
      </c>
      <c r="I7" s="47">
        <v>0</v>
      </c>
      <c r="J7" s="47">
        <v>0</v>
      </c>
      <c r="K7" s="147" t="s">
        <v>263</v>
      </c>
    </row>
    <row r="8" spans="1:11" x14ac:dyDescent="0.2">
      <c r="A8" s="138">
        <v>69</v>
      </c>
      <c r="B8" s="487" t="s">
        <v>270</v>
      </c>
      <c r="C8" s="153" t="s">
        <v>868</v>
      </c>
      <c r="D8" s="140">
        <f t="shared" si="0"/>
        <v>48201.02</v>
      </c>
      <c r="E8" s="140">
        <f t="shared" si="1"/>
        <v>47678.949932277996</v>
      </c>
      <c r="F8" s="141" t="s">
        <v>29</v>
      </c>
      <c r="G8" s="47">
        <v>0</v>
      </c>
      <c r="H8" s="47">
        <v>0</v>
      </c>
      <c r="I8" s="47">
        <v>0</v>
      </c>
      <c r="J8" s="47">
        <v>0</v>
      </c>
      <c r="K8" s="147" t="s">
        <v>263</v>
      </c>
    </row>
    <row r="9" spans="1:11" x14ac:dyDescent="0.2">
      <c r="A9" s="138">
        <v>69</v>
      </c>
      <c r="B9" s="487" t="s">
        <v>270</v>
      </c>
      <c r="C9" s="153" t="s">
        <v>868</v>
      </c>
      <c r="D9" s="140">
        <f t="shared" si="0"/>
        <v>48201.02</v>
      </c>
      <c r="E9" s="140">
        <f t="shared" si="1"/>
        <v>47678.949932277996</v>
      </c>
      <c r="F9" s="141" t="s">
        <v>29</v>
      </c>
      <c r="G9" s="47">
        <v>0</v>
      </c>
      <c r="H9" s="47">
        <v>0</v>
      </c>
      <c r="I9" s="47">
        <v>0</v>
      </c>
      <c r="J9" s="47">
        <v>0</v>
      </c>
      <c r="K9" s="147" t="s">
        <v>601</v>
      </c>
    </row>
    <row r="10" spans="1:11" x14ac:dyDescent="0.2">
      <c r="A10" s="138">
        <v>69</v>
      </c>
      <c r="B10" s="487" t="s">
        <v>270</v>
      </c>
      <c r="C10" s="153" t="s">
        <v>868</v>
      </c>
      <c r="D10" s="140">
        <f t="shared" si="0"/>
        <v>48201.02</v>
      </c>
      <c r="E10" s="140">
        <f t="shared" si="1"/>
        <v>47678.949932277996</v>
      </c>
      <c r="F10" s="141" t="s">
        <v>29</v>
      </c>
      <c r="G10" s="47">
        <v>0</v>
      </c>
      <c r="H10" s="47">
        <v>0</v>
      </c>
      <c r="I10" s="47">
        <v>0</v>
      </c>
      <c r="J10" s="47">
        <v>0</v>
      </c>
      <c r="K10" s="147" t="s">
        <v>263</v>
      </c>
    </row>
    <row r="11" spans="1:11" x14ac:dyDescent="0.2">
      <c r="A11" s="138">
        <v>69</v>
      </c>
      <c r="B11" s="487" t="s">
        <v>270</v>
      </c>
      <c r="C11" s="153" t="s">
        <v>868</v>
      </c>
      <c r="D11" s="140">
        <f t="shared" si="0"/>
        <v>48201.02</v>
      </c>
      <c r="E11" s="140">
        <f t="shared" si="1"/>
        <v>47678.949932277996</v>
      </c>
      <c r="F11" s="141" t="s">
        <v>29</v>
      </c>
      <c r="G11" s="47">
        <v>0</v>
      </c>
      <c r="H11" s="47">
        <v>0</v>
      </c>
      <c r="I11" s="47">
        <v>0</v>
      </c>
      <c r="J11" s="47">
        <v>0</v>
      </c>
      <c r="K11" s="147" t="s">
        <v>263</v>
      </c>
    </row>
    <row r="12" spans="1:11" x14ac:dyDescent="0.2">
      <c r="A12" s="138">
        <v>69</v>
      </c>
      <c r="B12" s="487" t="s">
        <v>270</v>
      </c>
      <c r="C12" s="153" t="s">
        <v>868</v>
      </c>
      <c r="D12" s="140">
        <f t="shared" si="0"/>
        <v>48201.02</v>
      </c>
      <c r="E12" s="140">
        <f t="shared" si="1"/>
        <v>47678.949932277996</v>
      </c>
      <c r="F12" s="216" t="s">
        <v>29</v>
      </c>
      <c r="G12" s="47">
        <v>0</v>
      </c>
      <c r="H12" s="47">
        <v>0</v>
      </c>
      <c r="I12" s="47">
        <v>0</v>
      </c>
      <c r="J12" s="47">
        <v>0</v>
      </c>
      <c r="K12" s="147" t="s">
        <v>601</v>
      </c>
    </row>
    <row r="13" spans="1:11" x14ac:dyDescent="0.2">
      <c r="A13" s="138">
        <v>69</v>
      </c>
      <c r="B13" s="487" t="s">
        <v>270</v>
      </c>
      <c r="C13" s="153" t="s">
        <v>868</v>
      </c>
      <c r="D13" s="140">
        <f t="shared" si="0"/>
        <v>48201.02</v>
      </c>
      <c r="E13" s="140">
        <f t="shared" si="1"/>
        <v>47678.949932277996</v>
      </c>
      <c r="F13" s="216" t="s">
        <v>29</v>
      </c>
      <c r="G13" s="47">
        <v>0</v>
      </c>
      <c r="H13" s="47">
        <v>0</v>
      </c>
      <c r="I13" s="47">
        <v>0</v>
      </c>
      <c r="J13" s="47">
        <v>0</v>
      </c>
      <c r="K13" s="147" t="s">
        <v>263</v>
      </c>
    </row>
    <row r="14" spans="1:11" x14ac:dyDescent="0.2">
      <c r="A14" s="138">
        <v>69</v>
      </c>
      <c r="B14" s="487" t="s">
        <v>1682</v>
      </c>
      <c r="C14" s="104" t="s">
        <v>272</v>
      </c>
      <c r="D14" s="140">
        <f>VLOOKUP(C14,TLine_Cost,2,FALSE)</f>
        <v>1964752.8900000001</v>
      </c>
      <c r="E14" s="140">
        <f>VLOOKUP(C14,TLine_Cost,4,FALSE)</f>
        <v>1470166.6549932931</v>
      </c>
      <c r="F14" s="216" t="s">
        <v>28</v>
      </c>
      <c r="G14" s="47">
        <v>0</v>
      </c>
      <c r="H14" s="47">
        <v>0</v>
      </c>
      <c r="I14" s="47">
        <v>286428.5693854632</v>
      </c>
      <c r="J14" s="47">
        <v>214326.05285438252</v>
      </c>
      <c r="K14" s="147" t="s">
        <v>263</v>
      </c>
    </row>
    <row r="15" spans="1:11" x14ac:dyDescent="0.2">
      <c r="A15" s="138">
        <v>69</v>
      </c>
      <c r="B15" s="487" t="s">
        <v>1682</v>
      </c>
      <c r="C15" s="104" t="s">
        <v>272</v>
      </c>
      <c r="D15" s="140">
        <f>VLOOKUP(C15,TLine_Cost,2,FALSE)</f>
        <v>1964752.8900000001</v>
      </c>
      <c r="E15" s="140">
        <f>VLOOKUP(C15,TLine_Cost,4,FALSE)</f>
        <v>1470166.6549932931</v>
      </c>
      <c r="F15" s="216" t="s">
        <v>28</v>
      </c>
      <c r="G15" s="47">
        <v>0</v>
      </c>
      <c r="H15" s="47">
        <v>0</v>
      </c>
      <c r="I15" s="47">
        <v>88921.565495736722</v>
      </c>
      <c r="J15" s="47">
        <v>66537.385524158337</v>
      </c>
      <c r="K15" s="147" t="s">
        <v>263</v>
      </c>
    </row>
    <row r="16" spans="1:11" x14ac:dyDescent="0.2">
      <c r="A16" s="138">
        <v>69</v>
      </c>
      <c r="B16" s="487" t="s">
        <v>1682</v>
      </c>
      <c r="C16" s="104" t="s">
        <v>272</v>
      </c>
      <c r="D16" s="140">
        <f>VLOOKUP(C16,TLine_Cost,2,FALSE)</f>
        <v>1964752.8900000001</v>
      </c>
      <c r="E16" s="140">
        <f>VLOOKUP(C16,TLine_Cost,4,FALSE)</f>
        <v>1470166.6549932931</v>
      </c>
      <c r="F16" s="216" t="s">
        <v>28</v>
      </c>
      <c r="G16" s="47">
        <v>0</v>
      </c>
      <c r="H16" s="47">
        <v>0</v>
      </c>
      <c r="I16" s="47">
        <v>290616.71893781848</v>
      </c>
      <c r="J16" s="47">
        <v>217459.92167286674</v>
      </c>
      <c r="K16" s="147" t="s">
        <v>263</v>
      </c>
    </row>
    <row r="17" spans="1:11" x14ac:dyDescent="0.2">
      <c r="A17" s="138">
        <v>69</v>
      </c>
      <c r="B17" s="487" t="s">
        <v>1682</v>
      </c>
      <c r="C17" s="104" t="s">
        <v>272</v>
      </c>
      <c r="D17" s="140">
        <f t="shared" ref="D17:D53" si="2">VLOOKUP(C17,TLine_Cost,2,FALSE)</f>
        <v>1964752.8900000001</v>
      </c>
      <c r="E17" s="140">
        <f t="shared" ref="E17:E53" si="3">VLOOKUP(C17,TLine_Cost,4,FALSE)</f>
        <v>1470166.6549932931</v>
      </c>
      <c r="F17" s="141" t="s">
        <v>28</v>
      </c>
      <c r="G17" s="47">
        <v>0</v>
      </c>
      <c r="H17" s="47">
        <v>0</v>
      </c>
      <c r="I17" s="47">
        <v>676692.60267261101</v>
      </c>
      <c r="J17" s="47">
        <v>506349.12165972078</v>
      </c>
      <c r="K17" s="147" t="s">
        <v>263</v>
      </c>
    </row>
    <row r="18" spans="1:11" x14ac:dyDescent="0.2">
      <c r="A18" s="138">
        <v>69</v>
      </c>
      <c r="B18" s="487" t="s">
        <v>1682</v>
      </c>
      <c r="C18" s="104" t="s">
        <v>272</v>
      </c>
      <c r="D18" s="140">
        <f t="shared" si="2"/>
        <v>1964752.8900000001</v>
      </c>
      <c r="E18" s="140">
        <f t="shared" si="3"/>
        <v>1470166.6549932931</v>
      </c>
      <c r="F18" s="141" t="s">
        <v>28</v>
      </c>
      <c r="G18" s="47">
        <v>0</v>
      </c>
      <c r="H18" s="47">
        <v>0</v>
      </c>
      <c r="I18" s="47">
        <v>153786.80856270145</v>
      </c>
      <c r="J18" s="47">
        <v>115074.13429824283</v>
      </c>
      <c r="K18" s="147" t="s">
        <v>263</v>
      </c>
    </row>
    <row r="19" spans="1:11" x14ac:dyDescent="0.2">
      <c r="A19" s="153">
        <v>69</v>
      </c>
      <c r="B19" s="217" t="s">
        <v>1682</v>
      </c>
      <c r="C19" s="104" t="s">
        <v>272</v>
      </c>
      <c r="D19" s="140">
        <f t="shared" si="2"/>
        <v>1964752.8900000001</v>
      </c>
      <c r="E19" s="140">
        <f t="shared" si="3"/>
        <v>1470166.6549932931</v>
      </c>
      <c r="F19" s="171" t="s">
        <v>28</v>
      </c>
      <c r="G19" s="47">
        <v>0</v>
      </c>
      <c r="H19" s="47">
        <v>0</v>
      </c>
      <c r="I19" s="47">
        <v>145104.05949074557</v>
      </c>
      <c r="J19" s="47">
        <v>108577.08918675121</v>
      </c>
      <c r="K19" s="147" t="s">
        <v>263</v>
      </c>
    </row>
    <row r="20" spans="1:11" x14ac:dyDescent="0.2">
      <c r="A20" s="138">
        <v>69</v>
      </c>
      <c r="B20" s="487" t="s">
        <v>1682</v>
      </c>
      <c r="C20" s="104" t="s">
        <v>272</v>
      </c>
      <c r="D20" s="140">
        <f>VLOOKUP(C20,TLine_Cost,2,FALSE)</f>
        <v>1964752.8900000001</v>
      </c>
      <c r="E20" s="140">
        <f t="shared" si="3"/>
        <v>1470166.6549932931</v>
      </c>
      <c r="F20" s="141" t="s">
        <v>28</v>
      </c>
      <c r="G20" s="47">
        <v>0</v>
      </c>
      <c r="H20" s="47">
        <v>0</v>
      </c>
      <c r="I20" s="47">
        <v>1964752.8900000001</v>
      </c>
      <c r="J20" s="47">
        <v>1470166.6549932931</v>
      </c>
      <c r="K20" s="147" t="s">
        <v>263</v>
      </c>
    </row>
    <row r="21" spans="1:11" x14ac:dyDescent="0.2">
      <c r="A21" s="138">
        <v>115</v>
      </c>
      <c r="B21" s="487" t="s">
        <v>1673</v>
      </c>
      <c r="C21" s="219" t="s">
        <v>363</v>
      </c>
      <c r="D21" s="140">
        <f>VLOOKUP(C21,TLine_Cost,2,FALSE)</f>
        <v>1621453.55</v>
      </c>
      <c r="E21" s="140">
        <f>VLOOKUP(C21,TLine_Cost,4,FALSE)</f>
        <v>932601.74336520256</v>
      </c>
      <c r="F21" s="141" t="s">
        <v>28</v>
      </c>
      <c r="G21" s="47">
        <v>0</v>
      </c>
      <c r="H21" s="47">
        <v>0</v>
      </c>
      <c r="I21" s="47">
        <v>3302.8298705077846</v>
      </c>
      <c r="J21" s="47">
        <v>1899.6689083533879</v>
      </c>
      <c r="K21" s="147" t="s">
        <v>263</v>
      </c>
    </row>
    <row r="22" spans="1:11" x14ac:dyDescent="0.2">
      <c r="A22" s="138">
        <v>69</v>
      </c>
      <c r="B22" s="487" t="s">
        <v>274</v>
      </c>
      <c r="C22" s="104" t="s">
        <v>540</v>
      </c>
      <c r="D22" s="140">
        <f t="shared" si="2"/>
        <v>867927.07000000007</v>
      </c>
      <c r="E22" s="140">
        <f t="shared" si="3"/>
        <v>584265.4855831617</v>
      </c>
      <c r="F22" s="141" t="s">
        <v>28</v>
      </c>
      <c r="G22" s="47">
        <v>0</v>
      </c>
      <c r="H22" s="47">
        <v>0</v>
      </c>
      <c r="I22" s="47">
        <v>377547.30526548182</v>
      </c>
      <c r="J22" s="47">
        <v>254154.83312618756</v>
      </c>
      <c r="K22" s="147" t="s">
        <v>263</v>
      </c>
    </row>
    <row r="23" spans="1:11" x14ac:dyDescent="0.2">
      <c r="A23" s="138">
        <v>69</v>
      </c>
      <c r="B23" s="487" t="s">
        <v>276</v>
      </c>
      <c r="C23" s="104" t="s">
        <v>540</v>
      </c>
      <c r="D23" s="140">
        <f t="shared" si="2"/>
        <v>867927.07000000007</v>
      </c>
      <c r="E23" s="140">
        <f t="shared" si="3"/>
        <v>584265.4855831617</v>
      </c>
      <c r="F23" s="218" t="s">
        <v>29</v>
      </c>
      <c r="G23" s="47">
        <v>0</v>
      </c>
      <c r="H23" s="47">
        <v>0</v>
      </c>
      <c r="I23" s="47">
        <v>0</v>
      </c>
      <c r="J23" s="47">
        <v>0</v>
      </c>
      <c r="K23" s="147" t="s">
        <v>263</v>
      </c>
    </row>
    <row r="24" spans="1:11" x14ac:dyDescent="0.2">
      <c r="A24" s="138">
        <v>69</v>
      </c>
      <c r="B24" s="487" t="s">
        <v>279</v>
      </c>
      <c r="C24" s="205" t="s">
        <v>542</v>
      </c>
      <c r="D24" s="140">
        <f t="shared" si="2"/>
        <v>159995.43</v>
      </c>
      <c r="E24" s="140">
        <f t="shared" si="3"/>
        <v>105872.1686419824</v>
      </c>
      <c r="F24" s="141" t="s">
        <v>28</v>
      </c>
      <c r="G24" s="47">
        <v>0</v>
      </c>
      <c r="H24" s="47">
        <v>0</v>
      </c>
      <c r="I24" s="47">
        <v>159995.43</v>
      </c>
      <c r="J24" s="47">
        <v>105872.1686419824</v>
      </c>
      <c r="K24" s="147" t="s">
        <v>263</v>
      </c>
    </row>
    <row r="25" spans="1:11" x14ac:dyDescent="0.2">
      <c r="A25" s="138">
        <v>115</v>
      </c>
      <c r="B25" s="487" t="s">
        <v>290</v>
      </c>
      <c r="C25" s="219" t="s">
        <v>245</v>
      </c>
      <c r="D25" s="140">
        <f>VLOOKUP(C25,TLine_Cost,2,FALSE)</f>
        <v>3147335.27</v>
      </c>
      <c r="E25" s="140">
        <f>VLOOKUP(C25,TLine_Cost,4,FALSE)</f>
        <v>2913074.2456053384</v>
      </c>
      <c r="F25" s="141" t="s">
        <v>29</v>
      </c>
      <c r="G25" s="47">
        <v>0</v>
      </c>
      <c r="H25" s="47">
        <v>0</v>
      </c>
      <c r="I25" s="47">
        <v>0</v>
      </c>
      <c r="J25" s="47">
        <v>0</v>
      </c>
      <c r="K25" s="147" t="s">
        <v>263</v>
      </c>
    </row>
    <row r="26" spans="1:11" x14ac:dyDescent="0.2">
      <c r="A26" s="138">
        <v>69</v>
      </c>
      <c r="B26" s="487" t="s">
        <v>288</v>
      </c>
      <c r="C26" s="104" t="s">
        <v>289</v>
      </c>
      <c r="D26" s="140">
        <f>VLOOKUP(C26,TLine_Cost,2,FALSE)</f>
        <v>264065.89</v>
      </c>
      <c r="E26" s="140">
        <f>VLOOKUP(C26,TLine_Cost,4,FALSE)</f>
        <v>191346.57049967768</v>
      </c>
      <c r="F26" s="141" t="s">
        <v>28</v>
      </c>
      <c r="G26" s="47">
        <v>0</v>
      </c>
      <c r="H26" s="47">
        <v>0</v>
      </c>
      <c r="I26" s="47">
        <v>37409.655805462244</v>
      </c>
      <c r="J26" s="47">
        <v>27107.66370449647</v>
      </c>
      <c r="K26" s="147" t="s">
        <v>263</v>
      </c>
    </row>
    <row r="27" spans="1:11" x14ac:dyDescent="0.2">
      <c r="A27" s="138">
        <v>69</v>
      </c>
      <c r="B27" s="487" t="s">
        <v>288</v>
      </c>
      <c r="C27" s="219" t="s">
        <v>313</v>
      </c>
      <c r="D27" s="140">
        <f>VLOOKUP(C27,TLine_Cost,2,FALSE)</f>
        <v>13784.17</v>
      </c>
      <c r="E27" s="140">
        <f>VLOOKUP(C27,TLine_Cost,4,FALSE)</f>
        <v>2489.6678044118003</v>
      </c>
      <c r="F27" s="141" t="s">
        <v>28</v>
      </c>
      <c r="G27" s="47">
        <v>0</v>
      </c>
      <c r="H27" s="47">
        <v>0</v>
      </c>
      <c r="I27" s="47">
        <v>13784.17</v>
      </c>
      <c r="J27" s="47">
        <v>2489.6678044118003</v>
      </c>
      <c r="K27" s="147" t="s">
        <v>263</v>
      </c>
    </row>
    <row r="28" spans="1:11" x14ac:dyDescent="0.2">
      <c r="A28" s="154">
        <v>69</v>
      </c>
      <c r="B28" s="155" t="s">
        <v>288</v>
      </c>
      <c r="C28" s="104" t="s">
        <v>289</v>
      </c>
      <c r="D28" s="140">
        <f>VLOOKUP(C28,TLine_Cost,2,FALSE)</f>
        <v>264065.89</v>
      </c>
      <c r="E28" s="140">
        <f>VLOOKUP(C28,TLine_Cost,4,FALSE)</f>
        <v>191346.57049967768</v>
      </c>
      <c r="F28" s="141" t="s">
        <v>28</v>
      </c>
      <c r="G28" s="47">
        <v>0</v>
      </c>
      <c r="H28" s="47">
        <v>0</v>
      </c>
      <c r="I28" s="47">
        <v>53800.484380020447</v>
      </c>
      <c r="J28" s="47">
        <v>38984.732853373789</v>
      </c>
      <c r="K28" s="159" t="s">
        <v>263</v>
      </c>
    </row>
    <row r="29" spans="1:11" x14ac:dyDescent="0.2">
      <c r="A29" s="154">
        <v>69</v>
      </c>
      <c r="B29" s="155" t="s">
        <v>288</v>
      </c>
      <c r="C29" s="104" t="s">
        <v>292</v>
      </c>
      <c r="D29" s="140">
        <f>VLOOKUP(C29,TLine_Cost,2,FALSE)</f>
        <v>119761.12000000001</v>
      </c>
      <c r="E29" s="140">
        <f>VLOOKUP(C29,TLine_Cost,4,FALSE)</f>
        <v>82620.314333169008</v>
      </c>
      <c r="F29" s="141" t="s">
        <v>28</v>
      </c>
      <c r="G29" s="47">
        <v>0</v>
      </c>
      <c r="H29" s="47">
        <v>0</v>
      </c>
      <c r="I29" s="47">
        <v>119761.12</v>
      </c>
      <c r="J29" s="47">
        <v>82620.314333169008</v>
      </c>
      <c r="K29" s="159" t="s">
        <v>263</v>
      </c>
    </row>
    <row r="30" spans="1:11" x14ac:dyDescent="0.2">
      <c r="A30" s="138">
        <v>69</v>
      </c>
      <c r="B30" s="487" t="s">
        <v>288</v>
      </c>
      <c r="C30" s="104" t="s">
        <v>289</v>
      </c>
      <c r="D30" s="140">
        <f t="shared" ref="D30:D36" si="4">VLOOKUP(C30,TLine_Cost,2,FALSE)</f>
        <v>264065.89</v>
      </c>
      <c r="E30" s="140">
        <f t="shared" ref="E30:E36" si="5">VLOOKUP(C30,TLine_Cost,4,FALSE)</f>
        <v>191346.57049967768</v>
      </c>
      <c r="F30" s="141" t="s">
        <v>28</v>
      </c>
      <c r="G30" s="47">
        <v>0</v>
      </c>
      <c r="H30" s="47">
        <v>0</v>
      </c>
      <c r="I30" s="47">
        <v>32473.123905360011</v>
      </c>
      <c r="J30" s="47">
        <v>23530.569937305183</v>
      </c>
      <c r="K30" s="147" t="s">
        <v>263</v>
      </c>
    </row>
    <row r="31" spans="1:11" x14ac:dyDescent="0.2">
      <c r="A31" s="221">
        <v>69</v>
      </c>
      <c r="B31" s="222" t="s">
        <v>288</v>
      </c>
      <c r="C31" s="104" t="s">
        <v>289</v>
      </c>
      <c r="D31" s="140">
        <f t="shared" si="4"/>
        <v>264065.89</v>
      </c>
      <c r="E31" s="140">
        <f t="shared" si="5"/>
        <v>191346.57049967768</v>
      </c>
      <c r="F31" s="141" t="s">
        <v>28</v>
      </c>
      <c r="G31" s="47">
        <v>0</v>
      </c>
      <c r="H31" s="47">
        <v>0</v>
      </c>
      <c r="I31" s="47">
        <v>5399.3317657368198</v>
      </c>
      <c r="J31" s="47">
        <v>3912.4463078654703</v>
      </c>
      <c r="K31" s="224" t="s">
        <v>263</v>
      </c>
    </row>
    <row r="32" spans="1:11" x14ac:dyDescent="0.2">
      <c r="A32" s="221">
        <v>69</v>
      </c>
      <c r="B32" s="222" t="s">
        <v>288</v>
      </c>
      <c r="C32" s="104" t="s">
        <v>289</v>
      </c>
      <c r="D32" s="140">
        <f t="shared" si="4"/>
        <v>264065.89</v>
      </c>
      <c r="E32" s="140">
        <f t="shared" si="5"/>
        <v>191346.57049967768</v>
      </c>
      <c r="F32" s="232" t="s">
        <v>28</v>
      </c>
      <c r="G32" s="47">
        <v>0</v>
      </c>
      <c r="H32" s="47">
        <v>0</v>
      </c>
      <c r="I32" s="47">
        <v>79061.643712574849</v>
      </c>
      <c r="J32" s="47">
        <v>57289.392365172949</v>
      </c>
      <c r="K32" s="224" t="s">
        <v>263</v>
      </c>
    </row>
    <row r="33" spans="1:11" x14ac:dyDescent="0.2">
      <c r="A33" s="104">
        <v>69</v>
      </c>
      <c r="B33" s="487" t="s">
        <v>288</v>
      </c>
      <c r="C33" s="104" t="s">
        <v>289</v>
      </c>
      <c r="D33" s="140">
        <f t="shared" si="4"/>
        <v>264065.89</v>
      </c>
      <c r="E33" s="140">
        <f t="shared" si="5"/>
        <v>191346.57049967768</v>
      </c>
      <c r="F33" s="141" t="s">
        <v>28</v>
      </c>
      <c r="G33" s="47">
        <v>0</v>
      </c>
      <c r="H33" s="47">
        <v>0</v>
      </c>
      <c r="I33" s="47">
        <v>16776.495129253686</v>
      </c>
      <c r="J33" s="47">
        <v>12156.529599439138</v>
      </c>
      <c r="K33" s="107" t="s">
        <v>263</v>
      </c>
    </row>
    <row r="34" spans="1:11" x14ac:dyDescent="0.2">
      <c r="A34" s="138">
        <v>69</v>
      </c>
      <c r="B34" s="487" t="s">
        <v>288</v>
      </c>
      <c r="C34" s="104" t="s">
        <v>293</v>
      </c>
      <c r="D34" s="140">
        <f t="shared" si="4"/>
        <v>60910.57</v>
      </c>
      <c r="E34" s="140">
        <f t="shared" si="5"/>
        <v>22473.311059574298</v>
      </c>
      <c r="F34" s="141" t="s">
        <v>28</v>
      </c>
      <c r="G34" s="47">
        <v>0</v>
      </c>
      <c r="H34" s="47">
        <v>0</v>
      </c>
      <c r="I34" s="47">
        <v>1859.3752947368421</v>
      </c>
      <c r="J34" s="47">
        <v>686.02739023963659</v>
      </c>
      <c r="K34" s="147" t="s">
        <v>263</v>
      </c>
    </row>
    <row r="35" spans="1:11" x14ac:dyDescent="0.2">
      <c r="A35" s="138">
        <v>69</v>
      </c>
      <c r="B35" s="487" t="s">
        <v>288</v>
      </c>
      <c r="C35" s="104" t="s">
        <v>293</v>
      </c>
      <c r="D35" s="140">
        <f t="shared" si="4"/>
        <v>60910.57</v>
      </c>
      <c r="E35" s="140">
        <f t="shared" si="5"/>
        <v>22473.311059574298</v>
      </c>
      <c r="F35" s="141" t="s">
        <v>28</v>
      </c>
      <c r="G35" s="47">
        <v>0</v>
      </c>
      <c r="H35" s="47">
        <v>0</v>
      </c>
      <c r="I35" s="47">
        <v>1410.5605684210527</v>
      </c>
      <c r="J35" s="47">
        <v>520.43457190593108</v>
      </c>
      <c r="K35" s="147" t="s">
        <v>263</v>
      </c>
    </row>
    <row r="36" spans="1:11" x14ac:dyDescent="0.2">
      <c r="A36" s="138">
        <v>69</v>
      </c>
      <c r="B36" s="487" t="s">
        <v>288</v>
      </c>
      <c r="C36" s="104" t="s">
        <v>289</v>
      </c>
      <c r="D36" s="140">
        <f t="shared" si="4"/>
        <v>264065.89</v>
      </c>
      <c r="E36" s="140">
        <f t="shared" si="5"/>
        <v>191346.57049967768</v>
      </c>
      <c r="F36" s="141" t="s">
        <v>28</v>
      </c>
      <c r="G36" s="47">
        <v>0</v>
      </c>
      <c r="H36" s="47">
        <v>0</v>
      </c>
      <c r="I36" s="47">
        <v>539.93317657368186</v>
      </c>
      <c r="J36" s="47">
        <v>391.24463078654702</v>
      </c>
      <c r="K36" s="147" t="s">
        <v>263</v>
      </c>
    </row>
    <row r="37" spans="1:11" x14ac:dyDescent="0.2">
      <c r="A37" s="138">
        <v>69</v>
      </c>
      <c r="B37" s="487" t="s">
        <v>288</v>
      </c>
      <c r="C37" s="104" t="s">
        <v>291</v>
      </c>
      <c r="D37" s="140">
        <f t="shared" si="2"/>
        <v>379643.21</v>
      </c>
      <c r="E37" s="140">
        <f t="shared" si="3"/>
        <v>234864.06423002962</v>
      </c>
      <c r="F37" s="141" t="s">
        <v>28</v>
      </c>
      <c r="G37" s="47">
        <v>0</v>
      </c>
      <c r="H37" s="47">
        <v>0</v>
      </c>
      <c r="I37" s="47">
        <v>98947.465261929465</v>
      </c>
      <c r="J37" s="47">
        <v>61213.274001861966</v>
      </c>
      <c r="K37" s="147" t="s">
        <v>263</v>
      </c>
    </row>
    <row r="38" spans="1:11" x14ac:dyDescent="0.2">
      <c r="A38" s="138">
        <v>69</v>
      </c>
      <c r="B38" s="487" t="s">
        <v>288</v>
      </c>
      <c r="C38" s="104" t="s">
        <v>291</v>
      </c>
      <c r="D38" s="140">
        <f t="shared" si="2"/>
        <v>379643.21</v>
      </c>
      <c r="E38" s="140">
        <f t="shared" si="3"/>
        <v>234864.06423002962</v>
      </c>
      <c r="F38" s="141" t="s">
        <v>28</v>
      </c>
      <c r="G38" s="47">
        <v>0</v>
      </c>
      <c r="H38" s="47">
        <v>0</v>
      </c>
      <c r="I38" s="47">
        <v>2559.8349221991698</v>
      </c>
      <c r="J38" s="47">
        <v>1583.6269891028969</v>
      </c>
      <c r="K38" s="147" t="s">
        <v>263</v>
      </c>
    </row>
    <row r="39" spans="1:11" x14ac:dyDescent="0.2">
      <c r="A39" s="138">
        <v>69</v>
      </c>
      <c r="B39" s="487" t="s">
        <v>288</v>
      </c>
      <c r="C39" s="104" t="s">
        <v>289</v>
      </c>
      <c r="D39" s="140">
        <f>VLOOKUP(C39,TLine_Cost,2,FALSE)</f>
        <v>264065.89</v>
      </c>
      <c r="E39" s="140">
        <f>VLOOKUP(C39,TLine_Cost,4,FALSE)</f>
        <v>191346.57049967768</v>
      </c>
      <c r="F39" s="141" t="s">
        <v>28</v>
      </c>
      <c r="G39" s="47">
        <v>0</v>
      </c>
      <c r="H39" s="47">
        <v>0</v>
      </c>
      <c r="I39" s="47">
        <v>809.89976486052285</v>
      </c>
      <c r="J39" s="47">
        <v>586.8669461798205</v>
      </c>
      <c r="K39" s="107" t="s">
        <v>263</v>
      </c>
    </row>
    <row r="40" spans="1:11" x14ac:dyDescent="0.2">
      <c r="A40" s="138">
        <v>69</v>
      </c>
      <c r="B40" s="487" t="s">
        <v>288</v>
      </c>
      <c r="C40" s="104" t="s">
        <v>291</v>
      </c>
      <c r="D40" s="140">
        <f>VLOOKUP(C40,TLine_Cost,2,FALSE)</f>
        <v>379643.21</v>
      </c>
      <c r="E40" s="140">
        <f>VLOOKUP(C40,TLine_Cost,4,FALSE)</f>
        <v>234864.06423002962</v>
      </c>
      <c r="F40" s="141" t="s">
        <v>28</v>
      </c>
      <c r="G40" s="47">
        <v>0</v>
      </c>
      <c r="H40" s="47">
        <v>0</v>
      </c>
      <c r="I40" s="47">
        <v>280695.74473807053</v>
      </c>
      <c r="J40" s="47">
        <v>173650.79022816767</v>
      </c>
      <c r="K40" s="107" t="s">
        <v>263</v>
      </c>
    </row>
    <row r="41" spans="1:11" x14ac:dyDescent="0.2">
      <c r="A41" s="138">
        <v>69</v>
      </c>
      <c r="B41" s="487" t="s">
        <v>314</v>
      </c>
      <c r="C41" s="104" t="s">
        <v>550</v>
      </c>
      <c r="D41" s="140">
        <f t="shared" si="2"/>
        <v>344980.25000000006</v>
      </c>
      <c r="E41" s="140">
        <f t="shared" si="3"/>
        <v>199243.4332171221</v>
      </c>
      <c r="F41" s="141" t="s">
        <v>28</v>
      </c>
      <c r="G41" s="47">
        <v>0</v>
      </c>
      <c r="H41" s="47">
        <v>0</v>
      </c>
      <c r="I41" s="47">
        <v>117725.10130196439</v>
      </c>
      <c r="J41" s="47">
        <v>67992.162911461957</v>
      </c>
      <c r="K41" s="147" t="s">
        <v>263</v>
      </c>
    </row>
    <row r="42" spans="1:11" x14ac:dyDescent="0.2">
      <c r="A42" s="138">
        <v>69</v>
      </c>
      <c r="B42" s="487" t="s">
        <v>314</v>
      </c>
      <c r="C42" s="104" t="s">
        <v>550</v>
      </c>
      <c r="D42" s="140">
        <f t="shared" si="2"/>
        <v>344980.25000000006</v>
      </c>
      <c r="E42" s="140">
        <f t="shared" si="3"/>
        <v>199243.4332171221</v>
      </c>
      <c r="F42" s="141" t="s">
        <v>28</v>
      </c>
      <c r="G42" s="47">
        <v>0</v>
      </c>
      <c r="H42" s="47">
        <v>0</v>
      </c>
      <c r="I42" s="47">
        <v>525.32396832648101</v>
      </c>
      <c r="J42" s="47">
        <v>303.40099469639426</v>
      </c>
      <c r="K42" s="147" t="s">
        <v>263</v>
      </c>
    </row>
    <row r="43" spans="1:11" x14ac:dyDescent="0.2">
      <c r="A43" s="138">
        <v>69</v>
      </c>
      <c r="B43" s="487" t="s">
        <v>314</v>
      </c>
      <c r="C43" s="104" t="s">
        <v>550</v>
      </c>
      <c r="D43" s="140">
        <f t="shared" si="2"/>
        <v>344980.25000000006</v>
      </c>
      <c r="E43" s="140">
        <f t="shared" si="3"/>
        <v>199243.4332171221</v>
      </c>
      <c r="F43" s="141" t="s">
        <v>28</v>
      </c>
      <c r="G43" s="47">
        <v>0</v>
      </c>
      <c r="H43" s="47">
        <v>0</v>
      </c>
      <c r="I43" s="47">
        <v>125920.15520785748</v>
      </c>
      <c r="J43" s="47">
        <v>72725.218428725697</v>
      </c>
      <c r="K43" s="147" t="s">
        <v>263</v>
      </c>
    </row>
    <row r="44" spans="1:11" x14ac:dyDescent="0.2">
      <c r="A44" s="236">
        <v>69</v>
      </c>
      <c r="B44" s="237" t="s">
        <v>1683</v>
      </c>
      <c r="C44" s="238" t="s">
        <v>316</v>
      </c>
      <c r="D44" s="239">
        <f t="shared" si="2"/>
        <v>695780.98</v>
      </c>
      <c r="E44" s="239">
        <f t="shared" si="3"/>
        <v>364943.12563040247</v>
      </c>
      <c r="F44" s="240" t="s">
        <v>29</v>
      </c>
      <c r="G44" s="99">
        <v>0</v>
      </c>
      <c r="H44" s="99">
        <v>0</v>
      </c>
      <c r="I44" s="99">
        <v>0</v>
      </c>
      <c r="J44" s="99">
        <v>0</v>
      </c>
      <c r="K44" s="245" t="s">
        <v>601</v>
      </c>
    </row>
    <row r="45" spans="1:11" x14ac:dyDescent="0.2">
      <c r="A45" s="138">
        <v>69</v>
      </c>
      <c r="B45" s="487" t="s">
        <v>317</v>
      </c>
      <c r="C45" s="139" t="s">
        <v>551</v>
      </c>
      <c r="D45" s="140">
        <f t="shared" si="2"/>
        <v>503987.66000000003</v>
      </c>
      <c r="E45" s="140">
        <f>VLOOKUP(C45,TLine_Cost,4,FALSE)</f>
        <v>334375.83769695519</v>
      </c>
      <c r="F45" s="141" t="s">
        <v>28</v>
      </c>
      <c r="G45" s="47">
        <v>0</v>
      </c>
      <c r="H45" s="47">
        <v>0</v>
      </c>
      <c r="I45" s="47">
        <v>503987.66000000009</v>
      </c>
      <c r="J45" s="47">
        <v>334375.83769695519</v>
      </c>
      <c r="K45" s="147" t="s">
        <v>263</v>
      </c>
    </row>
    <row r="46" spans="1:11" x14ac:dyDescent="0.2">
      <c r="A46" s="138">
        <v>69</v>
      </c>
      <c r="B46" s="487" t="s">
        <v>317</v>
      </c>
      <c r="C46" s="153" t="s">
        <v>320</v>
      </c>
      <c r="D46" s="140">
        <f t="shared" si="2"/>
        <v>175317.72</v>
      </c>
      <c r="E46" s="140">
        <f t="shared" si="3"/>
        <v>120345.9560804533</v>
      </c>
      <c r="F46" s="141" t="s">
        <v>28</v>
      </c>
      <c r="G46" s="47">
        <v>0</v>
      </c>
      <c r="H46" s="47">
        <v>0</v>
      </c>
      <c r="I46" s="47">
        <v>20775.782848348528</v>
      </c>
      <c r="J46" s="47">
        <v>14261.430334619834</v>
      </c>
      <c r="K46" s="147" t="s">
        <v>263</v>
      </c>
    </row>
    <row r="47" spans="1:11" x14ac:dyDescent="0.2">
      <c r="A47" s="138">
        <v>69</v>
      </c>
      <c r="B47" s="487" t="s">
        <v>317</v>
      </c>
      <c r="C47" s="153" t="s">
        <v>320</v>
      </c>
      <c r="D47" s="140">
        <f t="shared" si="2"/>
        <v>175317.72</v>
      </c>
      <c r="E47" s="140">
        <f t="shared" si="3"/>
        <v>120345.9560804533</v>
      </c>
      <c r="F47" s="141" t="s">
        <v>28</v>
      </c>
      <c r="G47" s="47">
        <v>0</v>
      </c>
      <c r="H47" s="47">
        <v>0</v>
      </c>
      <c r="I47" s="47">
        <v>47321.463430803837</v>
      </c>
      <c r="J47" s="47">
        <v>32483.577585347877</v>
      </c>
      <c r="K47" s="147" t="s">
        <v>263</v>
      </c>
    </row>
    <row r="48" spans="1:11" x14ac:dyDescent="0.2">
      <c r="A48" s="138">
        <v>69</v>
      </c>
      <c r="B48" s="487" t="s">
        <v>317</v>
      </c>
      <c r="C48" s="153" t="s">
        <v>320</v>
      </c>
      <c r="D48" s="140">
        <f t="shared" si="2"/>
        <v>175317.72</v>
      </c>
      <c r="E48" s="140">
        <f>VLOOKUP(C48,TLine_Cost,4,FALSE)</f>
        <v>120345.9560804533</v>
      </c>
      <c r="F48" s="141" t="s">
        <v>28</v>
      </c>
      <c r="G48" s="47">
        <v>0</v>
      </c>
      <c r="H48" s="47">
        <v>0</v>
      </c>
      <c r="I48" s="47">
        <v>23909.792049248255</v>
      </c>
      <c r="J48" s="47">
        <v>16412.754990491558</v>
      </c>
      <c r="K48" s="147" t="s">
        <v>263</v>
      </c>
    </row>
    <row r="49" spans="1:11" x14ac:dyDescent="0.2">
      <c r="A49" s="138">
        <v>69</v>
      </c>
      <c r="B49" s="487" t="s">
        <v>317</v>
      </c>
      <c r="C49" s="153" t="s">
        <v>320</v>
      </c>
      <c r="D49" s="140">
        <f t="shared" si="2"/>
        <v>175317.72</v>
      </c>
      <c r="E49" s="140">
        <f t="shared" si="3"/>
        <v>120345.9560804533</v>
      </c>
      <c r="F49" s="141" t="s">
        <v>28</v>
      </c>
      <c r="G49" s="47">
        <v>0</v>
      </c>
      <c r="H49" s="47">
        <v>0</v>
      </c>
      <c r="I49" s="47">
        <v>83310.681671599392</v>
      </c>
      <c r="J49" s="47">
        <v>57188.193169994032</v>
      </c>
      <c r="K49" s="147" t="s">
        <v>263</v>
      </c>
    </row>
    <row r="50" spans="1:11" x14ac:dyDescent="0.2">
      <c r="A50" s="138">
        <v>69</v>
      </c>
      <c r="B50" s="487" t="s">
        <v>321</v>
      </c>
      <c r="C50" s="153" t="s">
        <v>539</v>
      </c>
      <c r="D50" s="140">
        <f t="shared" si="2"/>
        <v>225990.69</v>
      </c>
      <c r="E50" s="140">
        <f t="shared" si="3"/>
        <v>203966.70527873049</v>
      </c>
      <c r="F50" s="141" t="s">
        <v>28</v>
      </c>
      <c r="G50" s="47">
        <v>0</v>
      </c>
      <c r="H50" s="47">
        <v>0</v>
      </c>
      <c r="I50" s="47">
        <v>225990.69</v>
      </c>
      <c r="J50" s="47">
        <v>203966.70527873049</v>
      </c>
      <c r="K50" s="147" t="s">
        <v>263</v>
      </c>
    </row>
    <row r="51" spans="1:11" x14ac:dyDescent="0.2">
      <c r="A51" s="138">
        <v>69</v>
      </c>
      <c r="B51" s="487" t="s">
        <v>321</v>
      </c>
      <c r="C51" s="205" t="s">
        <v>544</v>
      </c>
      <c r="D51" s="140">
        <f t="shared" si="2"/>
        <v>119801.22</v>
      </c>
      <c r="E51" s="140">
        <f t="shared" si="3"/>
        <v>37572.337518814602</v>
      </c>
      <c r="F51" s="141" t="s">
        <v>28</v>
      </c>
      <c r="G51" s="47">
        <v>0</v>
      </c>
      <c r="H51" s="47">
        <v>0</v>
      </c>
      <c r="I51" s="47">
        <v>119801.21999999999</v>
      </c>
      <c r="J51" s="47">
        <v>37572.337518814602</v>
      </c>
      <c r="K51" s="147" t="s">
        <v>263</v>
      </c>
    </row>
    <row r="52" spans="1:11" x14ac:dyDescent="0.2">
      <c r="A52" s="138">
        <v>69</v>
      </c>
      <c r="B52" s="487" t="s">
        <v>321</v>
      </c>
      <c r="C52" s="153" t="s">
        <v>549</v>
      </c>
      <c r="D52" s="140">
        <f t="shared" si="2"/>
        <v>473070.61</v>
      </c>
      <c r="E52" s="140">
        <f t="shared" si="3"/>
        <v>312277.39924986544</v>
      </c>
      <c r="F52" s="141" t="s">
        <v>28</v>
      </c>
      <c r="G52" s="47">
        <v>0</v>
      </c>
      <c r="H52" s="47">
        <v>0</v>
      </c>
      <c r="I52" s="47">
        <v>473070.60999999993</v>
      </c>
      <c r="J52" s="47">
        <v>312277.39924986544</v>
      </c>
      <c r="K52" s="147" t="s">
        <v>263</v>
      </c>
    </row>
    <row r="53" spans="1:11" x14ac:dyDescent="0.2">
      <c r="A53" s="138">
        <v>69</v>
      </c>
      <c r="B53" s="487" t="s">
        <v>321</v>
      </c>
      <c r="C53" s="205" t="s">
        <v>538</v>
      </c>
      <c r="D53" s="140">
        <f t="shared" si="2"/>
        <v>19775.509999999998</v>
      </c>
      <c r="E53" s="140">
        <f t="shared" si="3"/>
        <v>3756.572242113999</v>
      </c>
      <c r="F53" s="141" t="s">
        <v>28</v>
      </c>
      <c r="G53" s="47">
        <v>0</v>
      </c>
      <c r="H53" s="47">
        <v>0</v>
      </c>
      <c r="I53" s="47">
        <v>19775.509999999998</v>
      </c>
      <c r="J53" s="47">
        <v>3756.572242113999</v>
      </c>
      <c r="K53" s="147" t="s">
        <v>263</v>
      </c>
    </row>
    <row r="54" spans="1:11" x14ac:dyDescent="0.2">
      <c r="A54" s="138">
        <v>69</v>
      </c>
      <c r="B54" s="487" t="s">
        <v>1684</v>
      </c>
      <c r="C54" s="104" t="s">
        <v>322</v>
      </c>
      <c r="D54" s="140">
        <f>VLOOKUP(C54,TLine_Cost,2,FALSE)</f>
        <v>1921857.7999999998</v>
      </c>
      <c r="E54" s="140">
        <f>VLOOKUP(C54,TLine_Cost,4,FALSE)</f>
        <v>1284177.1706067282</v>
      </c>
      <c r="F54" s="141" t="s">
        <v>29</v>
      </c>
      <c r="G54" s="47">
        <v>0</v>
      </c>
      <c r="H54" s="47">
        <v>0</v>
      </c>
      <c r="I54" s="47">
        <v>0</v>
      </c>
      <c r="J54" s="47">
        <v>0</v>
      </c>
      <c r="K54" s="147" t="s">
        <v>601</v>
      </c>
    </row>
    <row r="55" spans="1:11" x14ac:dyDescent="0.2">
      <c r="A55" s="138">
        <v>69</v>
      </c>
      <c r="B55" s="487" t="s">
        <v>1684</v>
      </c>
      <c r="C55" s="104" t="s">
        <v>322</v>
      </c>
      <c r="D55" s="140">
        <f t="shared" ref="D55:D118" si="6">VLOOKUP(C55,TLine_Cost,2,FALSE)</f>
        <v>1921857.7999999998</v>
      </c>
      <c r="E55" s="140">
        <f t="shared" ref="E55:E71" si="7">VLOOKUP(C55,TLine_Cost,4,FALSE)</f>
        <v>1284177.1706067282</v>
      </c>
      <c r="F55" s="141" t="s">
        <v>29</v>
      </c>
      <c r="G55" s="47">
        <v>0</v>
      </c>
      <c r="H55" s="47">
        <v>0</v>
      </c>
      <c r="I55" s="47">
        <v>0</v>
      </c>
      <c r="J55" s="47">
        <v>0</v>
      </c>
      <c r="K55" s="147" t="s">
        <v>601</v>
      </c>
    </row>
    <row r="56" spans="1:11" x14ac:dyDescent="0.2">
      <c r="A56" s="138">
        <v>69</v>
      </c>
      <c r="B56" s="487" t="s">
        <v>1684</v>
      </c>
      <c r="C56" s="104" t="s">
        <v>322</v>
      </c>
      <c r="D56" s="140">
        <f t="shared" si="6"/>
        <v>1921857.7999999998</v>
      </c>
      <c r="E56" s="140">
        <f>VLOOKUP(C56,TLine_Cost,4,FALSE)</f>
        <v>1284177.1706067282</v>
      </c>
      <c r="F56" s="141" t="s">
        <v>29</v>
      </c>
      <c r="G56" s="47">
        <v>0</v>
      </c>
      <c r="H56" s="47">
        <v>0</v>
      </c>
      <c r="I56" s="47">
        <v>0</v>
      </c>
      <c r="J56" s="47">
        <v>0</v>
      </c>
      <c r="K56" s="147" t="s">
        <v>263</v>
      </c>
    </row>
    <row r="57" spans="1:11" x14ac:dyDescent="0.2">
      <c r="A57" s="138">
        <v>69</v>
      </c>
      <c r="B57" s="487" t="s">
        <v>1684</v>
      </c>
      <c r="C57" s="104" t="s">
        <v>322</v>
      </c>
      <c r="D57" s="140">
        <f t="shared" si="6"/>
        <v>1921857.7999999998</v>
      </c>
      <c r="E57" s="140">
        <f t="shared" si="7"/>
        <v>1284177.1706067282</v>
      </c>
      <c r="F57" s="141" t="s">
        <v>29</v>
      </c>
      <c r="G57" s="47">
        <v>0</v>
      </c>
      <c r="H57" s="47">
        <v>0</v>
      </c>
      <c r="I57" s="47">
        <v>0</v>
      </c>
      <c r="J57" s="47">
        <v>0</v>
      </c>
      <c r="K57" s="147" t="s">
        <v>263</v>
      </c>
    </row>
    <row r="58" spans="1:11" x14ac:dyDescent="0.2">
      <c r="A58" s="138">
        <v>69</v>
      </c>
      <c r="B58" s="487" t="s">
        <v>1684</v>
      </c>
      <c r="C58" s="104" t="s">
        <v>322</v>
      </c>
      <c r="D58" s="140">
        <f t="shared" si="6"/>
        <v>1921857.7999999998</v>
      </c>
      <c r="E58" s="140">
        <f t="shared" si="7"/>
        <v>1284177.1706067282</v>
      </c>
      <c r="F58" s="141" t="s">
        <v>29</v>
      </c>
      <c r="G58" s="47">
        <v>0</v>
      </c>
      <c r="H58" s="47">
        <v>0</v>
      </c>
      <c r="I58" s="47">
        <v>0</v>
      </c>
      <c r="J58" s="47">
        <v>0</v>
      </c>
      <c r="K58" s="147" t="s">
        <v>601</v>
      </c>
    </row>
    <row r="59" spans="1:11" x14ac:dyDescent="0.2">
      <c r="A59" s="138">
        <v>69</v>
      </c>
      <c r="B59" s="487" t="s">
        <v>1684</v>
      </c>
      <c r="C59" s="104" t="s">
        <v>322</v>
      </c>
      <c r="D59" s="140">
        <f t="shared" si="6"/>
        <v>1921857.7999999998</v>
      </c>
      <c r="E59" s="140">
        <f t="shared" si="7"/>
        <v>1284177.1706067282</v>
      </c>
      <c r="F59" s="141" t="s">
        <v>29</v>
      </c>
      <c r="G59" s="47">
        <v>0</v>
      </c>
      <c r="H59" s="47">
        <v>0</v>
      </c>
      <c r="I59" s="47">
        <v>0</v>
      </c>
      <c r="J59" s="47">
        <v>0</v>
      </c>
      <c r="K59" s="147" t="s">
        <v>263</v>
      </c>
    </row>
    <row r="60" spans="1:11" x14ac:dyDescent="0.2">
      <c r="A60" s="250">
        <v>69</v>
      </c>
      <c r="B60" s="252" t="s">
        <v>1684</v>
      </c>
      <c r="C60" s="253" t="s">
        <v>322</v>
      </c>
      <c r="D60" s="254">
        <f t="shared" si="6"/>
        <v>1921857.7999999998</v>
      </c>
      <c r="E60" s="254">
        <f t="shared" si="7"/>
        <v>1284177.1706067282</v>
      </c>
      <c r="F60" s="255" t="s">
        <v>29</v>
      </c>
      <c r="G60" s="47">
        <v>0</v>
      </c>
      <c r="H60" s="47">
        <v>0</v>
      </c>
      <c r="I60" s="47">
        <v>0</v>
      </c>
      <c r="J60" s="47">
        <v>0</v>
      </c>
      <c r="K60" s="258" t="s">
        <v>601</v>
      </c>
    </row>
    <row r="61" spans="1:11" x14ac:dyDescent="0.2">
      <c r="A61" s="250">
        <v>69</v>
      </c>
      <c r="B61" s="252" t="s">
        <v>1684</v>
      </c>
      <c r="C61" s="253" t="s">
        <v>322</v>
      </c>
      <c r="D61" s="254">
        <f t="shared" si="6"/>
        <v>1921857.7999999998</v>
      </c>
      <c r="E61" s="254">
        <f>VLOOKUP(C61,TLine_Cost,4,FALSE)</f>
        <v>1284177.1706067282</v>
      </c>
      <c r="F61" s="255" t="s">
        <v>29</v>
      </c>
      <c r="G61" s="47">
        <v>0</v>
      </c>
      <c r="H61" s="47">
        <v>0</v>
      </c>
      <c r="I61" s="47">
        <v>0</v>
      </c>
      <c r="J61" s="47">
        <v>0</v>
      </c>
      <c r="K61" s="258" t="s">
        <v>601</v>
      </c>
    </row>
    <row r="62" spans="1:11" x14ac:dyDescent="0.2">
      <c r="A62" s="250">
        <v>69</v>
      </c>
      <c r="B62" s="252" t="s">
        <v>1684</v>
      </c>
      <c r="C62" s="253" t="s">
        <v>322</v>
      </c>
      <c r="D62" s="254">
        <f t="shared" si="6"/>
        <v>1921857.7999999998</v>
      </c>
      <c r="E62" s="254">
        <f>VLOOKUP(C62,TLine_Cost,4,FALSE)</f>
        <v>1284177.1706067282</v>
      </c>
      <c r="F62" s="255" t="s">
        <v>29</v>
      </c>
      <c r="G62" s="47">
        <v>0</v>
      </c>
      <c r="H62" s="47">
        <v>0</v>
      </c>
      <c r="I62" s="47">
        <v>0</v>
      </c>
      <c r="J62" s="47">
        <v>0</v>
      </c>
      <c r="K62" s="258" t="s">
        <v>601</v>
      </c>
    </row>
    <row r="63" spans="1:11" x14ac:dyDescent="0.2">
      <c r="A63" s="138">
        <v>69</v>
      </c>
      <c r="B63" s="487" t="s">
        <v>1684</v>
      </c>
      <c r="C63" s="104" t="s">
        <v>322</v>
      </c>
      <c r="D63" s="140">
        <f t="shared" si="6"/>
        <v>1921857.7999999998</v>
      </c>
      <c r="E63" s="140">
        <f t="shared" si="7"/>
        <v>1284177.1706067282</v>
      </c>
      <c r="F63" s="141" t="s">
        <v>29</v>
      </c>
      <c r="G63" s="47">
        <v>0</v>
      </c>
      <c r="H63" s="47">
        <v>0</v>
      </c>
      <c r="I63" s="47">
        <v>0</v>
      </c>
      <c r="J63" s="47">
        <v>0</v>
      </c>
      <c r="K63" s="147" t="s">
        <v>601</v>
      </c>
    </row>
    <row r="64" spans="1:11" x14ac:dyDescent="0.2">
      <c r="A64" s="138">
        <v>69</v>
      </c>
      <c r="B64" s="487" t="s">
        <v>1684</v>
      </c>
      <c r="C64" s="104" t="s">
        <v>322</v>
      </c>
      <c r="D64" s="140">
        <f t="shared" si="6"/>
        <v>1921857.7999999998</v>
      </c>
      <c r="E64" s="140">
        <f t="shared" si="7"/>
        <v>1284177.1706067282</v>
      </c>
      <c r="F64" s="141" t="s">
        <v>29</v>
      </c>
      <c r="G64" s="47">
        <v>0</v>
      </c>
      <c r="H64" s="47">
        <v>0</v>
      </c>
      <c r="I64" s="47">
        <v>0</v>
      </c>
      <c r="J64" s="47">
        <v>0</v>
      </c>
      <c r="K64" s="147" t="s">
        <v>601</v>
      </c>
    </row>
    <row r="65" spans="1:11" x14ac:dyDescent="0.2">
      <c r="A65" s="138">
        <v>69</v>
      </c>
      <c r="B65" s="487" t="s">
        <v>1684</v>
      </c>
      <c r="C65" s="104" t="s">
        <v>322</v>
      </c>
      <c r="D65" s="140">
        <f t="shared" si="6"/>
        <v>1921857.7999999998</v>
      </c>
      <c r="E65" s="140">
        <f>VLOOKUP(C65,TLine_Cost,4,FALSE)</f>
        <v>1284177.1706067282</v>
      </c>
      <c r="F65" s="141" t="s">
        <v>29</v>
      </c>
      <c r="G65" s="47">
        <v>0</v>
      </c>
      <c r="H65" s="47">
        <v>0</v>
      </c>
      <c r="I65" s="47">
        <v>0</v>
      </c>
      <c r="J65" s="47">
        <v>0</v>
      </c>
      <c r="K65" s="147" t="s">
        <v>601</v>
      </c>
    </row>
    <row r="66" spans="1:11" x14ac:dyDescent="0.2">
      <c r="A66" s="138">
        <v>69</v>
      </c>
      <c r="B66" s="487" t="s">
        <v>1684</v>
      </c>
      <c r="C66" s="104" t="s">
        <v>322</v>
      </c>
      <c r="D66" s="140">
        <f t="shared" si="6"/>
        <v>1921857.7999999998</v>
      </c>
      <c r="E66" s="140">
        <f t="shared" si="7"/>
        <v>1284177.1706067282</v>
      </c>
      <c r="F66" s="141" t="s">
        <v>29</v>
      </c>
      <c r="G66" s="47">
        <v>0</v>
      </c>
      <c r="H66" s="47">
        <v>0</v>
      </c>
      <c r="I66" s="47">
        <v>0</v>
      </c>
      <c r="J66" s="47">
        <v>0</v>
      </c>
      <c r="K66" s="147" t="s">
        <v>601</v>
      </c>
    </row>
    <row r="67" spans="1:11" x14ac:dyDescent="0.2">
      <c r="A67" s="138">
        <v>69</v>
      </c>
      <c r="B67" s="487" t="s">
        <v>1684</v>
      </c>
      <c r="C67" s="104" t="s">
        <v>322</v>
      </c>
      <c r="D67" s="140">
        <f t="shared" si="6"/>
        <v>1921857.7999999998</v>
      </c>
      <c r="E67" s="140">
        <f>VLOOKUP(C67,TLine_Cost,4,FALSE)</f>
        <v>1284177.1706067282</v>
      </c>
      <c r="F67" s="141" t="s">
        <v>29</v>
      </c>
      <c r="G67" s="47">
        <v>0</v>
      </c>
      <c r="H67" s="47">
        <v>0</v>
      </c>
      <c r="I67" s="47">
        <v>0</v>
      </c>
      <c r="J67" s="47">
        <v>0</v>
      </c>
      <c r="K67" s="147" t="s">
        <v>263</v>
      </c>
    </row>
    <row r="68" spans="1:11" x14ac:dyDescent="0.2">
      <c r="A68" s="138">
        <v>69</v>
      </c>
      <c r="B68" s="487" t="s">
        <v>1684</v>
      </c>
      <c r="C68" s="104" t="s">
        <v>322</v>
      </c>
      <c r="D68" s="140">
        <f t="shared" si="6"/>
        <v>1921857.7999999998</v>
      </c>
      <c r="E68" s="140">
        <f t="shared" si="7"/>
        <v>1284177.1706067282</v>
      </c>
      <c r="F68" s="141" t="s">
        <v>29</v>
      </c>
      <c r="G68" s="47">
        <v>0</v>
      </c>
      <c r="H68" s="47">
        <v>0</v>
      </c>
      <c r="I68" s="47">
        <v>0</v>
      </c>
      <c r="J68" s="47">
        <v>0</v>
      </c>
      <c r="K68" s="147" t="s">
        <v>263</v>
      </c>
    </row>
    <row r="69" spans="1:11" x14ac:dyDescent="0.2">
      <c r="A69" s="138">
        <v>69</v>
      </c>
      <c r="B69" s="487" t="s">
        <v>1684</v>
      </c>
      <c r="C69" s="104" t="s">
        <v>322</v>
      </c>
      <c r="D69" s="140">
        <f t="shared" si="6"/>
        <v>1921857.7999999998</v>
      </c>
      <c r="E69" s="140">
        <f t="shared" si="7"/>
        <v>1284177.1706067282</v>
      </c>
      <c r="F69" s="141" t="s">
        <v>29</v>
      </c>
      <c r="G69" s="47">
        <v>0</v>
      </c>
      <c r="H69" s="47">
        <v>0</v>
      </c>
      <c r="I69" s="47">
        <v>0</v>
      </c>
      <c r="J69" s="47">
        <v>0</v>
      </c>
      <c r="K69" s="147" t="s">
        <v>263</v>
      </c>
    </row>
    <row r="70" spans="1:11" x14ac:dyDescent="0.2">
      <c r="A70" s="138">
        <v>69</v>
      </c>
      <c r="B70" s="487" t="s">
        <v>1684</v>
      </c>
      <c r="C70" s="104" t="s">
        <v>322</v>
      </c>
      <c r="D70" s="140">
        <f t="shared" si="6"/>
        <v>1921857.7999999998</v>
      </c>
      <c r="E70" s="140">
        <f t="shared" si="7"/>
        <v>1284177.1706067282</v>
      </c>
      <c r="F70" s="141" t="s">
        <v>29</v>
      </c>
      <c r="G70" s="47">
        <v>0</v>
      </c>
      <c r="H70" s="47">
        <v>0</v>
      </c>
      <c r="I70" s="47">
        <v>0</v>
      </c>
      <c r="J70" s="47">
        <v>0</v>
      </c>
      <c r="K70" s="147" t="s">
        <v>263</v>
      </c>
    </row>
    <row r="71" spans="1:11" x14ac:dyDescent="0.2">
      <c r="A71" s="138">
        <v>69</v>
      </c>
      <c r="B71" s="487" t="s">
        <v>1684</v>
      </c>
      <c r="C71" s="104" t="s">
        <v>322</v>
      </c>
      <c r="D71" s="140">
        <f t="shared" si="6"/>
        <v>1921857.7999999998</v>
      </c>
      <c r="E71" s="140">
        <f t="shared" si="7"/>
        <v>1284177.1706067282</v>
      </c>
      <c r="F71" s="141" t="s">
        <v>29</v>
      </c>
      <c r="G71" s="47">
        <v>0</v>
      </c>
      <c r="H71" s="47">
        <v>0</v>
      </c>
      <c r="I71" s="47">
        <v>0</v>
      </c>
      <c r="J71" s="47">
        <v>0</v>
      </c>
      <c r="K71" s="147" t="s">
        <v>263</v>
      </c>
    </row>
    <row r="72" spans="1:11" x14ac:dyDescent="0.2">
      <c r="A72" s="138">
        <v>69</v>
      </c>
      <c r="B72" s="487" t="s">
        <v>1685</v>
      </c>
      <c r="C72" s="104" t="s">
        <v>555</v>
      </c>
      <c r="D72" s="140">
        <f t="shared" si="6"/>
        <v>1124432.3</v>
      </c>
      <c r="E72" s="140">
        <f>VLOOKUP(C72,TLine_Cost,4,FALSE)</f>
        <v>871503.04715303821</v>
      </c>
      <c r="F72" s="141" t="s">
        <v>29</v>
      </c>
      <c r="G72" s="47">
        <v>0</v>
      </c>
      <c r="H72" s="47">
        <v>0</v>
      </c>
      <c r="I72" s="47">
        <v>0</v>
      </c>
      <c r="J72" s="47">
        <v>0</v>
      </c>
      <c r="K72" s="147" t="s">
        <v>263</v>
      </c>
    </row>
    <row r="73" spans="1:11" x14ac:dyDescent="0.2">
      <c r="A73" s="138">
        <v>69</v>
      </c>
      <c r="B73" s="487" t="s">
        <v>1685</v>
      </c>
      <c r="C73" s="104" t="s">
        <v>555</v>
      </c>
      <c r="D73" s="140">
        <f t="shared" si="6"/>
        <v>1124432.3</v>
      </c>
      <c r="E73" s="140">
        <f>VLOOKUP(C73,TLine_Cost,4,FALSE)</f>
        <v>871503.04715303821</v>
      </c>
      <c r="F73" s="141" t="s">
        <v>29</v>
      </c>
      <c r="G73" s="47">
        <v>0</v>
      </c>
      <c r="H73" s="47">
        <v>0</v>
      </c>
      <c r="I73" s="47">
        <v>0</v>
      </c>
      <c r="J73" s="47">
        <v>0</v>
      </c>
      <c r="K73" s="147" t="s">
        <v>601</v>
      </c>
    </row>
    <row r="74" spans="1:11" x14ac:dyDescent="0.2">
      <c r="A74" s="138">
        <v>69</v>
      </c>
      <c r="B74" s="487" t="s">
        <v>1685</v>
      </c>
      <c r="C74" s="104" t="s">
        <v>555</v>
      </c>
      <c r="D74" s="140">
        <f t="shared" si="6"/>
        <v>1124432.3</v>
      </c>
      <c r="E74" s="140">
        <f>VLOOKUP(C74,TLine_Cost,4,FALSE)</f>
        <v>871503.04715303821</v>
      </c>
      <c r="F74" s="141" t="s">
        <v>29</v>
      </c>
      <c r="G74" s="47">
        <v>0</v>
      </c>
      <c r="H74" s="47">
        <v>0</v>
      </c>
      <c r="I74" s="47">
        <v>0</v>
      </c>
      <c r="J74" s="47">
        <v>0</v>
      </c>
      <c r="K74" s="147" t="s">
        <v>263</v>
      </c>
    </row>
    <row r="75" spans="1:11" x14ac:dyDescent="0.2">
      <c r="A75" s="138">
        <v>69</v>
      </c>
      <c r="B75" s="487" t="s">
        <v>1685</v>
      </c>
      <c r="C75" s="93" t="s">
        <v>555</v>
      </c>
      <c r="D75" s="140">
        <f t="shared" si="6"/>
        <v>1124432.3</v>
      </c>
      <c r="E75" s="140">
        <f>VLOOKUP(C75,TLine_Cost,4,FALSE)</f>
        <v>871503.04715303821</v>
      </c>
      <c r="F75" s="141" t="s">
        <v>28</v>
      </c>
      <c r="G75" s="47">
        <v>0</v>
      </c>
      <c r="H75" s="47">
        <v>0</v>
      </c>
      <c r="I75" s="47">
        <v>25691.871883797794</v>
      </c>
      <c r="J75" s="47">
        <v>19912.75475970874</v>
      </c>
      <c r="K75" s="147" t="s">
        <v>263</v>
      </c>
    </row>
    <row r="76" spans="1:11" x14ac:dyDescent="0.2">
      <c r="A76" s="138">
        <v>69</v>
      </c>
      <c r="B76" s="487" t="s">
        <v>1685</v>
      </c>
      <c r="C76" s="93" t="s">
        <v>557</v>
      </c>
      <c r="D76" s="140">
        <f t="shared" si="6"/>
        <v>59385.14</v>
      </c>
      <c r="E76" s="140">
        <f>VLOOKUP(C76,TLine_Cost,4,FALSE)</f>
        <v>23671.208748309</v>
      </c>
      <c r="F76" s="141" t="s">
        <v>28</v>
      </c>
      <c r="G76" s="47">
        <v>0</v>
      </c>
      <c r="H76" s="47">
        <v>0</v>
      </c>
      <c r="I76" s="47">
        <v>69735.080827451151</v>
      </c>
      <c r="J76" s="47">
        <v>54048.90577635228</v>
      </c>
      <c r="K76" s="147" t="s">
        <v>263</v>
      </c>
    </row>
    <row r="77" spans="1:11" x14ac:dyDescent="0.2">
      <c r="A77" s="138">
        <v>69</v>
      </c>
      <c r="B77" s="487" t="s">
        <v>1685</v>
      </c>
      <c r="C77" s="49" t="s">
        <v>557</v>
      </c>
      <c r="D77" s="140">
        <f t="shared" si="6"/>
        <v>59385.14</v>
      </c>
      <c r="E77" s="140">
        <f t="shared" ref="E77:E93" si="8">VLOOKUP(C77,TLine_Cost,4,FALSE)</f>
        <v>23671.208748309</v>
      </c>
      <c r="F77" s="141" t="s">
        <v>28</v>
      </c>
      <c r="G77" s="47">
        <v>0</v>
      </c>
      <c r="H77" s="47">
        <v>0</v>
      </c>
      <c r="I77" s="47">
        <v>91252.023530131803</v>
      </c>
      <c r="J77" s="47">
        <v>70725.837887608344</v>
      </c>
      <c r="K77" s="147" t="s">
        <v>263</v>
      </c>
    </row>
    <row r="78" spans="1:11" x14ac:dyDescent="0.2">
      <c r="A78" s="138">
        <v>69</v>
      </c>
      <c r="B78" s="487" t="s">
        <v>1685</v>
      </c>
      <c r="C78" s="49" t="s">
        <v>557</v>
      </c>
      <c r="D78" s="140">
        <f t="shared" si="6"/>
        <v>59385.14</v>
      </c>
      <c r="E78" s="140">
        <f t="shared" si="8"/>
        <v>23671.208748309</v>
      </c>
      <c r="F78" s="141" t="s">
        <v>28</v>
      </c>
      <c r="G78" s="47">
        <v>0</v>
      </c>
      <c r="H78" s="47">
        <v>0</v>
      </c>
      <c r="I78" s="47">
        <v>19177.147227549063</v>
      </c>
      <c r="J78" s="47">
        <v>14863.449088496876</v>
      </c>
      <c r="K78" s="147" t="s">
        <v>263</v>
      </c>
    </row>
    <row r="79" spans="1:11" x14ac:dyDescent="0.2">
      <c r="A79" s="138">
        <v>69</v>
      </c>
      <c r="B79" s="487" t="s">
        <v>1685</v>
      </c>
      <c r="C79" s="49" t="s">
        <v>558</v>
      </c>
      <c r="D79" s="140">
        <f t="shared" si="6"/>
        <v>14756.43</v>
      </c>
      <c r="E79" s="140">
        <f t="shared" si="8"/>
        <v>954.87326177100067</v>
      </c>
      <c r="F79" s="141" t="s">
        <v>28</v>
      </c>
      <c r="G79" s="47">
        <v>0</v>
      </c>
      <c r="H79" s="47">
        <v>0</v>
      </c>
      <c r="I79" s="47">
        <v>734.05348239422267</v>
      </c>
      <c r="J79" s="47">
        <v>568.93585027739243</v>
      </c>
      <c r="K79" s="147" t="s">
        <v>263</v>
      </c>
    </row>
    <row r="80" spans="1:11" x14ac:dyDescent="0.2">
      <c r="A80" s="138">
        <v>69</v>
      </c>
      <c r="B80" s="487" t="s">
        <v>1685</v>
      </c>
      <c r="C80" s="49" t="s">
        <v>557</v>
      </c>
      <c r="D80" s="140">
        <f t="shared" si="6"/>
        <v>59385.14</v>
      </c>
      <c r="E80" s="140">
        <f t="shared" si="8"/>
        <v>23671.208748309</v>
      </c>
      <c r="F80" s="141" t="s">
        <v>28</v>
      </c>
      <c r="G80" s="47">
        <v>0</v>
      </c>
      <c r="H80" s="47">
        <v>0</v>
      </c>
      <c r="I80" s="47">
        <v>3991.4158105185847</v>
      </c>
      <c r="J80" s="47">
        <v>3093.588685883321</v>
      </c>
      <c r="K80" s="147" t="s">
        <v>263</v>
      </c>
    </row>
    <row r="81" spans="1:11" x14ac:dyDescent="0.2">
      <c r="A81" s="138">
        <v>69</v>
      </c>
      <c r="B81" s="487" t="s">
        <v>1685</v>
      </c>
      <c r="C81" s="49" t="s">
        <v>557</v>
      </c>
      <c r="D81" s="140">
        <f t="shared" si="6"/>
        <v>59385.14</v>
      </c>
      <c r="E81" s="140">
        <f t="shared" si="8"/>
        <v>23671.208748309</v>
      </c>
      <c r="F81" s="141" t="s">
        <v>28</v>
      </c>
      <c r="G81" s="47">
        <v>0</v>
      </c>
      <c r="H81" s="47">
        <v>0</v>
      </c>
      <c r="I81" s="47">
        <v>30554.976204659517</v>
      </c>
      <c r="J81" s="47">
        <v>23681.954767796458</v>
      </c>
      <c r="K81" s="147" t="s">
        <v>263</v>
      </c>
    </row>
    <row r="82" spans="1:11" x14ac:dyDescent="0.2">
      <c r="A82" s="138">
        <v>69</v>
      </c>
      <c r="B82" s="487" t="s">
        <v>1685</v>
      </c>
      <c r="C82" s="49" t="s">
        <v>557</v>
      </c>
      <c r="D82" s="140">
        <f t="shared" si="6"/>
        <v>59385.14</v>
      </c>
      <c r="E82" s="140">
        <f t="shared" si="8"/>
        <v>23671.208748309</v>
      </c>
      <c r="F82" s="141" t="s">
        <v>28</v>
      </c>
      <c r="G82" s="47">
        <v>0</v>
      </c>
      <c r="H82" s="47">
        <v>0</v>
      </c>
      <c r="I82" s="47">
        <v>642.29679709494474</v>
      </c>
      <c r="J82" s="47">
        <v>497.81886899271836</v>
      </c>
      <c r="K82" s="147" t="s">
        <v>263</v>
      </c>
    </row>
    <row r="83" spans="1:11" x14ac:dyDescent="0.2">
      <c r="A83" s="138">
        <v>69</v>
      </c>
      <c r="B83" s="487" t="s">
        <v>1685</v>
      </c>
      <c r="C83" s="49" t="s">
        <v>558</v>
      </c>
      <c r="D83" s="140">
        <f t="shared" si="6"/>
        <v>14756.43</v>
      </c>
      <c r="E83" s="140">
        <f t="shared" si="8"/>
        <v>954.87326177100067</v>
      </c>
      <c r="F83" s="141" t="s">
        <v>28</v>
      </c>
      <c r="G83" s="47">
        <v>0</v>
      </c>
      <c r="H83" s="47">
        <v>0</v>
      </c>
      <c r="I83" s="47">
        <v>20094.714080541842</v>
      </c>
      <c r="J83" s="47">
        <v>15574.618901343618</v>
      </c>
      <c r="K83" s="147" t="s">
        <v>263</v>
      </c>
    </row>
    <row r="84" spans="1:11" x14ac:dyDescent="0.2">
      <c r="A84" s="154">
        <v>115</v>
      </c>
      <c r="B84" s="155" t="s">
        <v>1572</v>
      </c>
      <c r="C84" s="156" t="s">
        <v>1626</v>
      </c>
      <c r="D84" s="140">
        <f t="shared" si="6"/>
        <v>374972.47000000003</v>
      </c>
      <c r="E84" s="140">
        <f t="shared" si="8"/>
        <v>362790.67175929283</v>
      </c>
      <c r="F84" s="157" t="s">
        <v>28</v>
      </c>
      <c r="G84" s="47">
        <v>0</v>
      </c>
      <c r="H84" s="47">
        <v>0</v>
      </c>
      <c r="I84" s="47">
        <v>56917.843704944673</v>
      </c>
      <c r="J84" s="47">
        <v>55068.743454172276</v>
      </c>
      <c r="K84" s="159" t="s">
        <v>263</v>
      </c>
    </row>
    <row r="85" spans="1:11" x14ac:dyDescent="0.2">
      <c r="A85" s="154">
        <v>115</v>
      </c>
      <c r="B85" s="155" t="s">
        <v>1573</v>
      </c>
      <c r="C85" s="165" t="s">
        <v>226</v>
      </c>
      <c r="D85" s="140">
        <f t="shared" si="6"/>
        <v>1525948.36</v>
      </c>
      <c r="E85" s="140">
        <f t="shared" si="8"/>
        <v>1448493.9768481127</v>
      </c>
      <c r="F85" s="157" t="s">
        <v>28</v>
      </c>
      <c r="G85" s="47">
        <v>0</v>
      </c>
      <c r="H85" s="47">
        <v>0</v>
      </c>
      <c r="I85" s="47">
        <v>270611.53182266012</v>
      </c>
      <c r="J85" s="47">
        <v>256875.77914547813</v>
      </c>
      <c r="K85" s="159" t="s">
        <v>263</v>
      </c>
    </row>
    <row r="86" spans="1:11" x14ac:dyDescent="0.2">
      <c r="A86" s="340">
        <v>115</v>
      </c>
      <c r="B86" s="185" t="s">
        <v>1574</v>
      </c>
      <c r="C86" s="367" t="s">
        <v>231</v>
      </c>
      <c r="D86" s="267">
        <f t="shared" si="6"/>
        <v>518207.80000000005</v>
      </c>
      <c r="E86" s="267">
        <f t="shared" si="8"/>
        <v>503337.62446595955</v>
      </c>
      <c r="F86" s="341" t="s">
        <v>28</v>
      </c>
      <c r="G86" s="99">
        <v>1600.2583537429457</v>
      </c>
      <c r="H86" s="99">
        <v>1554.3383142916439</v>
      </c>
      <c r="I86" s="99">
        <v>0</v>
      </c>
      <c r="J86" s="99">
        <v>0</v>
      </c>
      <c r="K86" s="186" t="s">
        <v>714</v>
      </c>
    </row>
    <row r="87" spans="1:11" x14ac:dyDescent="0.2">
      <c r="A87" s="340">
        <v>115</v>
      </c>
      <c r="B87" s="185" t="s">
        <v>1574</v>
      </c>
      <c r="C87" s="367" t="s">
        <v>231</v>
      </c>
      <c r="D87" s="267">
        <f t="shared" si="6"/>
        <v>518207.80000000005</v>
      </c>
      <c r="E87" s="267">
        <f t="shared" si="8"/>
        <v>503337.62446595955</v>
      </c>
      <c r="F87" s="341" t="s">
        <v>28</v>
      </c>
      <c r="G87" s="99">
        <v>19147.918922372482</v>
      </c>
      <c r="H87" s="99">
        <v>18598.461898593116</v>
      </c>
      <c r="I87" s="99">
        <v>0</v>
      </c>
      <c r="J87" s="99">
        <v>0</v>
      </c>
      <c r="K87" s="186" t="s">
        <v>714</v>
      </c>
    </row>
    <row r="88" spans="1:11" x14ac:dyDescent="0.2">
      <c r="A88" s="138">
        <v>115</v>
      </c>
      <c r="B88" s="487" t="s">
        <v>1686</v>
      </c>
      <c r="C88" s="104" t="s">
        <v>325</v>
      </c>
      <c r="D88" s="140">
        <f t="shared" si="6"/>
        <v>272613.42</v>
      </c>
      <c r="E88" s="140">
        <f t="shared" si="8"/>
        <v>122138.48156657051</v>
      </c>
      <c r="F88" s="141" t="s">
        <v>28</v>
      </c>
      <c r="G88" s="47">
        <v>0</v>
      </c>
      <c r="H88" s="47">
        <v>0</v>
      </c>
      <c r="I88" s="47">
        <v>272613.42</v>
      </c>
      <c r="J88" s="47">
        <v>122138.48156657051</v>
      </c>
      <c r="K88" s="147" t="s">
        <v>263</v>
      </c>
    </row>
    <row r="89" spans="1:11" x14ac:dyDescent="0.2">
      <c r="A89" s="138">
        <v>115</v>
      </c>
      <c r="B89" s="487" t="s">
        <v>1282</v>
      </c>
      <c r="C89" s="219" t="s">
        <v>565</v>
      </c>
      <c r="D89" s="140">
        <f>VLOOKUP(C89,TLine_Cost,2,FALSE)</f>
        <v>6099498.1600000001</v>
      </c>
      <c r="E89" s="140">
        <f>VLOOKUP(C89,TLine_Cost,4,FALSE)</f>
        <v>4891186.3171051461</v>
      </c>
      <c r="F89" s="141" t="s">
        <v>28</v>
      </c>
      <c r="G89" s="47">
        <v>0</v>
      </c>
      <c r="H89" s="47">
        <v>0</v>
      </c>
      <c r="I89" s="47">
        <v>2318.9069167405905</v>
      </c>
      <c r="J89" s="47">
        <v>1859.5309784964436</v>
      </c>
      <c r="K89" s="147" t="s">
        <v>263</v>
      </c>
    </row>
    <row r="90" spans="1:11" x14ac:dyDescent="0.2">
      <c r="A90" s="138">
        <v>115</v>
      </c>
      <c r="B90" s="487" t="s">
        <v>900</v>
      </c>
      <c r="C90" s="104" t="s">
        <v>329</v>
      </c>
      <c r="D90" s="140">
        <f t="shared" si="6"/>
        <v>764252.57</v>
      </c>
      <c r="E90" s="140">
        <f t="shared" si="8"/>
        <v>439241.08775414643</v>
      </c>
      <c r="F90" s="141" t="s">
        <v>28</v>
      </c>
      <c r="G90" s="47">
        <v>0</v>
      </c>
      <c r="H90" s="47">
        <v>0</v>
      </c>
      <c r="I90" s="47">
        <v>625.24071720752647</v>
      </c>
      <c r="J90" s="47">
        <v>359.34640394394307</v>
      </c>
      <c r="K90" s="147" t="s">
        <v>263</v>
      </c>
    </row>
    <row r="91" spans="1:11" x14ac:dyDescent="0.2">
      <c r="A91" s="138">
        <v>115</v>
      </c>
      <c r="B91" s="487" t="s">
        <v>328</v>
      </c>
      <c r="C91" s="104" t="s">
        <v>562</v>
      </c>
      <c r="D91" s="140">
        <f t="shared" si="6"/>
        <v>1122135.96</v>
      </c>
      <c r="E91" s="140">
        <f t="shared" si="8"/>
        <v>1039254.0874809009</v>
      </c>
      <c r="F91" s="141" t="s">
        <v>29</v>
      </c>
      <c r="G91" s="47">
        <v>0</v>
      </c>
      <c r="H91" s="47">
        <v>0</v>
      </c>
      <c r="I91" s="47">
        <v>0</v>
      </c>
      <c r="J91" s="47">
        <v>0</v>
      </c>
      <c r="K91" s="147" t="s">
        <v>263</v>
      </c>
    </row>
    <row r="92" spans="1:11" ht="12.75" x14ac:dyDescent="0.2">
      <c r="A92" s="138">
        <v>115</v>
      </c>
      <c r="B92" s="487" t="s">
        <v>1228</v>
      </c>
      <c r="C92" s="479" t="s">
        <v>1826</v>
      </c>
      <c r="D92" s="140">
        <f t="shared" si="6"/>
        <v>15633.369999999999</v>
      </c>
      <c r="E92" s="140">
        <f t="shared" si="8"/>
        <v>15464.1227586356</v>
      </c>
      <c r="F92" s="141" t="s">
        <v>28</v>
      </c>
      <c r="G92" s="47">
        <v>0</v>
      </c>
      <c r="H92" s="47">
        <v>0</v>
      </c>
      <c r="I92" s="47">
        <v>13.866541503437061</v>
      </c>
      <c r="J92" s="47">
        <v>13.716421990067794</v>
      </c>
      <c r="K92" s="147" t="s">
        <v>263</v>
      </c>
    </row>
    <row r="93" spans="1:11" ht="12.75" x14ac:dyDescent="0.2">
      <c r="A93" s="138">
        <v>115</v>
      </c>
      <c r="B93" s="487" t="s">
        <v>1228</v>
      </c>
      <c r="C93" s="479" t="s">
        <v>1826</v>
      </c>
      <c r="D93" s="140">
        <f t="shared" si="6"/>
        <v>15633.369999999999</v>
      </c>
      <c r="E93" s="140">
        <f t="shared" si="8"/>
        <v>15464.1227586356</v>
      </c>
      <c r="F93" s="141" t="s">
        <v>28</v>
      </c>
      <c r="G93" s="47">
        <v>0</v>
      </c>
      <c r="H93" s="47">
        <v>0</v>
      </c>
      <c r="I93" s="47">
        <v>28.888628132160544</v>
      </c>
      <c r="J93" s="47">
        <v>28.575879145974575</v>
      </c>
      <c r="K93" s="147" t="s">
        <v>263</v>
      </c>
    </row>
    <row r="94" spans="1:11" x14ac:dyDescent="0.2">
      <c r="A94" s="138">
        <v>115</v>
      </c>
      <c r="B94" s="487" t="s">
        <v>330</v>
      </c>
      <c r="C94" s="153" t="s">
        <v>1719</v>
      </c>
      <c r="D94" s="140">
        <v>0</v>
      </c>
      <c r="E94" s="140">
        <v>0</v>
      </c>
      <c r="F94" s="141" t="s">
        <v>28</v>
      </c>
      <c r="G94" s="47">
        <v>0</v>
      </c>
      <c r="H94" s="47">
        <v>0</v>
      </c>
      <c r="I94" s="47">
        <v>0</v>
      </c>
      <c r="J94" s="47">
        <v>0</v>
      </c>
      <c r="K94" s="147" t="s">
        <v>263</v>
      </c>
    </row>
    <row r="95" spans="1:11" x14ac:dyDescent="0.2">
      <c r="A95" s="138">
        <v>115</v>
      </c>
      <c r="B95" s="487" t="s">
        <v>330</v>
      </c>
      <c r="C95" s="153" t="s">
        <v>1719</v>
      </c>
      <c r="D95" s="140">
        <v>0</v>
      </c>
      <c r="E95" s="140">
        <v>0</v>
      </c>
      <c r="F95" s="141" t="s">
        <v>28</v>
      </c>
      <c r="G95" s="47">
        <v>0</v>
      </c>
      <c r="H95" s="47">
        <v>0</v>
      </c>
      <c r="I95" s="47">
        <v>0</v>
      </c>
      <c r="J95" s="47">
        <v>0</v>
      </c>
      <c r="K95" s="147" t="s">
        <v>263</v>
      </c>
    </row>
    <row r="96" spans="1:11" x14ac:dyDescent="0.2">
      <c r="A96" s="138">
        <v>115</v>
      </c>
      <c r="B96" s="487" t="s">
        <v>330</v>
      </c>
      <c r="C96" s="153" t="s">
        <v>1719</v>
      </c>
      <c r="D96" s="140">
        <v>0</v>
      </c>
      <c r="E96" s="140">
        <v>0</v>
      </c>
      <c r="F96" s="141" t="s">
        <v>28</v>
      </c>
      <c r="G96" s="47">
        <v>0</v>
      </c>
      <c r="H96" s="47">
        <v>0</v>
      </c>
      <c r="I96" s="47">
        <v>0</v>
      </c>
      <c r="J96" s="47">
        <v>0</v>
      </c>
      <c r="K96" s="147" t="s">
        <v>263</v>
      </c>
    </row>
    <row r="97" spans="1:11" x14ac:dyDescent="0.2">
      <c r="A97" s="138">
        <v>115</v>
      </c>
      <c r="B97" s="487" t="s">
        <v>1347</v>
      </c>
      <c r="C97" s="219" t="s">
        <v>566</v>
      </c>
      <c r="D97" s="140">
        <f t="shared" ref="D97:D103" si="9">VLOOKUP(C97,TLine_Cost,2,FALSE)</f>
        <v>2321721.2000000002</v>
      </c>
      <c r="E97" s="140">
        <f t="shared" ref="E97:E159" si="10">VLOOKUP(C97,TLine_Cost,4,FALSE)</f>
        <v>2051247.4123811452</v>
      </c>
      <c r="F97" s="141" t="s">
        <v>29</v>
      </c>
      <c r="G97" s="47">
        <v>0</v>
      </c>
      <c r="H97" s="47">
        <v>0</v>
      </c>
      <c r="I97" s="47">
        <v>0</v>
      </c>
      <c r="J97" s="47">
        <v>0</v>
      </c>
      <c r="K97" s="147" t="s">
        <v>263</v>
      </c>
    </row>
    <row r="98" spans="1:11" x14ac:dyDescent="0.2">
      <c r="A98" s="138">
        <v>115</v>
      </c>
      <c r="B98" s="487" t="s">
        <v>1340</v>
      </c>
      <c r="C98" s="156" t="s">
        <v>1628</v>
      </c>
      <c r="D98" s="140">
        <f t="shared" si="9"/>
        <v>5724280.7799999993</v>
      </c>
      <c r="E98" s="140">
        <f t="shared" si="10"/>
        <v>4218983.2515996313</v>
      </c>
      <c r="F98" s="141" t="s">
        <v>29</v>
      </c>
      <c r="G98" s="47">
        <v>0</v>
      </c>
      <c r="H98" s="47">
        <v>0</v>
      </c>
      <c r="I98" s="47">
        <v>0</v>
      </c>
      <c r="J98" s="47">
        <v>0</v>
      </c>
      <c r="K98" s="147" t="s">
        <v>601</v>
      </c>
    </row>
    <row r="99" spans="1:11" x14ac:dyDescent="0.2">
      <c r="A99" s="138">
        <v>115</v>
      </c>
      <c r="B99" s="487" t="s">
        <v>1340</v>
      </c>
      <c r="C99" s="156" t="s">
        <v>1628</v>
      </c>
      <c r="D99" s="140">
        <f t="shared" si="9"/>
        <v>5724280.7799999993</v>
      </c>
      <c r="E99" s="140">
        <f t="shared" si="10"/>
        <v>4218983.2515996313</v>
      </c>
      <c r="F99" s="141" t="s">
        <v>29</v>
      </c>
      <c r="G99" s="47">
        <v>0</v>
      </c>
      <c r="H99" s="47">
        <v>0</v>
      </c>
      <c r="I99" s="47">
        <v>0</v>
      </c>
      <c r="J99" s="47">
        <v>0</v>
      </c>
      <c r="K99" s="147" t="s">
        <v>601</v>
      </c>
    </row>
    <row r="100" spans="1:11" x14ac:dyDescent="0.2">
      <c r="A100" s="138">
        <v>115</v>
      </c>
      <c r="B100" s="487" t="s">
        <v>1340</v>
      </c>
      <c r="C100" s="431" t="s">
        <v>1628</v>
      </c>
      <c r="D100" s="140">
        <f t="shared" si="9"/>
        <v>5724280.7799999993</v>
      </c>
      <c r="E100" s="140">
        <f t="shared" si="10"/>
        <v>4218983.2515996313</v>
      </c>
      <c r="F100" s="141" t="s">
        <v>29</v>
      </c>
      <c r="G100" s="99">
        <v>0</v>
      </c>
      <c r="H100" s="99">
        <v>0</v>
      </c>
      <c r="I100" s="99">
        <v>0</v>
      </c>
      <c r="J100" s="99">
        <v>0</v>
      </c>
      <c r="K100" s="147" t="s">
        <v>601</v>
      </c>
    </row>
    <row r="101" spans="1:11" x14ac:dyDescent="0.2">
      <c r="A101" s="138">
        <v>115</v>
      </c>
      <c r="B101" s="487" t="s">
        <v>1340</v>
      </c>
      <c r="C101" s="431" t="s">
        <v>1628</v>
      </c>
      <c r="D101" s="140">
        <f t="shared" si="9"/>
        <v>5724280.7799999993</v>
      </c>
      <c r="E101" s="140">
        <f t="shared" si="10"/>
        <v>4218983.2515996313</v>
      </c>
      <c r="F101" s="141" t="s">
        <v>29</v>
      </c>
      <c r="G101" s="47">
        <v>0</v>
      </c>
      <c r="H101" s="47">
        <v>0</v>
      </c>
      <c r="I101" s="47">
        <v>0</v>
      </c>
      <c r="J101" s="47">
        <v>0</v>
      </c>
      <c r="K101" s="147" t="s">
        <v>263</v>
      </c>
    </row>
    <row r="102" spans="1:11" x14ac:dyDescent="0.2">
      <c r="A102" s="138">
        <v>115</v>
      </c>
      <c r="B102" s="487" t="s">
        <v>1233</v>
      </c>
      <c r="C102" s="219" t="s">
        <v>457</v>
      </c>
      <c r="D102" s="140">
        <f t="shared" si="9"/>
        <v>443830.8</v>
      </c>
      <c r="E102" s="140">
        <f t="shared" si="10"/>
        <v>391998.28581586562</v>
      </c>
      <c r="F102" s="141" t="s">
        <v>28</v>
      </c>
      <c r="G102" s="47">
        <v>0</v>
      </c>
      <c r="H102" s="47">
        <v>0</v>
      </c>
      <c r="I102" s="47">
        <v>344.2327817993795</v>
      </c>
      <c r="J102" s="47">
        <v>304.03176252523184</v>
      </c>
      <c r="K102" s="147" t="s">
        <v>263</v>
      </c>
    </row>
    <row r="103" spans="1:11" x14ac:dyDescent="0.2">
      <c r="A103" s="138">
        <v>115</v>
      </c>
      <c r="B103" s="487" t="s">
        <v>1233</v>
      </c>
      <c r="C103" s="219" t="s">
        <v>457</v>
      </c>
      <c r="D103" s="140">
        <f t="shared" si="9"/>
        <v>443830.8</v>
      </c>
      <c r="E103" s="140">
        <f t="shared" si="10"/>
        <v>391998.28581586562</v>
      </c>
      <c r="F103" s="141" t="s">
        <v>28</v>
      </c>
      <c r="G103" s="47">
        <v>0</v>
      </c>
      <c r="H103" s="47">
        <v>0</v>
      </c>
      <c r="I103" s="47">
        <v>596.67015511892441</v>
      </c>
      <c r="J103" s="47">
        <v>526.98838837706853</v>
      </c>
      <c r="K103" s="147" t="s">
        <v>263</v>
      </c>
    </row>
    <row r="104" spans="1:11" x14ac:dyDescent="0.2">
      <c r="A104" s="424">
        <v>115</v>
      </c>
      <c r="B104" s="169" t="s">
        <v>901</v>
      </c>
      <c r="C104" s="153" t="s">
        <v>146</v>
      </c>
      <c r="D104" s="140">
        <f t="shared" si="6"/>
        <v>335413.82999999996</v>
      </c>
      <c r="E104" s="140">
        <f t="shared" si="10"/>
        <v>295503.19100945169</v>
      </c>
      <c r="F104" s="171" t="s">
        <v>28</v>
      </c>
      <c r="G104" s="47">
        <v>0</v>
      </c>
      <c r="H104" s="47">
        <v>0</v>
      </c>
      <c r="I104" s="47">
        <v>228875.92437415879</v>
      </c>
      <c r="J104" s="47">
        <v>201642.15052731091</v>
      </c>
      <c r="K104" s="147" t="s">
        <v>263</v>
      </c>
    </row>
    <row r="105" spans="1:11" x14ac:dyDescent="0.2">
      <c r="A105" s="425">
        <v>115</v>
      </c>
      <c r="B105" s="169" t="s">
        <v>901</v>
      </c>
      <c r="C105" s="153" t="s">
        <v>146</v>
      </c>
      <c r="D105" s="140">
        <f t="shared" si="6"/>
        <v>335413.82999999996</v>
      </c>
      <c r="E105" s="140">
        <f t="shared" si="10"/>
        <v>295503.19100945169</v>
      </c>
      <c r="F105" s="141" t="s">
        <v>28</v>
      </c>
      <c r="G105" s="47">
        <v>0</v>
      </c>
      <c r="H105" s="47">
        <v>0</v>
      </c>
      <c r="I105" s="47">
        <v>61394.72527590848</v>
      </c>
      <c r="J105" s="47">
        <v>54089.413159199779</v>
      </c>
      <c r="K105" s="147" t="s">
        <v>263</v>
      </c>
    </row>
    <row r="106" spans="1:11" x14ac:dyDescent="0.2">
      <c r="A106" s="425">
        <v>115</v>
      </c>
      <c r="B106" s="487" t="s">
        <v>901</v>
      </c>
      <c r="C106" s="153" t="s">
        <v>146</v>
      </c>
      <c r="D106" s="140">
        <f t="shared" si="6"/>
        <v>335413.82999999996</v>
      </c>
      <c r="E106" s="140">
        <f t="shared" si="10"/>
        <v>295503.19100945169</v>
      </c>
      <c r="F106" s="141" t="s">
        <v>28</v>
      </c>
      <c r="G106" s="47">
        <v>0</v>
      </c>
      <c r="H106" s="47">
        <v>0</v>
      </c>
      <c r="I106" s="47">
        <v>45143.1803499327</v>
      </c>
      <c r="J106" s="47">
        <v>39771.627322941007</v>
      </c>
      <c r="K106" s="147" t="s">
        <v>263</v>
      </c>
    </row>
    <row r="107" spans="1:11" x14ac:dyDescent="0.2">
      <c r="A107" s="138">
        <v>115</v>
      </c>
      <c r="B107" s="487" t="s">
        <v>1350</v>
      </c>
      <c r="C107" s="219" t="s">
        <v>456</v>
      </c>
      <c r="D107" s="140">
        <f t="shared" si="6"/>
        <v>585016.06000000006</v>
      </c>
      <c r="E107" s="140">
        <f t="shared" si="10"/>
        <v>547839.4165129771</v>
      </c>
      <c r="F107" s="141" t="s">
        <v>28</v>
      </c>
      <c r="G107" s="47">
        <v>0</v>
      </c>
      <c r="H107" s="47">
        <v>0</v>
      </c>
      <c r="I107" s="47">
        <v>23736.83729396906</v>
      </c>
      <c r="J107" s="47">
        <v>22228.40701670905</v>
      </c>
      <c r="K107" s="147" t="s">
        <v>263</v>
      </c>
    </row>
    <row r="108" spans="1:11" x14ac:dyDescent="0.2">
      <c r="A108" s="138">
        <v>115</v>
      </c>
      <c r="B108" s="487" t="s">
        <v>1350</v>
      </c>
      <c r="C108" s="219" t="s">
        <v>456</v>
      </c>
      <c r="D108" s="140">
        <f t="shared" si="6"/>
        <v>585016.06000000006</v>
      </c>
      <c r="E108" s="140">
        <f t="shared" si="10"/>
        <v>547839.4165129771</v>
      </c>
      <c r="F108" s="141" t="s">
        <v>28</v>
      </c>
      <c r="G108" s="47">
        <v>0</v>
      </c>
      <c r="H108" s="47">
        <v>0</v>
      </c>
      <c r="I108" s="47">
        <v>277.0837038206505</v>
      </c>
      <c r="J108" s="47">
        <v>259.47556828843244</v>
      </c>
      <c r="K108" s="147" t="s">
        <v>263</v>
      </c>
    </row>
    <row r="109" spans="1:11" x14ac:dyDescent="0.2">
      <c r="A109" s="153">
        <v>115</v>
      </c>
      <c r="B109" s="169" t="s">
        <v>905</v>
      </c>
      <c r="C109" s="153" t="s">
        <v>301</v>
      </c>
      <c r="D109" s="140">
        <f t="shared" si="6"/>
        <v>20598.95</v>
      </c>
      <c r="E109" s="140">
        <f t="shared" si="10"/>
        <v>19933.264561921998</v>
      </c>
      <c r="F109" s="171" t="s">
        <v>28</v>
      </c>
      <c r="G109" s="47">
        <v>0</v>
      </c>
      <c r="H109" s="47">
        <v>0</v>
      </c>
      <c r="I109" s="47">
        <v>5.7950586769552288</v>
      </c>
      <c r="J109" s="47">
        <v>5.6077828122117994</v>
      </c>
      <c r="K109" s="175" t="s">
        <v>263</v>
      </c>
    </row>
    <row r="110" spans="1:11" x14ac:dyDescent="0.2">
      <c r="A110" s="153">
        <v>115</v>
      </c>
      <c r="B110" s="169" t="s">
        <v>905</v>
      </c>
      <c r="C110" s="153" t="s">
        <v>301</v>
      </c>
      <c r="D110" s="140">
        <f t="shared" si="6"/>
        <v>20598.95</v>
      </c>
      <c r="E110" s="140">
        <f t="shared" si="10"/>
        <v>19933.264561921998</v>
      </c>
      <c r="F110" s="171" t="s">
        <v>28</v>
      </c>
      <c r="G110" s="47">
        <v>0</v>
      </c>
      <c r="H110" s="47">
        <v>0</v>
      </c>
      <c r="I110" s="47">
        <v>2458.7606100795756</v>
      </c>
      <c r="J110" s="47">
        <v>2379.302136038435</v>
      </c>
      <c r="K110" s="175" t="s">
        <v>263</v>
      </c>
    </row>
    <row r="111" spans="1:11" x14ac:dyDescent="0.2">
      <c r="A111" s="153">
        <v>115</v>
      </c>
      <c r="B111" s="169" t="s">
        <v>906</v>
      </c>
      <c r="C111" s="153" t="s">
        <v>297</v>
      </c>
      <c r="D111" s="140">
        <f t="shared" si="6"/>
        <v>855056.39</v>
      </c>
      <c r="E111" s="140">
        <f t="shared" si="10"/>
        <v>784150.25971284404</v>
      </c>
      <c r="F111" s="171" t="s">
        <v>28</v>
      </c>
      <c r="G111" s="47">
        <v>0</v>
      </c>
      <c r="H111" s="47">
        <v>0</v>
      </c>
      <c r="I111" s="47">
        <v>4889.3785365253079</v>
      </c>
      <c r="J111" s="47">
        <v>4483.9235097122955</v>
      </c>
      <c r="K111" s="175" t="s">
        <v>263</v>
      </c>
    </row>
    <row r="112" spans="1:11" x14ac:dyDescent="0.2">
      <c r="A112" s="153">
        <v>115</v>
      </c>
      <c r="B112" s="169" t="s">
        <v>906</v>
      </c>
      <c r="C112" s="153" t="s">
        <v>297</v>
      </c>
      <c r="D112" s="140">
        <f t="shared" si="6"/>
        <v>855056.39</v>
      </c>
      <c r="E112" s="140">
        <f t="shared" si="10"/>
        <v>784150.25971284404</v>
      </c>
      <c r="F112" s="171" t="s">
        <v>29</v>
      </c>
      <c r="G112" s="47">
        <v>0</v>
      </c>
      <c r="H112" s="47">
        <v>0</v>
      </c>
      <c r="I112" s="47">
        <v>0</v>
      </c>
      <c r="J112" s="47">
        <v>0</v>
      </c>
      <c r="K112" s="175" t="s">
        <v>263</v>
      </c>
    </row>
    <row r="113" spans="1:11" x14ac:dyDescent="0.2">
      <c r="A113" s="153">
        <v>115</v>
      </c>
      <c r="B113" s="169" t="s">
        <v>906</v>
      </c>
      <c r="C113" s="153" t="s">
        <v>297</v>
      </c>
      <c r="D113" s="140">
        <f t="shared" si="6"/>
        <v>855056.39</v>
      </c>
      <c r="E113" s="140">
        <f t="shared" si="10"/>
        <v>784150.25971284404</v>
      </c>
      <c r="F113" s="171" t="s">
        <v>28</v>
      </c>
      <c r="G113" s="47">
        <v>0</v>
      </c>
      <c r="H113" s="47">
        <v>0</v>
      </c>
      <c r="I113" s="47">
        <v>538.06558057455538</v>
      </c>
      <c r="J113" s="47">
        <v>493.44612786307562</v>
      </c>
      <c r="K113" s="175" t="s">
        <v>263</v>
      </c>
    </row>
    <row r="114" spans="1:11" x14ac:dyDescent="0.2">
      <c r="A114" s="153">
        <v>115</v>
      </c>
      <c r="B114" s="169" t="s">
        <v>906</v>
      </c>
      <c r="C114" s="153" t="s">
        <v>297</v>
      </c>
      <c r="D114" s="140">
        <f t="shared" si="6"/>
        <v>855056.39</v>
      </c>
      <c r="E114" s="140">
        <f t="shared" si="10"/>
        <v>784150.25971284404</v>
      </c>
      <c r="F114" s="171" t="s">
        <v>29</v>
      </c>
      <c r="G114" s="47">
        <v>0</v>
      </c>
      <c r="H114" s="47">
        <v>0</v>
      </c>
      <c r="I114" s="47">
        <v>0</v>
      </c>
      <c r="J114" s="47">
        <v>0</v>
      </c>
      <c r="K114" s="175" t="s">
        <v>263</v>
      </c>
    </row>
    <row r="115" spans="1:11" x14ac:dyDescent="0.2">
      <c r="A115" s="138">
        <v>115</v>
      </c>
      <c r="B115" s="487" t="s">
        <v>1503</v>
      </c>
      <c r="C115" s="156" t="s">
        <v>1630</v>
      </c>
      <c r="D115" s="140">
        <f t="shared" si="6"/>
        <v>1145453.31</v>
      </c>
      <c r="E115" s="140">
        <f t="shared" si="10"/>
        <v>1111906.4062526168</v>
      </c>
      <c r="F115" s="141" t="s">
        <v>28</v>
      </c>
      <c r="G115" s="47">
        <v>0</v>
      </c>
      <c r="H115" s="47">
        <v>0</v>
      </c>
      <c r="I115" s="47">
        <v>673.56493948155048</v>
      </c>
      <c r="J115" s="47">
        <v>653.83823565597106</v>
      </c>
      <c r="K115" s="147" t="s">
        <v>263</v>
      </c>
    </row>
    <row r="116" spans="1:11" x14ac:dyDescent="0.2">
      <c r="A116" s="138">
        <v>115</v>
      </c>
      <c r="B116" s="487" t="s">
        <v>1503</v>
      </c>
      <c r="C116" s="156" t="s">
        <v>1630</v>
      </c>
      <c r="D116" s="140">
        <f t="shared" si="6"/>
        <v>1145453.31</v>
      </c>
      <c r="E116" s="140">
        <f t="shared" si="10"/>
        <v>1111906.4062526168</v>
      </c>
      <c r="F116" s="141" t="s">
        <v>28</v>
      </c>
      <c r="G116" s="47">
        <v>0</v>
      </c>
      <c r="H116" s="47">
        <v>0</v>
      </c>
      <c r="I116" s="47">
        <v>50713.826901798398</v>
      </c>
      <c r="J116" s="47">
        <v>49228.570492930819</v>
      </c>
      <c r="K116" s="147" t="s">
        <v>263</v>
      </c>
    </row>
    <row r="117" spans="1:11" x14ac:dyDescent="0.2">
      <c r="A117" s="138">
        <v>115</v>
      </c>
      <c r="B117" s="487" t="s">
        <v>1503</v>
      </c>
      <c r="C117" s="156" t="s">
        <v>1630</v>
      </c>
      <c r="D117" s="140">
        <f t="shared" si="6"/>
        <v>1145453.31</v>
      </c>
      <c r="E117" s="140">
        <f t="shared" si="10"/>
        <v>1111906.4062526168</v>
      </c>
      <c r="F117" s="141" t="s">
        <v>28</v>
      </c>
      <c r="G117" s="47">
        <v>0</v>
      </c>
      <c r="H117" s="47">
        <v>0</v>
      </c>
      <c r="I117" s="47">
        <v>741.13542852876765</v>
      </c>
      <c r="J117" s="47">
        <v>719.42978704379937</v>
      </c>
      <c r="K117" s="147" t="s">
        <v>263</v>
      </c>
    </row>
    <row r="118" spans="1:11" x14ac:dyDescent="0.2">
      <c r="A118" s="138">
        <v>115</v>
      </c>
      <c r="B118" s="487" t="s">
        <v>1507</v>
      </c>
      <c r="C118" s="156" t="s">
        <v>1636</v>
      </c>
      <c r="D118" s="140">
        <f t="shared" si="6"/>
        <v>428880.39999999997</v>
      </c>
      <c r="E118" s="140">
        <f t="shared" si="10"/>
        <v>414991.38059818547</v>
      </c>
      <c r="F118" s="141" t="s">
        <v>28</v>
      </c>
      <c r="G118" s="47">
        <v>0</v>
      </c>
      <c r="H118" s="47">
        <v>0</v>
      </c>
      <c r="I118" s="47">
        <v>66251.402089959098</v>
      </c>
      <c r="J118" s="47">
        <v>64105.89250494459</v>
      </c>
      <c r="K118" s="147" t="s">
        <v>263</v>
      </c>
    </row>
    <row r="119" spans="1:11" x14ac:dyDescent="0.2">
      <c r="A119" s="138">
        <v>115</v>
      </c>
      <c r="B119" s="487" t="s">
        <v>1507</v>
      </c>
      <c r="C119" s="156" t="s">
        <v>1636</v>
      </c>
      <c r="D119" s="140">
        <f>VLOOKUP(C119,TLine_Cost,2,FALSE)</f>
        <v>428880.39999999997</v>
      </c>
      <c r="E119" s="140">
        <f t="shared" si="10"/>
        <v>414991.38059818547</v>
      </c>
      <c r="F119" s="141" t="s">
        <v>28</v>
      </c>
      <c r="G119" s="47">
        <v>0</v>
      </c>
      <c r="H119" s="47">
        <v>0</v>
      </c>
      <c r="I119" s="47">
        <v>18455.747725060035</v>
      </c>
      <c r="J119" s="47">
        <v>17858.070054948854</v>
      </c>
      <c r="K119" s="147" t="s">
        <v>263</v>
      </c>
    </row>
    <row r="120" spans="1:11" x14ac:dyDescent="0.2">
      <c r="A120" s="138">
        <v>115</v>
      </c>
      <c r="B120" s="487" t="s">
        <v>1507</v>
      </c>
      <c r="C120" s="156" t="s">
        <v>1636</v>
      </c>
      <c r="D120" s="140">
        <f>VLOOKUP(C120,TLine_Cost,2,FALSE)</f>
        <v>428880.39999999997</v>
      </c>
      <c r="E120" s="140">
        <f t="shared" si="10"/>
        <v>414991.38059818547</v>
      </c>
      <c r="F120" s="141" t="s">
        <v>28</v>
      </c>
      <c r="G120" s="47">
        <v>0</v>
      </c>
      <c r="H120" s="47">
        <v>0</v>
      </c>
      <c r="I120" s="47">
        <v>21796.154553125205</v>
      </c>
      <c r="J120" s="47">
        <v>21090.299929147739</v>
      </c>
      <c r="K120" s="147" t="s">
        <v>263</v>
      </c>
    </row>
    <row r="121" spans="1:11" x14ac:dyDescent="0.2">
      <c r="A121" s="138">
        <v>115</v>
      </c>
      <c r="B121" s="487" t="s">
        <v>1507</v>
      </c>
      <c r="C121" s="156" t="s">
        <v>1636</v>
      </c>
      <c r="D121" s="140">
        <f>VLOOKUP(C121,TLine_Cost,2,FALSE)</f>
        <v>428880.39999999997</v>
      </c>
      <c r="E121" s="140">
        <f>VLOOKUP(C121,TLine_Cost,4,FALSE)</f>
        <v>414991.38059818547</v>
      </c>
      <c r="F121" s="141" t="s">
        <v>28</v>
      </c>
      <c r="G121" s="47">
        <v>0</v>
      </c>
      <c r="H121" s="47">
        <v>0</v>
      </c>
      <c r="I121" s="47">
        <v>321709.01426624262</v>
      </c>
      <c r="J121" s="47">
        <v>311290.67213430454</v>
      </c>
      <c r="K121" s="147" t="s">
        <v>263</v>
      </c>
    </row>
    <row r="122" spans="1:11" x14ac:dyDescent="0.2">
      <c r="A122" s="138">
        <v>115</v>
      </c>
      <c r="B122" s="487" t="s">
        <v>1507</v>
      </c>
      <c r="C122" s="156" t="s">
        <v>1636</v>
      </c>
      <c r="D122" s="140">
        <f t="shared" ref="D122:D165" si="11">VLOOKUP(C122,TLine_Cost,2,FALSE)</f>
        <v>428880.39999999997</v>
      </c>
      <c r="E122" s="140">
        <f t="shared" si="10"/>
        <v>414991.38059818547</v>
      </c>
      <c r="F122" s="141" t="s">
        <v>28</v>
      </c>
      <c r="G122" s="47">
        <v>0</v>
      </c>
      <c r="H122" s="47">
        <v>0</v>
      </c>
      <c r="I122" s="47">
        <v>668.08136561303309</v>
      </c>
      <c r="J122" s="47">
        <v>646.44597483977736</v>
      </c>
      <c r="K122" s="147" t="s">
        <v>263</v>
      </c>
    </row>
    <row r="123" spans="1:11" x14ac:dyDescent="0.2">
      <c r="A123" s="153">
        <v>115</v>
      </c>
      <c r="B123" s="169" t="s">
        <v>919</v>
      </c>
      <c r="C123" s="153" t="s">
        <v>150</v>
      </c>
      <c r="D123" s="140">
        <f t="shared" si="11"/>
        <v>675942.96</v>
      </c>
      <c r="E123" s="140">
        <f t="shared" si="10"/>
        <v>603528.64392293827</v>
      </c>
      <c r="F123" s="171" t="s">
        <v>28</v>
      </c>
      <c r="G123" s="47">
        <v>0</v>
      </c>
      <c r="H123" s="47">
        <v>0</v>
      </c>
      <c r="I123" s="47">
        <v>37870.225209701872</v>
      </c>
      <c r="J123" s="47">
        <v>33813.157349649206</v>
      </c>
      <c r="K123" s="147" t="s">
        <v>263</v>
      </c>
    </row>
    <row r="124" spans="1:11" x14ac:dyDescent="0.2">
      <c r="A124" s="153">
        <v>115</v>
      </c>
      <c r="B124" s="169" t="s">
        <v>919</v>
      </c>
      <c r="C124" s="153" t="s">
        <v>150</v>
      </c>
      <c r="D124" s="140">
        <f t="shared" si="11"/>
        <v>675942.96</v>
      </c>
      <c r="E124" s="140">
        <f t="shared" si="10"/>
        <v>603528.64392293827</v>
      </c>
      <c r="F124" s="171" t="s">
        <v>28</v>
      </c>
      <c r="G124" s="47">
        <v>0</v>
      </c>
      <c r="H124" s="47">
        <v>0</v>
      </c>
      <c r="I124" s="47">
        <v>1238.1471601819098</v>
      </c>
      <c r="J124" s="47">
        <v>1105.503453370718</v>
      </c>
      <c r="K124" s="147" t="s">
        <v>263</v>
      </c>
    </row>
    <row r="125" spans="1:11" x14ac:dyDescent="0.2">
      <c r="A125" s="138">
        <v>115</v>
      </c>
      <c r="B125" s="487" t="s">
        <v>387</v>
      </c>
      <c r="C125" s="104" t="s">
        <v>570</v>
      </c>
      <c r="D125" s="140">
        <f t="shared" si="11"/>
        <v>463709.68</v>
      </c>
      <c r="E125" s="140">
        <f t="shared" si="10"/>
        <v>378232.41440809809</v>
      </c>
      <c r="F125" s="141" t="s">
        <v>29</v>
      </c>
      <c r="G125" s="47">
        <v>0</v>
      </c>
      <c r="H125" s="47">
        <v>0</v>
      </c>
      <c r="I125" s="47">
        <v>0</v>
      </c>
      <c r="J125" s="47">
        <v>0</v>
      </c>
      <c r="K125" s="147" t="s">
        <v>714</v>
      </c>
    </row>
    <row r="126" spans="1:11" x14ac:dyDescent="0.2">
      <c r="A126" s="138">
        <v>115</v>
      </c>
      <c r="B126" s="487" t="s">
        <v>387</v>
      </c>
      <c r="C126" s="205" t="s">
        <v>591</v>
      </c>
      <c r="D126" s="140">
        <f>'Transmission Cost 12-31-2016'!B123</f>
        <v>5635011.0599999996</v>
      </c>
      <c r="E126" s="140">
        <f>'Transmission Cost 12-31-2016'!D123</f>
        <v>3362111.7614846667</v>
      </c>
      <c r="F126" s="141" t="s">
        <v>28</v>
      </c>
      <c r="G126" s="47">
        <v>0</v>
      </c>
      <c r="H126" s="47">
        <v>0</v>
      </c>
      <c r="I126" s="47">
        <v>5635011.0599999996</v>
      </c>
      <c r="J126" s="47">
        <v>3362111.7614846667</v>
      </c>
      <c r="K126" s="147" t="s">
        <v>263</v>
      </c>
    </row>
    <row r="127" spans="1:11" x14ac:dyDescent="0.2">
      <c r="A127" s="138">
        <v>115</v>
      </c>
      <c r="B127" s="487" t="s">
        <v>716</v>
      </c>
      <c r="C127" s="104" t="s">
        <v>594</v>
      </c>
      <c r="D127" s="140">
        <f t="shared" si="11"/>
        <v>2889882.6</v>
      </c>
      <c r="E127" s="140">
        <f t="shared" si="10"/>
        <v>1836562.0075239611</v>
      </c>
      <c r="F127" s="141" t="s">
        <v>28</v>
      </c>
      <c r="G127" s="47">
        <v>0</v>
      </c>
      <c r="H127" s="47">
        <v>0</v>
      </c>
      <c r="I127" s="47">
        <v>145579.14733701327</v>
      </c>
      <c r="J127" s="47">
        <v>92517.644518462985</v>
      </c>
      <c r="K127" s="147" t="s">
        <v>263</v>
      </c>
    </row>
    <row r="128" spans="1:11" x14ac:dyDescent="0.2">
      <c r="A128" s="153">
        <v>115</v>
      </c>
      <c r="B128" s="169" t="s">
        <v>716</v>
      </c>
      <c r="C128" s="153" t="s">
        <v>594</v>
      </c>
      <c r="D128" s="170">
        <f t="shared" si="11"/>
        <v>2889882.6</v>
      </c>
      <c r="E128" s="170">
        <f t="shared" si="10"/>
        <v>1836562.0075239611</v>
      </c>
      <c r="F128" s="171" t="s">
        <v>28</v>
      </c>
      <c r="G128" s="47">
        <v>0</v>
      </c>
      <c r="H128" s="47">
        <v>0</v>
      </c>
      <c r="I128" s="47">
        <v>160956.21423243327</v>
      </c>
      <c r="J128" s="47">
        <v>102289.99196513185</v>
      </c>
      <c r="K128" s="147" t="s">
        <v>263</v>
      </c>
    </row>
    <row r="129" spans="1:11" x14ac:dyDescent="0.2">
      <c r="A129" s="138">
        <v>115</v>
      </c>
      <c r="B129" s="487" t="s">
        <v>1269</v>
      </c>
      <c r="C129" s="219" t="s">
        <v>458</v>
      </c>
      <c r="D129" s="170">
        <f t="shared" si="11"/>
        <v>1664466.5999999999</v>
      </c>
      <c r="E129" s="170">
        <f t="shared" si="10"/>
        <v>1568136.424121063</v>
      </c>
      <c r="F129" s="171" t="s">
        <v>28</v>
      </c>
      <c r="G129" s="47">
        <v>0</v>
      </c>
      <c r="H129" s="47">
        <v>0</v>
      </c>
      <c r="I129" s="47">
        <v>1186.9441369167</v>
      </c>
      <c r="J129" s="47">
        <v>1118.2503358709723</v>
      </c>
      <c r="K129" s="147" t="s">
        <v>263</v>
      </c>
    </row>
    <row r="130" spans="1:11" x14ac:dyDescent="0.2">
      <c r="A130" s="138">
        <v>115</v>
      </c>
      <c r="B130" s="487" t="s">
        <v>1269</v>
      </c>
      <c r="C130" s="219" t="s">
        <v>458</v>
      </c>
      <c r="D130" s="170">
        <f t="shared" si="11"/>
        <v>1664466.5999999999</v>
      </c>
      <c r="E130" s="170">
        <f t="shared" si="10"/>
        <v>1568136.424121063</v>
      </c>
      <c r="F130" s="171" t="s">
        <v>29</v>
      </c>
      <c r="G130" s="47">
        <v>0</v>
      </c>
      <c r="H130" s="47">
        <v>0</v>
      </c>
      <c r="I130" s="47">
        <v>0</v>
      </c>
      <c r="J130" s="47">
        <v>0</v>
      </c>
      <c r="K130" s="147" t="s">
        <v>263</v>
      </c>
    </row>
    <row r="131" spans="1:11" x14ac:dyDescent="0.2">
      <c r="A131" s="153">
        <v>115</v>
      </c>
      <c r="B131" s="169" t="s">
        <v>1525</v>
      </c>
      <c r="C131" s="156" t="s">
        <v>1639</v>
      </c>
      <c r="D131" s="170">
        <f t="shared" si="11"/>
        <v>505052.27999999997</v>
      </c>
      <c r="E131" s="170">
        <f t="shared" si="10"/>
        <v>488641.5964116141</v>
      </c>
      <c r="F131" s="171" t="s">
        <v>28</v>
      </c>
      <c r="G131" s="47">
        <v>0</v>
      </c>
      <c r="H131" s="47">
        <v>0</v>
      </c>
      <c r="I131" s="47">
        <v>63.761176619113748</v>
      </c>
      <c r="J131" s="47">
        <v>61.689382200683511</v>
      </c>
      <c r="K131" s="147" t="s">
        <v>263</v>
      </c>
    </row>
    <row r="132" spans="1:11" x14ac:dyDescent="0.2">
      <c r="A132" s="153">
        <v>115</v>
      </c>
      <c r="B132" s="169" t="s">
        <v>1525</v>
      </c>
      <c r="C132" s="156" t="s">
        <v>1639</v>
      </c>
      <c r="D132" s="170">
        <f t="shared" si="11"/>
        <v>505052.27999999997</v>
      </c>
      <c r="E132" s="170">
        <f t="shared" si="10"/>
        <v>488641.5964116141</v>
      </c>
      <c r="F132" s="171" t="s">
        <v>28</v>
      </c>
      <c r="G132" s="47">
        <v>0</v>
      </c>
      <c r="H132" s="47">
        <v>0</v>
      </c>
      <c r="I132" s="47">
        <v>31.880588309556874</v>
      </c>
      <c r="J132" s="47">
        <v>30.844691100341755</v>
      </c>
      <c r="K132" s="147" t="s">
        <v>263</v>
      </c>
    </row>
    <row r="133" spans="1:11" x14ac:dyDescent="0.2">
      <c r="A133" s="153">
        <v>115</v>
      </c>
      <c r="B133" s="169" t="s">
        <v>1675</v>
      </c>
      <c r="C133" s="153" t="s">
        <v>357</v>
      </c>
      <c r="D133" s="170">
        <f t="shared" si="11"/>
        <v>142384.17000000001</v>
      </c>
      <c r="E133" s="170">
        <f t="shared" si="10"/>
        <v>128574.70638460331</v>
      </c>
      <c r="F133" s="171" t="s">
        <v>28</v>
      </c>
      <c r="G133" s="47">
        <v>0</v>
      </c>
      <c r="H133" s="47">
        <v>0</v>
      </c>
      <c r="I133" s="47">
        <v>258.20672632657892</v>
      </c>
      <c r="J133" s="47">
        <v>233.16393967088828</v>
      </c>
      <c r="K133" s="147" t="s">
        <v>263</v>
      </c>
    </row>
    <row r="134" spans="1:11" x14ac:dyDescent="0.2">
      <c r="A134" s="153">
        <v>115</v>
      </c>
      <c r="B134" s="169" t="s">
        <v>1179</v>
      </c>
      <c r="C134" s="153" t="s">
        <v>230</v>
      </c>
      <c r="D134" s="170">
        <f t="shared" si="11"/>
        <v>379487.30000000005</v>
      </c>
      <c r="E134" s="170">
        <f t="shared" si="10"/>
        <v>321617.51828952652</v>
      </c>
      <c r="F134" s="171" t="s">
        <v>28</v>
      </c>
      <c r="G134" s="47">
        <v>0</v>
      </c>
      <c r="H134" s="47">
        <v>0</v>
      </c>
      <c r="I134" s="47">
        <v>379487.30000000005</v>
      </c>
      <c r="J134" s="47">
        <v>321617.51828952652</v>
      </c>
      <c r="K134" s="159" t="s">
        <v>263</v>
      </c>
    </row>
    <row r="135" spans="1:11" x14ac:dyDescent="0.2">
      <c r="A135" s="138">
        <v>115</v>
      </c>
      <c r="B135" s="487" t="s">
        <v>705</v>
      </c>
      <c r="C135" s="172" t="s">
        <v>360</v>
      </c>
      <c r="D135" s="170">
        <f t="shared" si="11"/>
        <v>1853699.71</v>
      </c>
      <c r="E135" s="170">
        <f t="shared" si="10"/>
        <v>1704449.2464541565</v>
      </c>
      <c r="F135" s="141" t="s">
        <v>28</v>
      </c>
      <c r="G135" s="47">
        <v>0</v>
      </c>
      <c r="H135" s="47">
        <v>0</v>
      </c>
      <c r="I135" s="47">
        <v>1853699.7100000002</v>
      </c>
      <c r="J135" s="47">
        <v>1704449.2464541565</v>
      </c>
      <c r="K135" s="147" t="s">
        <v>263</v>
      </c>
    </row>
    <row r="136" spans="1:11" x14ac:dyDescent="0.2">
      <c r="A136" s="138">
        <v>115</v>
      </c>
      <c r="B136" s="487" t="s">
        <v>707</v>
      </c>
      <c r="C136" s="172" t="s">
        <v>377</v>
      </c>
      <c r="D136" s="170">
        <f t="shared" si="11"/>
        <v>1448970.51</v>
      </c>
      <c r="E136" s="170">
        <f t="shared" si="10"/>
        <v>1373949.1904672482</v>
      </c>
      <c r="F136" s="141" t="s">
        <v>28</v>
      </c>
      <c r="G136" s="47">
        <v>0</v>
      </c>
      <c r="H136" s="47">
        <v>0</v>
      </c>
      <c r="I136" s="47">
        <v>683237.31709835178</v>
      </c>
      <c r="J136" s="47">
        <v>647862.29412239383</v>
      </c>
      <c r="K136" s="147" t="s">
        <v>263</v>
      </c>
    </row>
    <row r="137" spans="1:11" x14ac:dyDescent="0.2">
      <c r="A137" s="138">
        <v>115</v>
      </c>
      <c r="B137" s="487" t="s">
        <v>707</v>
      </c>
      <c r="C137" s="172" t="s">
        <v>377</v>
      </c>
      <c r="D137" s="170">
        <f t="shared" si="11"/>
        <v>1448970.51</v>
      </c>
      <c r="E137" s="170">
        <f t="shared" si="10"/>
        <v>1373949.1904672482</v>
      </c>
      <c r="F137" s="141" t="s">
        <v>28</v>
      </c>
      <c r="G137" s="47">
        <v>0</v>
      </c>
      <c r="H137" s="47">
        <v>0</v>
      </c>
      <c r="I137" s="47">
        <v>68061.284596993297</v>
      </c>
      <c r="J137" s="47">
        <v>64537.370656494553</v>
      </c>
      <c r="K137" s="147" t="s">
        <v>263</v>
      </c>
    </row>
    <row r="138" spans="1:11" x14ac:dyDescent="0.2">
      <c r="A138" s="138">
        <v>115</v>
      </c>
      <c r="B138" s="487" t="s">
        <v>707</v>
      </c>
      <c r="C138" s="172" t="s">
        <v>377</v>
      </c>
      <c r="D138" s="170">
        <f t="shared" si="11"/>
        <v>1448970.51</v>
      </c>
      <c r="E138" s="170">
        <f t="shared" si="10"/>
        <v>1373949.1904672482</v>
      </c>
      <c r="F138" s="141" t="s">
        <v>28</v>
      </c>
      <c r="G138" s="47">
        <v>0</v>
      </c>
      <c r="H138" s="47">
        <v>0</v>
      </c>
      <c r="I138" s="47">
        <v>697671.90830465499</v>
      </c>
      <c r="J138" s="47">
        <v>661549.52568835986</v>
      </c>
      <c r="K138" s="147" t="s">
        <v>263</v>
      </c>
    </row>
    <row r="139" spans="1:11" s="49" customFormat="1" x14ac:dyDescent="0.2">
      <c r="A139" s="154">
        <v>115</v>
      </c>
      <c r="B139" s="155" t="s">
        <v>1678</v>
      </c>
      <c r="C139" s="221" t="s">
        <v>244</v>
      </c>
      <c r="D139" s="370">
        <v>0</v>
      </c>
      <c r="E139" s="370">
        <v>0</v>
      </c>
      <c r="F139" s="232" t="s">
        <v>29</v>
      </c>
      <c r="G139" s="68">
        <v>0</v>
      </c>
      <c r="H139" s="68">
        <v>0</v>
      </c>
      <c r="I139" s="68">
        <v>0</v>
      </c>
      <c r="J139" s="68">
        <v>0</v>
      </c>
      <c r="K139" s="224" t="s">
        <v>263</v>
      </c>
    </row>
    <row r="140" spans="1:11" x14ac:dyDescent="0.2">
      <c r="A140" s="424">
        <v>115</v>
      </c>
      <c r="B140" s="169" t="s">
        <v>1171</v>
      </c>
      <c r="C140" s="153" t="s">
        <v>240</v>
      </c>
      <c r="D140" s="170">
        <f t="shared" ref="D140:D147" si="12">VLOOKUP(C140,TLine_Cost,2,FALSE)</f>
        <v>8028189.2199999997</v>
      </c>
      <c r="E140" s="170">
        <f t="shared" ref="E140:E147" si="13">VLOOKUP(C140,TLine_Cost,4,FALSE)</f>
        <v>7436642.1299051465</v>
      </c>
      <c r="F140" s="171" t="s">
        <v>29</v>
      </c>
      <c r="G140" s="47">
        <v>0</v>
      </c>
      <c r="H140" s="47">
        <v>0</v>
      </c>
      <c r="I140" s="47">
        <v>0</v>
      </c>
      <c r="J140" s="47">
        <v>0</v>
      </c>
      <c r="K140" s="159" t="s">
        <v>263</v>
      </c>
    </row>
    <row r="141" spans="1:11" x14ac:dyDescent="0.2">
      <c r="A141" s="424">
        <v>115</v>
      </c>
      <c r="B141" s="169" t="s">
        <v>1515</v>
      </c>
      <c r="C141" s="173" t="s">
        <v>1629</v>
      </c>
      <c r="D141" s="170">
        <f t="shared" si="12"/>
        <v>6670270.8200000003</v>
      </c>
      <c r="E141" s="170">
        <f t="shared" si="13"/>
        <v>6459123.6907656789</v>
      </c>
      <c r="F141" s="171" t="s">
        <v>29</v>
      </c>
      <c r="G141" s="47">
        <v>0</v>
      </c>
      <c r="H141" s="47">
        <v>0</v>
      </c>
      <c r="I141" s="47">
        <v>0</v>
      </c>
      <c r="J141" s="47">
        <v>0</v>
      </c>
      <c r="K141" s="159" t="s">
        <v>263</v>
      </c>
    </row>
    <row r="142" spans="1:11" x14ac:dyDescent="0.2">
      <c r="A142" s="424">
        <v>115</v>
      </c>
      <c r="B142" s="169" t="s">
        <v>1517</v>
      </c>
      <c r="C142" s="173" t="s">
        <v>1633</v>
      </c>
      <c r="D142" s="170">
        <f t="shared" si="12"/>
        <v>9146834.0099999998</v>
      </c>
      <c r="E142" s="170">
        <f t="shared" si="13"/>
        <v>8854064.0225263517</v>
      </c>
      <c r="F142" s="171" t="s">
        <v>29</v>
      </c>
      <c r="G142" s="505">
        <v>0</v>
      </c>
      <c r="H142" s="505">
        <v>0</v>
      </c>
      <c r="I142" s="505">
        <v>0</v>
      </c>
      <c r="J142" s="505">
        <v>0</v>
      </c>
      <c r="K142" s="159" t="s">
        <v>263</v>
      </c>
    </row>
    <row r="143" spans="1:11" x14ac:dyDescent="0.2">
      <c r="A143" s="176">
        <v>115</v>
      </c>
      <c r="B143" s="177" t="s">
        <v>1266</v>
      </c>
      <c r="C143" s="178" t="s">
        <v>250</v>
      </c>
      <c r="D143" s="179">
        <f t="shared" si="12"/>
        <v>129073.45000000001</v>
      </c>
      <c r="E143" s="179">
        <f t="shared" si="13"/>
        <v>118023.5201442519</v>
      </c>
      <c r="F143" s="180" t="s">
        <v>29</v>
      </c>
      <c r="G143" s="99">
        <v>0</v>
      </c>
      <c r="H143" s="99">
        <v>0</v>
      </c>
      <c r="I143" s="99">
        <v>0</v>
      </c>
      <c r="J143" s="99">
        <v>0</v>
      </c>
      <c r="K143" s="186" t="s">
        <v>714</v>
      </c>
    </row>
    <row r="144" spans="1:11" x14ac:dyDescent="0.2">
      <c r="A144" s="153">
        <v>115</v>
      </c>
      <c r="B144" s="169" t="s">
        <v>1173</v>
      </c>
      <c r="C144" s="153" t="s">
        <v>223</v>
      </c>
      <c r="D144" s="170">
        <f t="shared" si="12"/>
        <v>6571159.5499999998</v>
      </c>
      <c r="E144" s="170">
        <f t="shared" si="13"/>
        <v>6213550.1079646479</v>
      </c>
      <c r="F144" s="171" t="s">
        <v>28</v>
      </c>
      <c r="G144" s="47">
        <v>0</v>
      </c>
      <c r="H144" s="47">
        <v>0</v>
      </c>
      <c r="I144" s="47">
        <v>6571159.5499999998</v>
      </c>
      <c r="J144" s="47">
        <v>6213550.1079646479</v>
      </c>
      <c r="K144" s="159" t="s">
        <v>263</v>
      </c>
    </row>
    <row r="145" spans="1:11" x14ac:dyDescent="0.2">
      <c r="A145" s="153">
        <v>115</v>
      </c>
      <c r="B145" s="169" t="s">
        <v>1521</v>
      </c>
      <c r="C145" s="173" t="s">
        <v>1623</v>
      </c>
      <c r="D145" s="170">
        <f t="shared" si="12"/>
        <v>8672887.2599999998</v>
      </c>
      <c r="E145" s="170">
        <f t="shared" si="13"/>
        <v>8394354.5976829175</v>
      </c>
      <c r="F145" s="171" t="s">
        <v>28</v>
      </c>
      <c r="G145" s="47">
        <v>0</v>
      </c>
      <c r="H145" s="47">
        <v>0</v>
      </c>
      <c r="I145" s="47">
        <v>8672887.2599999998</v>
      </c>
      <c r="J145" s="47">
        <v>8394354.5976829175</v>
      </c>
      <c r="K145" s="159" t="s">
        <v>263</v>
      </c>
    </row>
    <row r="146" spans="1:11" x14ac:dyDescent="0.2">
      <c r="A146" s="153">
        <v>115</v>
      </c>
      <c r="B146" s="169" t="s">
        <v>1533</v>
      </c>
      <c r="C146" s="173" t="s">
        <v>1635</v>
      </c>
      <c r="D146" s="170">
        <f t="shared" si="12"/>
        <v>6544838.7799999993</v>
      </c>
      <c r="E146" s="170">
        <f t="shared" si="13"/>
        <v>6343195.0498428904</v>
      </c>
      <c r="F146" s="171" t="s">
        <v>28</v>
      </c>
      <c r="G146" s="47">
        <v>0</v>
      </c>
      <c r="H146" s="47">
        <v>0</v>
      </c>
      <c r="I146" s="47">
        <v>6544838.7799999993</v>
      </c>
      <c r="J146" s="47">
        <v>6343195.0498428904</v>
      </c>
      <c r="K146" s="159" t="s">
        <v>263</v>
      </c>
    </row>
    <row r="147" spans="1:11" ht="12.75" thickBot="1" x14ac:dyDescent="0.25">
      <c r="A147" s="426">
        <v>115</v>
      </c>
      <c r="B147" s="405" t="s">
        <v>1166</v>
      </c>
      <c r="C147" s="404" t="s">
        <v>790</v>
      </c>
      <c r="D147" s="406">
        <f t="shared" si="12"/>
        <v>0</v>
      </c>
      <c r="E147" s="406">
        <f t="shared" si="13"/>
        <v>-9.6774105999998028E-2</v>
      </c>
      <c r="F147" s="407" t="s">
        <v>28</v>
      </c>
      <c r="G147" s="47">
        <v>0</v>
      </c>
      <c r="H147" s="47">
        <v>0</v>
      </c>
      <c r="I147" s="47">
        <v>0</v>
      </c>
      <c r="J147" s="47">
        <v>-9.6774105999998028E-2</v>
      </c>
      <c r="K147" s="408" t="s">
        <v>263</v>
      </c>
    </row>
    <row r="148" spans="1:11" x14ac:dyDescent="0.2">
      <c r="A148" s="398">
        <v>115</v>
      </c>
      <c r="B148" s="399" t="s">
        <v>104</v>
      </c>
      <c r="C148" s="400" t="s">
        <v>933</v>
      </c>
      <c r="D148" s="401">
        <v>0</v>
      </c>
      <c r="E148" s="401">
        <v>0</v>
      </c>
      <c r="F148" s="402" t="s">
        <v>28</v>
      </c>
      <c r="G148" s="506">
        <v>0</v>
      </c>
      <c r="H148" s="507">
        <v>0</v>
      </c>
      <c r="I148" s="507">
        <v>0</v>
      </c>
      <c r="J148" s="508">
        <v>0</v>
      </c>
      <c r="K148" s="403" t="s">
        <v>263</v>
      </c>
    </row>
    <row r="149" spans="1:11" x14ac:dyDescent="0.2">
      <c r="A149" s="138">
        <v>69</v>
      </c>
      <c r="B149" s="487" t="s">
        <v>333</v>
      </c>
      <c r="C149" s="153" t="s">
        <v>253</v>
      </c>
      <c r="D149" s="140">
        <f t="shared" si="11"/>
        <v>275099.95999999996</v>
      </c>
      <c r="E149" s="140">
        <f t="shared" si="10"/>
        <v>262397.86757695029</v>
      </c>
      <c r="F149" s="141" t="s">
        <v>28</v>
      </c>
      <c r="G149" s="47">
        <v>0</v>
      </c>
      <c r="H149" s="47">
        <v>0</v>
      </c>
      <c r="I149" s="47">
        <v>184576.19417858904</v>
      </c>
      <c r="J149" s="47">
        <v>176053.823337273</v>
      </c>
      <c r="K149" s="147" t="s">
        <v>263</v>
      </c>
    </row>
    <row r="150" spans="1:11" x14ac:dyDescent="0.2">
      <c r="A150" s="138">
        <v>69</v>
      </c>
      <c r="B150" s="487" t="s">
        <v>334</v>
      </c>
      <c r="C150" s="153" t="s">
        <v>367</v>
      </c>
      <c r="D150" s="140">
        <f t="shared" si="11"/>
        <v>2136448.38</v>
      </c>
      <c r="E150" s="140">
        <f t="shared" si="10"/>
        <v>2083812.7653251302</v>
      </c>
      <c r="F150" s="141" t="s">
        <v>28</v>
      </c>
      <c r="G150" s="47">
        <v>0</v>
      </c>
      <c r="H150" s="47">
        <v>0</v>
      </c>
      <c r="I150" s="47">
        <v>1126978.7148300121</v>
      </c>
      <c r="J150" s="47">
        <v>1099213.3740261437</v>
      </c>
      <c r="K150" s="147" t="s">
        <v>263</v>
      </c>
    </row>
    <row r="151" spans="1:11" x14ac:dyDescent="0.2">
      <c r="A151" s="138">
        <v>69</v>
      </c>
      <c r="B151" s="487" t="s">
        <v>334</v>
      </c>
      <c r="C151" s="153" t="s">
        <v>367</v>
      </c>
      <c r="D151" s="140">
        <f t="shared" si="11"/>
        <v>2136448.38</v>
      </c>
      <c r="E151" s="140">
        <f t="shared" si="10"/>
        <v>2083812.7653251302</v>
      </c>
      <c r="F151" s="141" t="s">
        <v>28</v>
      </c>
      <c r="G151" s="47">
        <v>0</v>
      </c>
      <c r="H151" s="47">
        <v>0</v>
      </c>
      <c r="I151" s="47">
        <v>771324.57433237461</v>
      </c>
      <c r="J151" s="47">
        <v>752321.47392336</v>
      </c>
      <c r="K151" s="147" t="s">
        <v>263</v>
      </c>
    </row>
    <row r="152" spans="1:11" x14ac:dyDescent="0.2">
      <c r="A152" s="138">
        <v>69</v>
      </c>
      <c r="B152" s="487" t="s">
        <v>334</v>
      </c>
      <c r="C152" s="153" t="s">
        <v>367</v>
      </c>
      <c r="D152" s="140">
        <f t="shared" si="11"/>
        <v>2136448.38</v>
      </c>
      <c r="E152" s="140">
        <f t="shared" si="10"/>
        <v>2083812.7653251302</v>
      </c>
      <c r="F152" s="141" t="s">
        <v>28</v>
      </c>
      <c r="G152" s="68">
        <v>0</v>
      </c>
      <c r="H152" s="68">
        <v>0</v>
      </c>
      <c r="I152" s="68">
        <v>104178.19108514789</v>
      </c>
      <c r="J152" s="68">
        <v>101611.55611525323</v>
      </c>
      <c r="K152" s="147" t="s">
        <v>263</v>
      </c>
    </row>
    <row r="153" spans="1:11" x14ac:dyDescent="0.2">
      <c r="A153" s="277">
        <v>69</v>
      </c>
      <c r="B153" s="278" t="s">
        <v>336</v>
      </c>
      <c r="C153" s="371" t="s">
        <v>631</v>
      </c>
      <c r="D153" s="280">
        <f t="shared" si="11"/>
        <v>3747579.94</v>
      </c>
      <c r="E153" s="280">
        <f t="shared" si="10"/>
        <v>2971089.0094361473</v>
      </c>
      <c r="F153" s="281" t="s">
        <v>28</v>
      </c>
      <c r="G153" s="99">
        <v>549449.87141145836</v>
      </c>
      <c r="H153" s="99">
        <v>435604.97716472676</v>
      </c>
      <c r="I153" s="99">
        <v>0</v>
      </c>
      <c r="J153" s="99">
        <v>0</v>
      </c>
      <c r="K153" s="285" t="s">
        <v>604</v>
      </c>
    </row>
    <row r="154" spans="1:11" x14ac:dyDescent="0.2">
      <c r="A154" s="277">
        <v>69</v>
      </c>
      <c r="B154" s="278" t="s">
        <v>336</v>
      </c>
      <c r="C154" s="371" t="s">
        <v>631</v>
      </c>
      <c r="D154" s="280">
        <f t="shared" si="11"/>
        <v>3747579.94</v>
      </c>
      <c r="E154" s="280">
        <f t="shared" si="10"/>
        <v>2971089.0094361473</v>
      </c>
      <c r="F154" s="281" t="s">
        <v>28</v>
      </c>
      <c r="G154" s="99">
        <v>988510.958710648</v>
      </c>
      <c r="H154" s="99">
        <v>783693.50144733558</v>
      </c>
      <c r="I154" s="99">
        <v>0</v>
      </c>
      <c r="J154" s="99">
        <v>0</v>
      </c>
      <c r="K154" s="285" t="s">
        <v>604</v>
      </c>
    </row>
    <row r="155" spans="1:11" x14ac:dyDescent="0.2">
      <c r="A155" s="138">
        <v>69</v>
      </c>
      <c r="B155" s="487" t="s">
        <v>336</v>
      </c>
      <c r="C155" s="104" t="s">
        <v>631</v>
      </c>
      <c r="D155" s="140">
        <f t="shared" si="11"/>
        <v>3747579.94</v>
      </c>
      <c r="E155" s="140">
        <f t="shared" si="10"/>
        <v>2971089.0094361473</v>
      </c>
      <c r="F155" s="141" t="s">
        <v>29</v>
      </c>
      <c r="G155" s="47">
        <v>0</v>
      </c>
      <c r="H155" s="47">
        <v>0</v>
      </c>
      <c r="I155" s="47">
        <v>0</v>
      </c>
      <c r="J155" s="47">
        <v>0</v>
      </c>
      <c r="K155" s="147" t="s">
        <v>604</v>
      </c>
    </row>
    <row r="156" spans="1:11" x14ac:dyDescent="0.2">
      <c r="A156" s="138">
        <v>69</v>
      </c>
      <c r="B156" s="487" t="s">
        <v>336</v>
      </c>
      <c r="C156" s="104" t="s">
        <v>631</v>
      </c>
      <c r="D156" s="140">
        <f t="shared" si="11"/>
        <v>3747579.94</v>
      </c>
      <c r="E156" s="140">
        <f t="shared" si="10"/>
        <v>2971089.0094361473</v>
      </c>
      <c r="F156" s="141" t="s">
        <v>29</v>
      </c>
      <c r="G156" s="47">
        <v>0</v>
      </c>
      <c r="H156" s="47">
        <v>0</v>
      </c>
      <c r="I156" s="47">
        <v>0</v>
      </c>
      <c r="J156" s="47">
        <v>0</v>
      </c>
      <c r="K156" s="147" t="s">
        <v>604</v>
      </c>
    </row>
    <row r="157" spans="1:11" x14ac:dyDescent="0.2">
      <c r="A157" s="138">
        <v>69</v>
      </c>
      <c r="B157" s="487" t="s">
        <v>336</v>
      </c>
      <c r="C157" s="104" t="s">
        <v>631</v>
      </c>
      <c r="D157" s="140">
        <f t="shared" si="11"/>
        <v>3747579.94</v>
      </c>
      <c r="E157" s="140">
        <f t="shared" si="10"/>
        <v>2971089.0094361473</v>
      </c>
      <c r="F157" s="141" t="s">
        <v>29</v>
      </c>
      <c r="G157" s="47">
        <v>0</v>
      </c>
      <c r="H157" s="47">
        <v>0</v>
      </c>
      <c r="I157" s="47">
        <v>0</v>
      </c>
      <c r="J157" s="47">
        <v>0</v>
      </c>
      <c r="K157" s="147" t="s">
        <v>263</v>
      </c>
    </row>
    <row r="158" spans="1:11" x14ac:dyDescent="0.2">
      <c r="A158" s="138">
        <v>69</v>
      </c>
      <c r="B158" s="487" t="s">
        <v>339</v>
      </c>
      <c r="C158" s="153" t="s">
        <v>375</v>
      </c>
      <c r="D158" s="140">
        <f t="shared" si="11"/>
        <v>784848.69000000006</v>
      </c>
      <c r="E158" s="140">
        <f t="shared" si="10"/>
        <v>755759.91778990638</v>
      </c>
      <c r="F158" s="141" t="s">
        <v>29</v>
      </c>
      <c r="G158" s="47">
        <v>0</v>
      </c>
      <c r="H158" s="47">
        <v>0</v>
      </c>
      <c r="I158" s="47">
        <v>0</v>
      </c>
      <c r="J158" s="47">
        <v>0</v>
      </c>
      <c r="K158" s="147" t="s">
        <v>604</v>
      </c>
    </row>
    <row r="159" spans="1:11" x14ac:dyDescent="0.2">
      <c r="A159" s="138">
        <v>69</v>
      </c>
      <c r="B159" s="487" t="s">
        <v>339</v>
      </c>
      <c r="C159" s="153" t="s">
        <v>375</v>
      </c>
      <c r="D159" s="140">
        <f t="shared" si="11"/>
        <v>784848.69000000006</v>
      </c>
      <c r="E159" s="140">
        <f t="shared" si="10"/>
        <v>755759.91778990638</v>
      </c>
      <c r="F159" s="141" t="s">
        <v>29</v>
      </c>
      <c r="G159" s="47">
        <v>0</v>
      </c>
      <c r="H159" s="47">
        <v>0</v>
      </c>
      <c r="I159" s="47">
        <v>0</v>
      </c>
      <c r="J159" s="47">
        <v>0</v>
      </c>
      <c r="K159" s="147" t="s">
        <v>604</v>
      </c>
    </row>
    <row r="160" spans="1:11" x14ac:dyDescent="0.2">
      <c r="A160" s="138">
        <v>69</v>
      </c>
      <c r="B160" s="487" t="s">
        <v>339</v>
      </c>
      <c r="C160" s="153" t="s">
        <v>375</v>
      </c>
      <c r="D160" s="140">
        <f t="shared" si="11"/>
        <v>784848.69000000006</v>
      </c>
      <c r="E160" s="140">
        <f t="shared" ref="E160:E165" si="14">VLOOKUP(C160,TLine_Cost,4,FALSE)</f>
        <v>755759.91778990638</v>
      </c>
      <c r="F160" s="141" t="s">
        <v>29</v>
      </c>
      <c r="G160" s="47">
        <v>0</v>
      </c>
      <c r="H160" s="47">
        <v>0</v>
      </c>
      <c r="I160" s="47">
        <v>0</v>
      </c>
      <c r="J160" s="47">
        <v>0</v>
      </c>
      <c r="K160" s="147" t="s">
        <v>263</v>
      </c>
    </row>
    <row r="161" spans="1:11" x14ac:dyDescent="0.2">
      <c r="A161" s="138">
        <v>69</v>
      </c>
      <c r="B161" s="487" t="s">
        <v>339</v>
      </c>
      <c r="C161" s="153" t="s">
        <v>375</v>
      </c>
      <c r="D161" s="140">
        <f t="shared" si="11"/>
        <v>784848.69000000006</v>
      </c>
      <c r="E161" s="140">
        <f t="shared" si="14"/>
        <v>755759.91778990638</v>
      </c>
      <c r="F161" s="141" t="s">
        <v>29</v>
      </c>
      <c r="G161" s="47">
        <v>0</v>
      </c>
      <c r="H161" s="47">
        <v>0</v>
      </c>
      <c r="I161" s="47">
        <v>0</v>
      </c>
      <c r="J161" s="47">
        <v>0</v>
      </c>
      <c r="K161" s="147" t="s">
        <v>263</v>
      </c>
    </row>
    <row r="162" spans="1:11" x14ac:dyDescent="0.2">
      <c r="A162" s="138">
        <v>69</v>
      </c>
      <c r="B162" s="487" t="s">
        <v>339</v>
      </c>
      <c r="C162" s="153" t="s">
        <v>375</v>
      </c>
      <c r="D162" s="140">
        <f t="shared" si="11"/>
        <v>784848.69000000006</v>
      </c>
      <c r="E162" s="140">
        <f t="shared" si="14"/>
        <v>755759.91778990638</v>
      </c>
      <c r="F162" s="141" t="s">
        <v>29</v>
      </c>
      <c r="G162" s="47">
        <v>0</v>
      </c>
      <c r="H162" s="47">
        <v>0</v>
      </c>
      <c r="I162" s="47">
        <v>0</v>
      </c>
      <c r="J162" s="47">
        <v>0</v>
      </c>
      <c r="K162" s="147" t="s">
        <v>605</v>
      </c>
    </row>
    <row r="163" spans="1:11" x14ac:dyDescent="0.2">
      <c r="A163" s="138">
        <v>69</v>
      </c>
      <c r="B163" s="487" t="s">
        <v>339</v>
      </c>
      <c r="C163" s="153" t="s">
        <v>375</v>
      </c>
      <c r="D163" s="140">
        <f>VLOOKUP(C163,TLine_Cost,2,FALSE)</f>
        <v>784848.69000000006</v>
      </c>
      <c r="E163" s="140">
        <f t="shared" si="14"/>
        <v>755759.91778990638</v>
      </c>
      <c r="F163" s="141" t="s">
        <v>29</v>
      </c>
      <c r="G163" s="47">
        <v>0</v>
      </c>
      <c r="H163" s="47">
        <v>0</v>
      </c>
      <c r="I163" s="47">
        <v>0</v>
      </c>
      <c r="J163" s="47">
        <v>0</v>
      </c>
      <c r="K163" s="147" t="s">
        <v>263</v>
      </c>
    </row>
    <row r="164" spans="1:11" x14ac:dyDescent="0.2">
      <c r="A164" s="138">
        <v>69</v>
      </c>
      <c r="B164" s="487" t="s">
        <v>339</v>
      </c>
      <c r="C164" s="153" t="s">
        <v>375</v>
      </c>
      <c r="D164" s="140">
        <f>VLOOKUP(C164,TLine_Cost,2,FALSE)</f>
        <v>784848.69000000006</v>
      </c>
      <c r="E164" s="140">
        <f t="shared" si="14"/>
        <v>755759.91778990638</v>
      </c>
      <c r="F164" s="141" t="s">
        <v>28</v>
      </c>
      <c r="G164" s="68">
        <v>0</v>
      </c>
      <c r="H164" s="68">
        <v>0</v>
      </c>
      <c r="I164" s="68">
        <v>29745.212939902551</v>
      </c>
      <c r="J164" s="68">
        <v>28642.768947099867</v>
      </c>
      <c r="K164" s="147" t="s">
        <v>263</v>
      </c>
    </row>
    <row r="165" spans="1:11" x14ac:dyDescent="0.2">
      <c r="A165" s="194">
        <v>69</v>
      </c>
      <c r="B165" s="266" t="s">
        <v>579</v>
      </c>
      <c r="C165" s="300" t="s">
        <v>718</v>
      </c>
      <c r="D165" s="267">
        <f t="shared" si="11"/>
        <v>75157.02</v>
      </c>
      <c r="E165" s="267">
        <f t="shared" si="14"/>
        <v>48819.3134453772</v>
      </c>
      <c r="F165" s="268" t="s">
        <v>29</v>
      </c>
      <c r="G165" s="99">
        <v>0</v>
      </c>
      <c r="H165" s="99">
        <v>0</v>
      </c>
      <c r="I165" s="99">
        <v>0</v>
      </c>
      <c r="J165" s="99">
        <v>0</v>
      </c>
      <c r="K165" s="272" t="s">
        <v>606</v>
      </c>
    </row>
    <row r="166" spans="1:11" x14ac:dyDescent="0.2">
      <c r="A166" s="236">
        <v>69</v>
      </c>
      <c r="B166" s="237" t="s">
        <v>384</v>
      </c>
      <c r="C166" s="181" t="s">
        <v>703</v>
      </c>
      <c r="D166" s="267">
        <f>'Transmission Cost 12-31-2016'!B220</f>
        <v>149986.28</v>
      </c>
      <c r="E166" s="267">
        <f>'Transmission Cost 12-31-2016'!D220</f>
        <v>56910.574140014702</v>
      </c>
      <c r="F166" s="240" t="s">
        <v>28</v>
      </c>
      <c r="G166" s="99">
        <v>149986.28</v>
      </c>
      <c r="H166" s="99">
        <v>56910.574140014702</v>
      </c>
      <c r="I166" s="99">
        <v>0</v>
      </c>
      <c r="J166" s="99">
        <v>0</v>
      </c>
      <c r="K166" s="245" t="s">
        <v>602</v>
      </c>
    </row>
    <row r="167" spans="1:11" x14ac:dyDescent="0.2">
      <c r="A167" s="236">
        <v>69</v>
      </c>
      <c r="B167" s="237" t="s">
        <v>386</v>
      </c>
      <c r="C167" s="238" t="s">
        <v>712</v>
      </c>
      <c r="D167" s="239">
        <f>VLOOKUP(C167,TLine_Cost,2,FALSE)</f>
        <v>367663.77999999997</v>
      </c>
      <c r="E167" s="239">
        <f>VLOOKUP(C167,TLine_Cost,4,FALSE)</f>
        <v>244551.69143119859</v>
      </c>
      <c r="F167" s="240" t="s">
        <v>28</v>
      </c>
      <c r="G167" s="99">
        <v>367663.77999999997</v>
      </c>
      <c r="H167" s="99">
        <v>244551.69143119859</v>
      </c>
      <c r="I167" s="99">
        <v>0</v>
      </c>
      <c r="J167" s="99">
        <v>0</v>
      </c>
      <c r="K167" s="245" t="s">
        <v>604</v>
      </c>
    </row>
    <row r="168" spans="1:11" x14ac:dyDescent="0.2">
      <c r="A168" s="138">
        <v>69</v>
      </c>
      <c r="B168" s="487" t="s">
        <v>390</v>
      </c>
      <c r="C168" s="104" t="s">
        <v>388</v>
      </c>
      <c r="D168" s="140">
        <f t="shared" ref="D168:D175" si="15">VLOOKUP(C168,TLine_Cost,2,FALSE)</f>
        <v>1194088.82</v>
      </c>
      <c r="E168" s="140">
        <f t="shared" ref="E168:E231" si="16">VLOOKUP(C168,TLine_Cost,4,FALSE)</f>
        <v>843706.96732904646</v>
      </c>
      <c r="F168" s="141" t="s">
        <v>28</v>
      </c>
      <c r="G168" s="47">
        <v>0</v>
      </c>
      <c r="H168" s="47">
        <v>0</v>
      </c>
      <c r="I168" s="47">
        <v>53287.31597384921</v>
      </c>
      <c r="J168" s="47">
        <v>37651.202326306826</v>
      </c>
      <c r="K168" s="147" t="s">
        <v>263</v>
      </c>
    </row>
    <row r="169" spans="1:11" x14ac:dyDescent="0.2">
      <c r="A169" s="138">
        <v>69</v>
      </c>
      <c r="B169" s="487" t="s">
        <v>390</v>
      </c>
      <c r="C169" s="104" t="s">
        <v>388</v>
      </c>
      <c r="D169" s="140">
        <f>VLOOKUP(C169,TLine_Cost,2,FALSE)</f>
        <v>1194088.82</v>
      </c>
      <c r="E169" s="140">
        <f>VLOOKUP(C169,TLine_Cost,4,FALSE)</f>
        <v>843706.96732904646</v>
      </c>
      <c r="F169" s="141" t="s">
        <v>28</v>
      </c>
      <c r="G169" s="47">
        <v>0</v>
      </c>
      <c r="H169" s="47">
        <v>0</v>
      </c>
      <c r="I169" s="47">
        <v>319.72389584309525</v>
      </c>
      <c r="J169" s="47">
        <v>225.90721395784095</v>
      </c>
      <c r="K169" s="147" t="s">
        <v>263</v>
      </c>
    </row>
    <row r="170" spans="1:11" x14ac:dyDescent="0.2">
      <c r="A170" s="138">
        <v>69</v>
      </c>
      <c r="B170" s="487" t="s">
        <v>390</v>
      </c>
      <c r="C170" s="104" t="s">
        <v>388</v>
      </c>
      <c r="D170" s="140">
        <f>VLOOKUP(C170,TLine_Cost,2,FALSE)</f>
        <v>1194088.82</v>
      </c>
      <c r="E170" s="140">
        <f>VLOOKUP(C170,TLine_Cost,4,FALSE)</f>
        <v>843706.96732904646</v>
      </c>
      <c r="F170" s="141" t="s">
        <v>28</v>
      </c>
      <c r="G170" s="47">
        <v>0</v>
      </c>
      <c r="H170" s="47">
        <v>0</v>
      </c>
      <c r="I170" s="47">
        <v>69326.798081977817</v>
      </c>
      <c r="J170" s="47">
        <v>48984.214226525175</v>
      </c>
      <c r="K170" s="147" t="s">
        <v>263</v>
      </c>
    </row>
    <row r="171" spans="1:11" x14ac:dyDescent="0.2">
      <c r="A171" s="138">
        <v>69</v>
      </c>
      <c r="B171" s="487" t="s">
        <v>390</v>
      </c>
      <c r="C171" s="104" t="s">
        <v>388</v>
      </c>
      <c r="D171" s="140">
        <f>VLOOKUP(C171,TLine_Cost,2,FALSE)</f>
        <v>1194088.82</v>
      </c>
      <c r="E171" s="140">
        <f>VLOOKUP(C171,TLine_Cost,4,FALSE)</f>
        <v>843706.96732904646</v>
      </c>
      <c r="F171" s="141" t="s">
        <v>28</v>
      </c>
      <c r="G171" s="47">
        <v>0</v>
      </c>
      <c r="H171" s="47">
        <v>0</v>
      </c>
      <c r="I171" s="47">
        <v>276001.65308655199</v>
      </c>
      <c r="J171" s="47">
        <v>195014.40244910619</v>
      </c>
      <c r="K171" s="147" t="s">
        <v>263</v>
      </c>
    </row>
    <row r="172" spans="1:11" x14ac:dyDescent="0.2">
      <c r="A172" s="138">
        <v>69</v>
      </c>
      <c r="B172" s="487" t="s">
        <v>390</v>
      </c>
      <c r="C172" s="104" t="s">
        <v>388</v>
      </c>
      <c r="D172" s="140">
        <f t="shared" si="15"/>
        <v>1194088.82</v>
      </c>
      <c r="E172" s="140">
        <f t="shared" si="16"/>
        <v>843706.96732904646</v>
      </c>
      <c r="F172" s="141" t="s">
        <v>28</v>
      </c>
      <c r="G172" s="47">
        <v>0</v>
      </c>
      <c r="H172" s="47">
        <v>0</v>
      </c>
      <c r="I172" s="47">
        <v>64051.353800566743</v>
      </c>
      <c r="J172" s="47">
        <v>45256.7451962208</v>
      </c>
      <c r="K172" s="147" t="s">
        <v>263</v>
      </c>
    </row>
    <row r="173" spans="1:11" x14ac:dyDescent="0.2">
      <c r="A173" s="138">
        <v>69</v>
      </c>
      <c r="B173" s="372" t="s">
        <v>390</v>
      </c>
      <c r="C173" s="373" t="s">
        <v>388</v>
      </c>
      <c r="D173" s="140">
        <f t="shared" si="15"/>
        <v>1194088.82</v>
      </c>
      <c r="E173" s="140">
        <f t="shared" si="16"/>
        <v>843706.96732904646</v>
      </c>
      <c r="F173" s="200" t="s">
        <v>29</v>
      </c>
      <c r="G173" s="47">
        <v>0</v>
      </c>
      <c r="H173" s="47">
        <v>0</v>
      </c>
      <c r="I173" s="47">
        <v>0</v>
      </c>
      <c r="J173" s="47">
        <v>0</v>
      </c>
      <c r="K173" s="147" t="s">
        <v>263</v>
      </c>
    </row>
    <row r="174" spans="1:11" x14ac:dyDescent="0.2">
      <c r="A174" s="138">
        <v>69</v>
      </c>
      <c r="B174" s="487" t="s">
        <v>391</v>
      </c>
      <c r="C174" s="104" t="s">
        <v>721</v>
      </c>
      <c r="D174" s="140">
        <f t="shared" si="15"/>
        <v>994919.39999999991</v>
      </c>
      <c r="E174" s="140">
        <f t="shared" si="16"/>
        <v>736947.43343658396</v>
      </c>
      <c r="F174" s="141" t="s">
        <v>29</v>
      </c>
      <c r="G174" s="47">
        <v>0</v>
      </c>
      <c r="H174" s="47">
        <v>0</v>
      </c>
      <c r="I174" s="47">
        <v>0</v>
      </c>
      <c r="J174" s="47">
        <v>0</v>
      </c>
      <c r="K174" s="147" t="s">
        <v>263</v>
      </c>
    </row>
    <row r="175" spans="1:11" x14ac:dyDescent="0.2">
      <c r="A175" s="138">
        <v>69</v>
      </c>
      <c r="B175" s="487" t="s">
        <v>391</v>
      </c>
      <c r="C175" s="104" t="s">
        <v>721</v>
      </c>
      <c r="D175" s="140">
        <f t="shared" si="15"/>
        <v>994919.39999999991</v>
      </c>
      <c r="E175" s="140">
        <f t="shared" si="16"/>
        <v>736947.43343658396</v>
      </c>
      <c r="F175" s="141" t="s">
        <v>28</v>
      </c>
      <c r="G175" s="47">
        <v>0</v>
      </c>
      <c r="H175" s="47">
        <v>0</v>
      </c>
      <c r="I175" s="47">
        <v>38393.905583498876</v>
      </c>
      <c r="J175" s="47">
        <v>28438.776225859132</v>
      </c>
      <c r="K175" s="147" t="s">
        <v>263</v>
      </c>
    </row>
    <row r="176" spans="1:11" x14ac:dyDescent="0.2">
      <c r="A176" s="138">
        <v>69</v>
      </c>
      <c r="B176" s="487" t="s">
        <v>404</v>
      </c>
      <c r="C176" s="153" t="s">
        <v>243</v>
      </c>
      <c r="D176" s="140">
        <f>VLOOKUP(C176,TLine_Cost,2,FALSE)</f>
        <v>1178250.3900000001</v>
      </c>
      <c r="E176" s="140">
        <f t="shared" si="16"/>
        <v>1106137.5824208087</v>
      </c>
      <c r="F176" s="141" t="s">
        <v>29</v>
      </c>
      <c r="G176" s="47">
        <v>0</v>
      </c>
      <c r="H176" s="47">
        <v>0</v>
      </c>
      <c r="I176" s="47">
        <v>0</v>
      </c>
      <c r="J176" s="47">
        <v>0</v>
      </c>
      <c r="K176" s="147" t="s">
        <v>263</v>
      </c>
    </row>
    <row r="177" spans="1:11" x14ac:dyDescent="0.2">
      <c r="A177" s="138">
        <v>69</v>
      </c>
      <c r="B177" s="487" t="s">
        <v>404</v>
      </c>
      <c r="C177" s="153" t="s">
        <v>243</v>
      </c>
      <c r="D177" s="140">
        <f>VLOOKUP(C177,TLine_Cost,2,FALSE)</f>
        <v>1178250.3900000001</v>
      </c>
      <c r="E177" s="140">
        <f t="shared" si="16"/>
        <v>1106137.5824208087</v>
      </c>
      <c r="F177" s="141" t="s">
        <v>29</v>
      </c>
      <c r="G177" s="47">
        <v>0</v>
      </c>
      <c r="H177" s="47">
        <v>0</v>
      </c>
      <c r="I177" s="47">
        <v>0</v>
      </c>
      <c r="J177" s="47">
        <v>0</v>
      </c>
      <c r="K177" s="147" t="s">
        <v>263</v>
      </c>
    </row>
    <row r="178" spans="1:11" x14ac:dyDescent="0.2">
      <c r="A178" s="138">
        <v>69</v>
      </c>
      <c r="B178" s="487" t="s">
        <v>687</v>
      </c>
      <c r="C178" s="153" t="s">
        <v>243</v>
      </c>
      <c r="D178" s="140">
        <f>VLOOKUP(C178,TLine_Cost,2,FALSE)</f>
        <v>1178250.3900000001</v>
      </c>
      <c r="E178" s="140">
        <f t="shared" si="16"/>
        <v>1106137.5824208087</v>
      </c>
      <c r="F178" s="141" t="s">
        <v>29</v>
      </c>
      <c r="G178" s="47">
        <v>0</v>
      </c>
      <c r="H178" s="47">
        <v>0</v>
      </c>
      <c r="I178" s="47">
        <v>0</v>
      </c>
      <c r="J178" s="47">
        <v>0</v>
      </c>
      <c r="K178" s="147" t="s">
        <v>604</v>
      </c>
    </row>
    <row r="179" spans="1:11" x14ac:dyDescent="0.2">
      <c r="A179" s="138">
        <v>69</v>
      </c>
      <c r="B179" s="487" t="s">
        <v>404</v>
      </c>
      <c r="C179" s="153" t="s">
        <v>243</v>
      </c>
      <c r="D179" s="140">
        <f t="shared" ref="D179:D242" si="17">VLOOKUP(C179,TLine_Cost,2,FALSE)</f>
        <v>1178250.3900000001</v>
      </c>
      <c r="E179" s="140">
        <f t="shared" si="16"/>
        <v>1106137.5824208087</v>
      </c>
      <c r="F179" s="141" t="s">
        <v>29</v>
      </c>
      <c r="G179" s="47">
        <v>0</v>
      </c>
      <c r="H179" s="47">
        <v>0</v>
      </c>
      <c r="I179" s="47">
        <v>0</v>
      </c>
      <c r="J179" s="47">
        <v>0</v>
      </c>
      <c r="K179" s="147" t="s">
        <v>604</v>
      </c>
    </row>
    <row r="180" spans="1:11" x14ac:dyDescent="0.2">
      <c r="A180" s="138">
        <v>69</v>
      </c>
      <c r="B180" s="487" t="s">
        <v>404</v>
      </c>
      <c r="C180" s="153" t="s">
        <v>243</v>
      </c>
      <c r="D180" s="140">
        <f t="shared" si="17"/>
        <v>1178250.3900000001</v>
      </c>
      <c r="E180" s="140">
        <f t="shared" si="16"/>
        <v>1106137.5824208087</v>
      </c>
      <c r="F180" s="141" t="s">
        <v>29</v>
      </c>
      <c r="G180" s="47">
        <v>0</v>
      </c>
      <c r="H180" s="47">
        <v>0</v>
      </c>
      <c r="I180" s="47">
        <v>0</v>
      </c>
      <c r="J180" s="47">
        <v>0</v>
      </c>
      <c r="K180" s="147" t="s">
        <v>263</v>
      </c>
    </row>
    <row r="181" spans="1:11" x14ac:dyDescent="0.2">
      <c r="A181" s="138">
        <v>69</v>
      </c>
      <c r="B181" s="487" t="s">
        <v>404</v>
      </c>
      <c r="C181" s="153" t="s">
        <v>243</v>
      </c>
      <c r="D181" s="140">
        <f t="shared" si="17"/>
        <v>1178250.3900000001</v>
      </c>
      <c r="E181" s="140">
        <f t="shared" si="16"/>
        <v>1106137.5824208087</v>
      </c>
      <c r="F181" s="141" t="s">
        <v>29</v>
      </c>
      <c r="G181" s="47">
        <v>0</v>
      </c>
      <c r="H181" s="47">
        <v>0</v>
      </c>
      <c r="I181" s="47">
        <v>0</v>
      </c>
      <c r="J181" s="47">
        <v>0</v>
      </c>
      <c r="K181" s="147" t="s">
        <v>263</v>
      </c>
    </row>
    <row r="182" spans="1:11" x14ac:dyDescent="0.2">
      <c r="A182" s="138">
        <v>69</v>
      </c>
      <c r="B182" s="487" t="s">
        <v>404</v>
      </c>
      <c r="C182" s="153" t="s">
        <v>243</v>
      </c>
      <c r="D182" s="140">
        <f t="shared" si="17"/>
        <v>1178250.3900000001</v>
      </c>
      <c r="E182" s="140">
        <f t="shared" si="16"/>
        <v>1106137.5824208087</v>
      </c>
      <c r="F182" s="141" t="s">
        <v>29</v>
      </c>
      <c r="G182" s="47">
        <v>0</v>
      </c>
      <c r="H182" s="47">
        <v>0</v>
      </c>
      <c r="I182" s="47">
        <v>0</v>
      </c>
      <c r="J182" s="47">
        <v>0</v>
      </c>
      <c r="K182" s="147" t="s">
        <v>263</v>
      </c>
    </row>
    <row r="183" spans="1:11" x14ac:dyDescent="0.2">
      <c r="A183" s="138">
        <v>69</v>
      </c>
      <c r="B183" s="487" t="s">
        <v>404</v>
      </c>
      <c r="C183" s="153" t="s">
        <v>243</v>
      </c>
      <c r="D183" s="140">
        <f t="shared" si="17"/>
        <v>1178250.3900000001</v>
      </c>
      <c r="E183" s="140">
        <f t="shared" si="16"/>
        <v>1106137.5824208087</v>
      </c>
      <c r="F183" s="141" t="s">
        <v>29</v>
      </c>
      <c r="G183" s="47">
        <v>0</v>
      </c>
      <c r="H183" s="47">
        <v>0</v>
      </c>
      <c r="I183" s="47">
        <v>0</v>
      </c>
      <c r="J183" s="47">
        <v>0</v>
      </c>
      <c r="K183" s="147" t="s">
        <v>263</v>
      </c>
    </row>
    <row r="184" spans="1:11" x14ac:dyDescent="0.2">
      <c r="A184" s="138">
        <v>69</v>
      </c>
      <c r="B184" s="487" t="s">
        <v>404</v>
      </c>
      <c r="C184" s="153" t="s">
        <v>243</v>
      </c>
      <c r="D184" s="140">
        <f t="shared" si="17"/>
        <v>1178250.3900000001</v>
      </c>
      <c r="E184" s="140">
        <f t="shared" si="16"/>
        <v>1106137.5824208087</v>
      </c>
      <c r="F184" s="141" t="s">
        <v>29</v>
      </c>
      <c r="G184" s="47">
        <v>0</v>
      </c>
      <c r="H184" s="47">
        <v>0</v>
      </c>
      <c r="I184" s="47">
        <v>0</v>
      </c>
      <c r="J184" s="47">
        <v>0</v>
      </c>
      <c r="K184" s="147" t="s">
        <v>263</v>
      </c>
    </row>
    <row r="185" spans="1:11" x14ac:dyDescent="0.2">
      <c r="A185" s="138">
        <v>69</v>
      </c>
      <c r="B185" s="487" t="s">
        <v>404</v>
      </c>
      <c r="C185" s="153" t="s">
        <v>243</v>
      </c>
      <c r="D185" s="140">
        <f t="shared" si="17"/>
        <v>1178250.3900000001</v>
      </c>
      <c r="E185" s="140">
        <f t="shared" si="16"/>
        <v>1106137.5824208087</v>
      </c>
      <c r="F185" s="141" t="s">
        <v>29</v>
      </c>
      <c r="G185" s="47">
        <v>0</v>
      </c>
      <c r="H185" s="47">
        <v>0</v>
      </c>
      <c r="I185" s="47">
        <v>0</v>
      </c>
      <c r="J185" s="47">
        <v>0</v>
      </c>
      <c r="K185" s="147" t="s">
        <v>604</v>
      </c>
    </row>
    <row r="186" spans="1:11" x14ac:dyDescent="0.2">
      <c r="A186" s="138">
        <v>69</v>
      </c>
      <c r="B186" s="487" t="s">
        <v>404</v>
      </c>
      <c r="C186" s="153" t="s">
        <v>243</v>
      </c>
      <c r="D186" s="140">
        <f t="shared" si="17"/>
        <v>1178250.3900000001</v>
      </c>
      <c r="E186" s="140">
        <f t="shared" si="16"/>
        <v>1106137.5824208087</v>
      </c>
      <c r="F186" s="141" t="s">
        <v>29</v>
      </c>
      <c r="G186" s="47">
        <v>0</v>
      </c>
      <c r="H186" s="47">
        <v>0</v>
      </c>
      <c r="I186" s="47">
        <v>0</v>
      </c>
      <c r="J186" s="47">
        <v>0</v>
      </c>
      <c r="K186" s="147" t="s">
        <v>263</v>
      </c>
    </row>
    <row r="187" spans="1:11" x14ac:dyDescent="0.2">
      <c r="A187" s="138">
        <v>69</v>
      </c>
      <c r="B187" s="487" t="s">
        <v>404</v>
      </c>
      <c r="C187" s="153" t="s">
        <v>243</v>
      </c>
      <c r="D187" s="140">
        <f t="shared" si="17"/>
        <v>1178250.3900000001</v>
      </c>
      <c r="E187" s="140">
        <f t="shared" si="16"/>
        <v>1106137.5824208087</v>
      </c>
      <c r="F187" s="141" t="s">
        <v>29</v>
      </c>
      <c r="G187" s="47">
        <v>0</v>
      </c>
      <c r="H187" s="47">
        <v>0</v>
      </c>
      <c r="I187" s="47">
        <v>0</v>
      </c>
      <c r="J187" s="47">
        <v>0</v>
      </c>
      <c r="K187" s="147" t="s">
        <v>263</v>
      </c>
    </row>
    <row r="188" spans="1:11" x14ac:dyDescent="0.2">
      <c r="A188" s="138">
        <v>69</v>
      </c>
      <c r="B188" s="487" t="s">
        <v>404</v>
      </c>
      <c r="C188" s="153" t="s">
        <v>243</v>
      </c>
      <c r="D188" s="140">
        <f t="shared" si="17"/>
        <v>1178250.3900000001</v>
      </c>
      <c r="E188" s="140">
        <f t="shared" si="16"/>
        <v>1106137.5824208087</v>
      </c>
      <c r="F188" s="141" t="s">
        <v>29</v>
      </c>
      <c r="G188" s="47">
        <v>0</v>
      </c>
      <c r="H188" s="47">
        <v>0</v>
      </c>
      <c r="I188" s="47">
        <v>0</v>
      </c>
      <c r="J188" s="47">
        <v>0</v>
      </c>
      <c r="K188" s="147" t="s">
        <v>263</v>
      </c>
    </row>
    <row r="189" spans="1:11" x14ac:dyDescent="0.2">
      <c r="A189" s="138">
        <v>69</v>
      </c>
      <c r="B189" s="487" t="s">
        <v>405</v>
      </c>
      <c r="C189" s="153" t="s">
        <v>743</v>
      </c>
      <c r="D189" s="140">
        <f t="shared" si="17"/>
        <v>1176744.99</v>
      </c>
      <c r="E189" s="140">
        <f t="shared" si="16"/>
        <v>1052110.1011543791</v>
      </c>
      <c r="F189" s="141" t="s">
        <v>28</v>
      </c>
      <c r="G189" s="47">
        <v>0</v>
      </c>
      <c r="H189" s="47">
        <v>0</v>
      </c>
      <c r="I189" s="47">
        <v>83945.643262797879</v>
      </c>
      <c r="J189" s="47">
        <v>75054.544506445454</v>
      </c>
      <c r="K189" s="147" t="s">
        <v>263</v>
      </c>
    </row>
    <row r="190" spans="1:11" x14ac:dyDescent="0.2">
      <c r="A190" s="138">
        <v>69</v>
      </c>
      <c r="B190" s="487" t="s">
        <v>405</v>
      </c>
      <c r="C190" s="153" t="s">
        <v>743</v>
      </c>
      <c r="D190" s="140">
        <f t="shared" si="17"/>
        <v>1176744.99</v>
      </c>
      <c r="E190" s="140">
        <f t="shared" si="16"/>
        <v>1052110.1011543791</v>
      </c>
      <c r="F190" s="141" t="s">
        <v>29</v>
      </c>
      <c r="G190" s="47">
        <v>0</v>
      </c>
      <c r="H190" s="47">
        <v>0</v>
      </c>
      <c r="I190" s="47">
        <v>0</v>
      </c>
      <c r="J190" s="47">
        <v>0</v>
      </c>
      <c r="K190" s="147" t="s">
        <v>263</v>
      </c>
    </row>
    <row r="191" spans="1:11" x14ac:dyDescent="0.2">
      <c r="A191" s="138">
        <v>69</v>
      </c>
      <c r="B191" s="487" t="s">
        <v>405</v>
      </c>
      <c r="C191" s="153" t="s">
        <v>743</v>
      </c>
      <c r="D191" s="140">
        <f>VLOOKUP(C191,TLine_Cost,2,FALSE)</f>
        <v>1176744.99</v>
      </c>
      <c r="E191" s="140">
        <f>VLOOKUP(C191,TLine_Cost,4,FALSE)</f>
        <v>1052110.1011543791</v>
      </c>
      <c r="F191" s="141" t="s">
        <v>28</v>
      </c>
      <c r="G191" s="47">
        <v>0</v>
      </c>
      <c r="H191" s="47">
        <v>0</v>
      </c>
      <c r="I191" s="47">
        <v>142808.85800970875</v>
      </c>
      <c r="J191" s="47">
        <v>127683.26470320133</v>
      </c>
      <c r="K191" s="147" t="s">
        <v>263</v>
      </c>
    </row>
    <row r="192" spans="1:11" x14ac:dyDescent="0.2">
      <c r="A192" s="138">
        <v>69</v>
      </c>
      <c r="B192" s="487" t="s">
        <v>405</v>
      </c>
      <c r="C192" s="153" t="s">
        <v>743</v>
      </c>
      <c r="D192" s="140">
        <f t="shared" si="17"/>
        <v>1176744.99</v>
      </c>
      <c r="E192" s="140">
        <f t="shared" si="16"/>
        <v>1052110.1011543791</v>
      </c>
      <c r="F192" s="141" t="s">
        <v>28</v>
      </c>
      <c r="G192" s="47">
        <v>0</v>
      </c>
      <c r="H192" s="47">
        <v>0</v>
      </c>
      <c r="I192" s="47">
        <v>830.88790114739618</v>
      </c>
      <c r="J192" s="47">
        <v>742.88444918226241</v>
      </c>
      <c r="K192" s="147" t="s">
        <v>263</v>
      </c>
    </row>
    <row r="193" spans="1:11" x14ac:dyDescent="0.2">
      <c r="A193" s="138">
        <v>69</v>
      </c>
      <c r="B193" s="487" t="s">
        <v>405</v>
      </c>
      <c r="C193" s="153" t="s">
        <v>743</v>
      </c>
      <c r="D193" s="140">
        <f>VLOOKUP(C193,TLine_Cost,2,FALSE)</f>
        <v>1176744.99</v>
      </c>
      <c r="E193" s="140">
        <f>VLOOKUP(C193,TLine_Cost,4,FALSE)</f>
        <v>1052110.1011543791</v>
      </c>
      <c r="F193" s="141" t="s">
        <v>28</v>
      </c>
      <c r="G193" s="47">
        <v>0</v>
      </c>
      <c r="H193" s="47">
        <v>0</v>
      </c>
      <c r="I193" s="47">
        <v>68028.946906443074</v>
      </c>
      <c r="J193" s="47">
        <v>60823.664276797732</v>
      </c>
      <c r="K193" s="147" t="s">
        <v>263</v>
      </c>
    </row>
    <row r="194" spans="1:11" x14ac:dyDescent="0.2">
      <c r="A194" s="138">
        <v>69</v>
      </c>
      <c r="B194" s="487" t="s">
        <v>405</v>
      </c>
      <c r="C194" s="153" t="s">
        <v>743</v>
      </c>
      <c r="D194" s="140">
        <f t="shared" si="17"/>
        <v>1176744.99</v>
      </c>
      <c r="E194" s="140">
        <f t="shared" si="16"/>
        <v>1052110.1011543791</v>
      </c>
      <c r="F194" s="141" t="s">
        <v>28</v>
      </c>
      <c r="G194" s="47">
        <v>0</v>
      </c>
      <c r="H194" s="47">
        <v>0</v>
      </c>
      <c r="I194" s="47">
        <v>181.75672837599294</v>
      </c>
      <c r="J194" s="47">
        <v>162.50597325861989</v>
      </c>
      <c r="K194" s="147" t="s">
        <v>263</v>
      </c>
    </row>
    <row r="195" spans="1:11" x14ac:dyDescent="0.2">
      <c r="A195" s="138">
        <v>69</v>
      </c>
      <c r="B195" s="487" t="s">
        <v>405</v>
      </c>
      <c r="C195" s="153" t="s">
        <v>743</v>
      </c>
      <c r="D195" s="140">
        <f>VLOOKUP(C195,TLine_Cost,2,FALSE)</f>
        <v>1176744.99</v>
      </c>
      <c r="E195" s="140">
        <f>VLOOKUP(C195,TLine_Cost,4,FALSE)</f>
        <v>1052110.1011543791</v>
      </c>
      <c r="F195" s="141" t="s">
        <v>28</v>
      </c>
      <c r="G195" s="47">
        <v>0</v>
      </c>
      <c r="H195" s="47">
        <v>0</v>
      </c>
      <c r="I195" s="47">
        <v>62835.897524271844</v>
      </c>
      <c r="J195" s="47">
        <v>56180.636469408593</v>
      </c>
      <c r="K195" s="147" t="s">
        <v>263</v>
      </c>
    </row>
    <row r="196" spans="1:11" x14ac:dyDescent="0.2">
      <c r="A196" s="138">
        <v>69</v>
      </c>
      <c r="B196" s="487" t="s">
        <v>405</v>
      </c>
      <c r="C196" s="153" t="s">
        <v>743</v>
      </c>
      <c r="D196" s="140">
        <f t="shared" si="17"/>
        <v>1176744.99</v>
      </c>
      <c r="E196" s="140">
        <f t="shared" si="16"/>
        <v>1052110.1011543791</v>
      </c>
      <c r="F196" s="141" t="s">
        <v>28</v>
      </c>
      <c r="G196" s="47">
        <v>0</v>
      </c>
      <c r="H196" s="47">
        <v>0</v>
      </c>
      <c r="I196" s="47">
        <v>1168.436110988526</v>
      </c>
      <c r="J196" s="47">
        <v>1044.6812566625563</v>
      </c>
      <c r="K196" s="147" t="s">
        <v>263</v>
      </c>
    </row>
    <row r="197" spans="1:11" x14ac:dyDescent="0.2">
      <c r="A197" s="138">
        <v>69</v>
      </c>
      <c r="B197" s="487" t="s">
        <v>405</v>
      </c>
      <c r="C197" s="153" t="s">
        <v>743</v>
      </c>
      <c r="D197" s="140">
        <f>VLOOKUP(C197,TLine_Cost,2,FALSE)</f>
        <v>1176744.99</v>
      </c>
      <c r="E197" s="140">
        <f>VLOOKUP(C197,TLine_Cost,4,FALSE)</f>
        <v>1052110.1011543791</v>
      </c>
      <c r="F197" s="141" t="s">
        <v>28</v>
      </c>
      <c r="G197" s="47">
        <v>0</v>
      </c>
      <c r="H197" s="47">
        <v>0</v>
      </c>
      <c r="I197" s="47">
        <v>167216.1901059135</v>
      </c>
      <c r="J197" s="47">
        <v>149505.49539793032</v>
      </c>
      <c r="K197" s="147" t="s">
        <v>263</v>
      </c>
    </row>
    <row r="198" spans="1:11" x14ac:dyDescent="0.2">
      <c r="A198" s="138">
        <v>69</v>
      </c>
      <c r="B198" s="487" t="s">
        <v>405</v>
      </c>
      <c r="C198" s="153" t="s">
        <v>743</v>
      </c>
      <c r="D198" s="140">
        <f t="shared" si="17"/>
        <v>1176744.99</v>
      </c>
      <c r="E198" s="140">
        <f t="shared" si="16"/>
        <v>1052110.1011543791</v>
      </c>
      <c r="F198" s="141" t="s">
        <v>28</v>
      </c>
      <c r="G198" s="47">
        <v>0</v>
      </c>
      <c r="H198" s="47">
        <v>0</v>
      </c>
      <c r="I198" s="47">
        <v>701.06166659311566</v>
      </c>
      <c r="J198" s="47">
        <v>626.80875399753393</v>
      </c>
      <c r="K198" s="147" t="s">
        <v>263</v>
      </c>
    </row>
    <row r="199" spans="1:11" x14ac:dyDescent="0.2">
      <c r="A199" s="138">
        <v>69</v>
      </c>
      <c r="B199" s="487" t="s">
        <v>405</v>
      </c>
      <c r="C199" s="153" t="s">
        <v>743</v>
      </c>
      <c r="D199" s="140">
        <f t="shared" si="17"/>
        <v>1176744.99</v>
      </c>
      <c r="E199" s="140">
        <f t="shared" si="16"/>
        <v>1052110.1011543791</v>
      </c>
      <c r="F199" s="141" t="s">
        <v>29</v>
      </c>
      <c r="G199" s="47">
        <v>0</v>
      </c>
      <c r="H199" s="47">
        <v>0</v>
      </c>
      <c r="I199" s="47">
        <v>0</v>
      </c>
      <c r="J199" s="47">
        <v>0</v>
      </c>
      <c r="K199" s="147" t="s">
        <v>263</v>
      </c>
    </row>
    <row r="200" spans="1:11" x14ac:dyDescent="0.2">
      <c r="A200" s="138">
        <v>69</v>
      </c>
      <c r="B200" s="487" t="s">
        <v>405</v>
      </c>
      <c r="C200" s="153" t="s">
        <v>743</v>
      </c>
      <c r="D200" s="140">
        <f t="shared" si="17"/>
        <v>1176744.99</v>
      </c>
      <c r="E200" s="140">
        <f t="shared" si="16"/>
        <v>1052110.1011543791</v>
      </c>
      <c r="F200" s="141" t="s">
        <v>29</v>
      </c>
      <c r="G200" s="47">
        <v>0</v>
      </c>
      <c r="H200" s="47">
        <v>0</v>
      </c>
      <c r="I200" s="47">
        <v>0</v>
      </c>
      <c r="J200" s="47">
        <v>0</v>
      </c>
      <c r="K200" s="147" t="s">
        <v>604</v>
      </c>
    </row>
    <row r="201" spans="1:11" x14ac:dyDescent="0.2">
      <c r="A201" s="138">
        <v>69</v>
      </c>
      <c r="B201" s="487" t="s">
        <v>405</v>
      </c>
      <c r="C201" s="153" t="s">
        <v>743</v>
      </c>
      <c r="D201" s="140">
        <f t="shared" si="17"/>
        <v>1176744.99</v>
      </c>
      <c r="E201" s="140">
        <f t="shared" si="16"/>
        <v>1052110.1011543791</v>
      </c>
      <c r="F201" s="141" t="s">
        <v>29</v>
      </c>
      <c r="G201" s="47">
        <v>0</v>
      </c>
      <c r="H201" s="47">
        <v>0</v>
      </c>
      <c r="I201" s="47">
        <v>0</v>
      </c>
      <c r="J201" s="47">
        <v>0</v>
      </c>
      <c r="K201" s="147" t="s">
        <v>604</v>
      </c>
    </row>
    <row r="202" spans="1:11" x14ac:dyDescent="0.2">
      <c r="A202" s="138">
        <v>69</v>
      </c>
      <c r="B202" s="487" t="s">
        <v>405</v>
      </c>
      <c r="C202" s="153" t="s">
        <v>743</v>
      </c>
      <c r="D202" s="140">
        <f t="shared" si="17"/>
        <v>1176744.99</v>
      </c>
      <c r="E202" s="140">
        <f t="shared" si="16"/>
        <v>1052110.1011543791</v>
      </c>
      <c r="F202" s="141" t="s">
        <v>29</v>
      </c>
      <c r="G202" s="47">
        <v>0</v>
      </c>
      <c r="H202" s="47">
        <v>0</v>
      </c>
      <c r="I202" s="47">
        <v>0</v>
      </c>
      <c r="J202" s="47">
        <v>0</v>
      </c>
      <c r="K202" s="147" t="s">
        <v>604</v>
      </c>
    </row>
    <row r="203" spans="1:11" x14ac:dyDescent="0.2">
      <c r="A203" s="138">
        <v>69</v>
      </c>
      <c r="B203" s="487" t="s">
        <v>408</v>
      </c>
      <c r="C203" s="153" t="s">
        <v>819</v>
      </c>
      <c r="D203" s="140">
        <f t="shared" si="17"/>
        <v>1648676.46</v>
      </c>
      <c r="E203" s="140">
        <f t="shared" si="16"/>
        <v>1417002.2659407707</v>
      </c>
      <c r="F203" s="141" t="s">
        <v>29</v>
      </c>
      <c r="G203" s="47">
        <v>0</v>
      </c>
      <c r="H203" s="47">
        <v>0</v>
      </c>
      <c r="I203" s="47">
        <v>0</v>
      </c>
      <c r="J203" s="47">
        <v>0</v>
      </c>
      <c r="K203" s="147" t="s">
        <v>263</v>
      </c>
    </row>
    <row r="204" spans="1:11" x14ac:dyDescent="0.2">
      <c r="A204" s="138">
        <v>69</v>
      </c>
      <c r="B204" s="487" t="s">
        <v>408</v>
      </c>
      <c r="C204" s="153" t="s">
        <v>819</v>
      </c>
      <c r="D204" s="140">
        <f t="shared" si="17"/>
        <v>1648676.46</v>
      </c>
      <c r="E204" s="140">
        <f t="shared" si="16"/>
        <v>1417002.2659407707</v>
      </c>
      <c r="F204" s="141" t="s">
        <v>29</v>
      </c>
      <c r="G204" s="47">
        <v>0</v>
      </c>
      <c r="H204" s="47">
        <v>0</v>
      </c>
      <c r="I204" s="47">
        <v>0</v>
      </c>
      <c r="J204" s="47">
        <v>0</v>
      </c>
      <c r="K204" s="147" t="s">
        <v>263</v>
      </c>
    </row>
    <row r="205" spans="1:11" x14ac:dyDescent="0.2">
      <c r="A205" s="138">
        <v>69</v>
      </c>
      <c r="B205" s="487" t="s">
        <v>408</v>
      </c>
      <c r="C205" s="153" t="s">
        <v>819</v>
      </c>
      <c r="D205" s="140">
        <f t="shared" si="17"/>
        <v>1648676.46</v>
      </c>
      <c r="E205" s="140">
        <f t="shared" si="16"/>
        <v>1417002.2659407707</v>
      </c>
      <c r="F205" s="141" t="s">
        <v>29</v>
      </c>
      <c r="G205" s="47">
        <v>0</v>
      </c>
      <c r="H205" s="47">
        <v>0</v>
      </c>
      <c r="I205" s="47">
        <v>0</v>
      </c>
      <c r="J205" s="47">
        <v>0</v>
      </c>
      <c r="K205" s="147" t="s">
        <v>604</v>
      </c>
    </row>
    <row r="206" spans="1:11" x14ac:dyDescent="0.2">
      <c r="A206" s="138">
        <v>69</v>
      </c>
      <c r="B206" s="487" t="s">
        <v>408</v>
      </c>
      <c r="C206" s="153" t="s">
        <v>819</v>
      </c>
      <c r="D206" s="140">
        <f t="shared" si="17"/>
        <v>1648676.46</v>
      </c>
      <c r="E206" s="140">
        <f t="shared" si="16"/>
        <v>1417002.2659407707</v>
      </c>
      <c r="F206" s="141" t="s">
        <v>29</v>
      </c>
      <c r="G206" s="47">
        <v>0</v>
      </c>
      <c r="H206" s="47">
        <v>0</v>
      </c>
      <c r="I206" s="47">
        <v>0</v>
      </c>
      <c r="J206" s="47">
        <v>0</v>
      </c>
      <c r="K206" s="147" t="s">
        <v>263</v>
      </c>
    </row>
    <row r="207" spans="1:11" x14ac:dyDescent="0.2">
      <c r="A207" s="138">
        <v>69</v>
      </c>
      <c r="B207" s="487" t="s">
        <v>408</v>
      </c>
      <c r="C207" s="153" t="s">
        <v>819</v>
      </c>
      <c r="D207" s="140">
        <f t="shared" si="17"/>
        <v>1648676.46</v>
      </c>
      <c r="E207" s="140">
        <f t="shared" si="16"/>
        <v>1417002.2659407707</v>
      </c>
      <c r="F207" s="141" t="s">
        <v>29</v>
      </c>
      <c r="G207" s="47">
        <v>0</v>
      </c>
      <c r="H207" s="47">
        <v>0</v>
      </c>
      <c r="I207" s="47">
        <v>0</v>
      </c>
      <c r="J207" s="47">
        <v>0</v>
      </c>
      <c r="K207" s="147" t="s">
        <v>604</v>
      </c>
    </row>
    <row r="208" spans="1:11" x14ac:dyDescent="0.2">
      <c r="A208" s="138">
        <v>69</v>
      </c>
      <c r="B208" s="487" t="s">
        <v>408</v>
      </c>
      <c r="C208" s="153" t="s">
        <v>819</v>
      </c>
      <c r="D208" s="140">
        <f t="shared" si="17"/>
        <v>1648676.46</v>
      </c>
      <c r="E208" s="140">
        <f t="shared" si="16"/>
        <v>1417002.2659407707</v>
      </c>
      <c r="F208" s="141" t="s">
        <v>29</v>
      </c>
      <c r="G208" s="47">
        <v>0</v>
      </c>
      <c r="H208" s="47">
        <v>0</v>
      </c>
      <c r="I208" s="47">
        <v>0</v>
      </c>
      <c r="J208" s="47">
        <v>0</v>
      </c>
      <c r="K208" s="147" t="s">
        <v>263</v>
      </c>
    </row>
    <row r="209" spans="1:11" x14ac:dyDescent="0.2">
      <c r="A209" s="138">
        <v>69</v>
      </c>
      <c r="B209" s="487" t="s">
        <v>408</v>
      </c>
      <c r="C209" s="153" t="s">
        <v>819</v>
      </c>
      <c r="D209" s="140">
        <f t="shared" si="17"/>
        <v>1648676.46</v>
      </c>
      <c r="E209" s="140">
        <f t="shared" si="16"/>
        <v>1417002.2659407707</v>
      </c>
      <c r="F209" s="141" t="s">
        <v>29</v>
      </c>
      <c r="G209" s="47">
        <v>0</v>
      </c>
      <c r="H209" s="47">
        <v>0</v>
      </c>
      <c r="I209" s="47">
        <v>0</v>
      </c>
      <c r="J209" s="47">
        <v>0</v>
      </c>
      <c r="K209" s="147" t="s">
        <v>604</v>
      </c>
    </row>
    <row r="210" spans="1:11" x14ac:dyDescent="0.2">
      <c r="A210" s="138">
        <v>69</v>
      </c>
      <c r="B210" s="487" t="s">
        <v>410</v>
      </c>
      <c r="C210" s="153" t="s">
        <v>168</v>
      </c>
      <c r="D210" s="140">
        <f t="shared" si="17"/>
        <v>366885.38</v>
      </c>
      <c r="E210" s="140">
        <f t="shared" si="16"/>
        <v>324063.784310752</v>
      </c>
      <c r="F210" s="141" t="s">
        <v>29</v>
      </c>
      <c r="G210" s="47">
        <v>0</v>
      </c>
      <c r="H210" s="47">
        <v>0</v>
      </c>
      <c r="I210" s="47">
        <v>0</v>
      </c>
      <c r="J210" s="47">
        <v>0</v>
      </c>
      <c r="K210" s="147" t="s">
        <v>604</v>
      </c>
    </row>
    <row r="211" spans="1:11" x14ac:dyDescent="0.2">
      <c r="A211" s="138">
        <v>69</v>
      </c>
      <c r="B211" s="487" t="s">
        <v>410</v>
      </c>
      <c r="C211" s="153" t="s">
        <v>168</v>
      </c>
      <c r="D211" s="140">
        <f t="shared" si="17"/>
        <v>366885.38</v>
      </c>
      <c r="E211" s="140">
        <f t="shared" si="16"/>
        <v>324063.784310752</v>
      </c>
      <c r="F211" s="141" t="s">
        <v>29</v>
      </c>
      <c r="G211" s="47">
        <v>0</v>
      </c>
      <c r="H211" s="47">
        <v>0</v>
      </c>
      <c r="I211" s="47">
        <v>0</v>
      </c>
      <c r="J211" s="47">
        <v>0</v>
      </c>
      <c r="K211" s="147" t="s">
        <v>263</v>
      </c>
    </row>
    <row r="212" spans="1:11" x14ac:dyDescent="0.2">
      <c r="A212" s="138">
        <v>69</v>
      </c>
      <c r="B212" s="487" t="s">
        <v>410</v>
      </c>
      <c r="C212" s="153" t="s">
        <v>168</v>
      </c>
      <c r="D212" s="140">
        <f t="shared" si="17"/>
        <v>366885.38</v>
      </c>
      <c r="E212" s="140">
        <f t="shared" si="16"/>
        <v>324063.784310752</v>
      </c>
      <c r="F212" s="141" t="s">
        <v>29</v>
      </c>
      <c r="G212" s="47">
        <v>0</v>
      </c>
      <c r="H212" s="47">
        <v>0</v>
      </c>
      <c r="I212" s="47">
        <v>0</v>
      </c>
      <c r="J212" s="47">
        <v>0</v>
      </c>
      <c r="K212" s="147" t="s">
        <v>604</v>
      </c>
    </row>
    <row r="213" spans="1:11" x14ac:dyDescent="0.2">
      <c r="A213" s="138">
        <v>69</v>
      </c>
      <c r="B213" s="487" t="s">
        <v>392</v>
      </c>
      <c r="C213" s="153" t="s">
        <v>161</v>
      </c>
      <c r="D213" s="140">
        <f t="shared" si="17"/>
        <v>200531.07</v>
      </c>
      <c r="E213" s="140">
        <f t="shared" si="16"/>
        <v>184807.00025934132</v>
      </c>
      <c r="F213" s="141" t="s">
        <v>29</v>
      </c>
      <c r="G213" s="47">
        <v>0</v>
      </c>
      <c r="H213" s="47">
        <v>0</v>
      </c>
      <c r="I213" s="47">
        <v>0</v>
      </c>
      <c r="J213" s="47">
        <v>0</v>
      </c>
      <c r="K213" s="147" t="s">
        <v>607</v>
      </c>
    </row>
    <row r="214" spans="1:11" x14ac:dyDescent="0.2">
      <c r="A214" s="138">
        <v>69</v>
      </c>
      <c r="B214" s="487" t="s">
        <v>392</v>
      </c>
      <c r="C214" s="153" t="s">
        <v>161</v>
      </c>
      <c r="D214" s="140">
        <f t="shared" si="17"/>
        <v>200531.07</v>
      </c>
      <c r="E214" s="140">
        <f t="shared" si="16"/>
        <v>184807.00025934132</v>
      </c>
      <c r="F214" s="141" t="s">
        <v>29</v>
      </c>
      <c r="G214" s="47">
        <v>0</v>
      </c>
      <c r="H214" s="47">
        <v>0</v>
      </c>
      <c r="I214" s="47">
        <v>0</v>
      </c>
      <c r="J214" s="47">
        <v>0</v>
      </c>
      <c r="K214" s="147" t="s">
        <v>263</v>
      </c>
    </row>
    <row r="215" spans="1:11" x14ac:dyDescent="0.2">
      <c r="A215" s="138">
        <v>69</v>
      </c>
      <c r="B215" s="487" t="s">
        <v>392</v>
      </c>
      <c r="C215" s="153" t="s">
        <v>161</v>
      </c>
      <c r="D215" s="140">
        <f t="shared" si="17"/>
        <v>200531.07</v>
      </c>
      <c r="E215" s="140">
        <f t="shared" si="16"/>
        <v>184807.00025934132</v>
      </c>
      <c r="F215" s="141" t="s">
        <v>29</v>
      </c>
      <c r="G215" s="47">
        <v>0</v>
      </c>
      <c r="H215" s="47">
        <v>0</v>
      </c>
      <c r="I215" s="47">
        <v>0</v>
      </c>
      <c r="J215" s="47">
        <v>0</v>
      </c>
      <c r="K215" s="147" t="s">
        <v>263</v>
      </c>
    </row>
    <row r="216" spans="1:11" x14ac:dyDescent="0.2">
      <c r="A216" s="138">
        <v>69</v>
      </c>
      <c r="B216" s="487" t="s">
        <v>392</v>
      </c>
      <c r="C216" s="153" t="s">
        <v>161</v>
      </c>
      <c r="D216" s="140">
        <f t="shared" si="17"/>
        <v>200531.07</v>
      </c>
      <c r="E216" s="140">
        <f t="shared" si="16"/>
        <v>184807.00025934132</v>
      </c>
      <c r="F216" s="141" t="s">
        <v>29</v>
      </c>
      <c r="G216" s="47">
        <v>0</v>
      </c>
      <c r="H216" s="47">
        <v>0</v>
      </c>
      <c r="I216" s="47">
        <v>0</v>
      </c>
      <c r="J216" s="47">
        <v>0</v>
      </c>
      <c r="K216" s="147" t="s">
        <v>263</v>
      </c>
    </row>
    <row r="217" spans="1:11" x14ac:dyDescent="0.2">
      <c r="A217" s="138">
        <v>69</v>
      </c>
      <c r="B217" s="487" t="s">
        <v>392</v>
      </c>
      <c r="C217" s="153" t="s">
        <v>161</v>
      </c>
      <c r="D217" s="140">
        <f t="shared" si="17"/>
        <v>200531.07</v>
      </c>
      <c r="E217" s="140">
        <f t="shared" si="16"/>
        <v>184807.00025934132</v>
      </c>
      <c r="F217" s="141" t="s">
        <v>29</v>
      </c>
      <c r="G217" s="47">
        <v>0</v>
      </c>
      <c r="H217" s="47">
        <v>0</v>
      </c>
      <c r="I217" s="47">
        <v>0</v>
      </c>
      <c r="J217" s="47">
        <v>0</v>
      </c>
      <c r="K217" s="147" t="s">
        <v>263</v>
      </c>
    </row>
    <row r="218" spans="1:11" x14ac:dyDescent="0.2">
      <c r="A218" s="138">
        <v>69</v>
      </c>
      <c r="B218" s="487" t="s">
        <v>392</v>
      </c>
      <c r="C218" s="153" t="s">
        <v>161</v>
      </c>
      <c r="D218" s="140">
        <f t="shared" si="17"/>
        <v>200531.07</v>
      </c>
      <c r="E218" s="140">
        <f t="shared" si="16"/>
        <v>184807.00025934132</v>
      </c>
      <c r="F218" s="141" t="s">
        <v>29</v>
      </c>
      <c r="G218" s="47">
        <v>0</v>
      </c>
      <c r="H218" s="47">
        <v>0</v>
      </c>
      <c r="I218" s="47">
        <v>0</v>
      </c>
      <c r="J218" s="47">
        <v>0</v>
      </c>
      <c r="K218" s="147" t="s">
        <v>263</v>
      </c>
    </row>
    <row r="219" spans="1:11" x14ac:dyDescent="0.2">
      <c r="A219" s="138">
        <v>69</v>
      </c>
      <c r="B219" s="487" t="s">
        <v>392</v>
      </c>
      <c r="C219" s="153" t="s">
        <v>161</v>
      </c>
      <c r="D219" s="140">
        <f t="shared" si="17"/>
        <v>200531.07</v>
      </c>
      <c r="E219" s="140">
        <f t="shared" si="16"/>
        <v>184807.00025934132</v>
      </c>
      <c r="F219" s="141" t="s">
        <v>29</v>
      </c>
      <c r="G219" s="47">
        <v>0</v>
      </c>
      <c r="H219" s="47">
        <v>0</v>
      </c>
      <c r="I219" s="47">
        <v>0</v>
      </c>
      <c r="J219" s="47">
        <v>0</v>
      </c>
      <c r="K219" s="147" t="s">
        <v>263</v>
      </c>
    </row>
    <row r="220" spans="1:11" x14ac:dyDescent="0.2">
      <c r="A220" s="138">
        <v>69</v>
      </c>
      <c r="B220" s="487" t="s">
        <v>392</v>
      </c>
      <c r="C220" s="153" t="s">
        <v>161</v>
      </c>
      <c r="D220" s="140">
        <f t="shared" si="17"/>
        <v>200531.07</v>
      </c>
      <c r="E220" s="140">
        <f t="shared" si="16"/>
        <v>184807.00025934132</v>
      </c>
      <c r="F220" s="141" t="s">
        <v>29</v>
      </c>
      <c r="G220" s="47">
        <v>0</v>
      </c>
      <c r="H220" s="47">
        <v>0</v>
      </c>
      <c r="I220" s="47">
        <v>0</v>
      </c>
      <c r="J220" s="47">
        <v>0</v>
      </c>
      <c r="K220" s="147" t="s">
        <v>263</v>
      </c>
    </row>
    <row r="221" spans="1:11" x14ac:dyDescent="0.2">
      <c r="A221" s="138">
        <v>69</v>
      </c>
      <c r="B221" s="487" t="s">
        <v>392</v>
      </c>
      <c r="C221" s="153" t="s">
        <v>161</v>
      </c>
      <c r="D221" s="140">
        <f t="shared" si="17"/>
        <v>200531.07</v>
      </c>
      <c r="E221" s="140">
        <f t="shared" si="16"/>
        <v>184807.00025934132</v>
      </c>
      <c r="F221" s="141" t="s">
        <v>29</v>
      </c>
      <c r="G221" s="47">
        <v>0</v>
      </c>
      <c r="H221" s="47">
        <v>0</v>
      </c>
      <c r="I221" s="47">
        <v>0</v>
      </c>
      <c r="J221" s="47">
        <v>0</v>
      </c>
      <c r="K221" s="147" t="s">
        <v>263</v>
      </c>
    </row>
    <row r="222" spans="1:11" x14ac:dyDescent="0.2">
      <c r="A222" s="138">
        <v>69</v>
      </c>
      <c r="B222" s="487" t="s">
        <v>392</v>
      </c>
      <c r="C222" s="153" t="s">
        <v>161</v>
      </c>
      <c r="D222" s="140">
        <f t="shared" si="17"/>
        <v>200531.07</v>
      </c>
      <c r="E222" s="140">
        <f t="shared" si="16"/>
        <v>184807.00025934132</v>
      </c>
      <c r="F222" s="141" t="s">
        <v>29</v>
      </c>
      <c r="G222" s="47">
        <v>0</v>
      </c>
      <c r="H222" s="47">
        <v>0</v>
      </c>
      <c r="I222" s="47">
        <v>0</v>
      </c>
      <c r="J222" s="47">
        <v>0</v>
      </c>
      <c r="K222" s="147" t="s">
        <v>263</v>
      </c>
    </row>
    <row r="223" spans="1:11" x14ac:dyDescent="0.2">
      <c r="A223" s="138">
        <v>69</v>
      </c>
      <c r="B223" s="487" t="s">
        <v>392</v>
      </c>
      <c r="C223" s="153" t="s">
        <v>161</v>
      </c>
      <c r="D223" s="140">
        <f t="shared" si="17"/>
        <v>200531.07</v>
      </c>
      <c r="E223" s="140">
        <f t="shared" si="16"/>
        <v>184807.00025934132</v>
      </c>
      <c r="F223" s="141" t="s">
        <v>29</v>
      </c>
      <c r="G223" s="47">
        <v>0</v>
      </c>
      <c r="H223" s="47">
        <v>0</v>
      </c>
      <c r="I223" s="47">
        <v>0</v>
      </c>
      <c r="J223" s="47">
        <v>0</v>
      </c>
      <c r="K223" s="147" t="s">
        <v>607</v>
      </c>
    </row>
    <row r="224" spans="1:11" x14ac:dyDescent="0.2">
      <c r="A224" s="138">
        <v>69</v>
      </c>
      <c r="B224" s="487" t="s">
        <v>392</v>
      </c>
      <c r="C224" s="153" t="s">
        <v>161</v>
      </c>
      <c r="D224" s="140">
        <f t="shared" si="17"/>
        <v>200531.07</v>
      </c>
      <c r="E224" s="140">
        <f t="shared" si="16"/>
        <v>184807.00025934132</v>
      </c>
      <c r="F224" s="141" t="s">
        <v>29</v>
      </c>
      <c r="G224" s="47">
        <v>0</v>
      </c>
      <c r="H224" s="47">
        <v>0</v>
      </c>
      <c r="I224" s="47">
        <v>0</v>
      </c>
      <c r="J224" s="47">
        <v>0</v>
      </c>
      <c r="K224" s="147" t="s">
        <v>607</v>
      </c>
    </row>
    <row r="225" spans="1:11" x14ac:dyDescent="0.2">
      <c r="A225" s="138">
        <v>69</v>
      </c>
      <c r="B225" s="487" t="s">
        <v>392</v>
      </c>
      <c r="C225" s="153" t="s">
        <v>161</v>
      </c>
      <c r="D225" s="140">
        <f t="shared" si="17"/>
        <v>200531.07</v>
      </c>
      <c r="E225" s="140">
        <f t="shared" si="16"/>
        <v>184807.00025934132</v>
      </c>
      <c r="F225" s="141" t="s">
        <v>29</v>
      </c>
      <c r="G225" s="47">
        <v>0</v>
      </c>
      <c r="H225" s="47">
        <v>0</v>
      </c>
      <c r="I225" s="47">
        <v>0</v>
      </c>
      <c r="J225" s="47">
        <v>0</v>
      </c>
      <c r="K225" s="147" t="s">
        <v>607</v>
      </c>
    </row>
    <row r="226" spans="1:11" x14ac:dyDescent="0.2">
      <c r="A226" s="138">
        <v>69</v>
      </c>
      <c r="B226" s="487" t="s">
        <v>392</v>
      </c>
      <c r="C226" s="153" t="s">
        <v>161</v>
      </c>
      <c r="D226" s="140">
        <f t="shared" si="17"/>
        <v>200531.07</v>
      </c>
      <c r="E226" s="140">
        <f t="shared" si="16"/>
        <v>184807.00025934132</v>
      </c>
      <c r="F226" s="141" t="s">
        <v>29</v>
      </c>
      <c r="G226" s="47">
        <v>0</v>
      </c>
      <c r="H226" s="47">
        <v>0</v>
      </c>
      <c r="I226" s="47">
        <v>0</v>
      </c>
      <c r="J226" s="47">
        <v>0</v>
      </c>
      <c r="K226" s="147" t="s">
        <v>607</v>
      </c>
    </row>
    <row r="227" spans="1:11" x14ac:dyDescent="0.2">
      <c r="A227" s="138">
        <v>69</v>
      </c>
      <c r="B227" s="487" t="s">
        <v>392</v>
      </c>
      <c r="C227" s="153" t="s">
        <v>161</v>
      </c>
      <c r="D227" s="140">
        <f t="shared" si="17"/>
        <v>200531.07</v>
      </c>
      <c r="E227" s="140">
        <f t="shared" si="16"/>
        <v>184807.00025934132</v>
      </c>
      <c r="F227" s="141" t="s">
        <v>29</v>
      </c>
      <c r="G227" s="47">
        <v>0</v>
      </c>
      <c r="H227" s="47">
        <v>0</v>
      </c>
      <c r="I227" s="47">
        <v>0</v>
      </c>
      <c r="J227" s="47">
        <v>0</v>
      </c>
      <c r="K227" s="147" t="s">
        <v>607</v>
      </c>
    </row>
    <row r="228" spans="1:11" x14ac:dyDescent="0.2">
      <c r="A228" s="138">
        <v>69</v>
      </c>
      <c r="B228" s="487" t="s">
        <v>392</v>
      </c>
      <c r="C228" s="153" t="s">
        <v>161</v>
      </c>
      <c r="D228" s="140">
        <f t="shared" si="17"/>
        <v>200531.07</v>
      </c>
      <c r="E228" s="140">
        <f t="shared" si="16"/>
        <v>184807.00025934132</v>
      </c>
      <c r="F228" s="141" t="s">
        <v>29</v>
      </c>
      <c r="G228" s="47">
        <v>0</v>
      </c>
      <c r="H228" s="47">
        <v>0</v>
      </c>
      <c r="I228" s="47">
        <v>0</v>
      </c>
      <c r="J228" s="47">
        <v>0</v>
      </c>
      <c r="K228" s="147" t="s">
        <v>607</v>
      </c>
    </row>
    <row r="229" spans="1:11" x14ac:dyDescent="0.2">
      <c r="A229" s="138">
        <v>69</v>
      </c>
      <c r="B229" s="487" t="s">
        <v>392</v>
      </c>
      <c r="C229" s="153" t="s">
        <v>161</v>
      </c>
      <c r="D229" s="140">
        <f t="shared" si="17"/>
        <v>200531.07</v>
      </c>
      <c r="E229" s="140">
        <f t="shared" si="16"/>
        <v>184807.00025934132</v>
      </c>
      <c r="F229" s="141" t="s">
        <v>29</v>
      </c>
      <c r="G229" s="47">
        <v>0</v>
      </c>
      <c r="H229" s="47">
        <v>0</v>
      </c>
      <c r="I229" s="47">
        <v>0</v>
      </c>
      <c r="J229" s="47">
        <v>0</v>
      </c>
      <c r="K229" s="147" t="s">
        <v>607</v>
      </c>
    </row>
    <row r="230" spans="1:11" x14ac:dyDescent="0.2">
      <c r="A230" s="138">
        <v>69</v>
      </c>
      <c r="B230" s="487" t="s">
        <v>392</v>
      </c>
      <c r="C230" s="153" t="s">
        <v>161</v>
      </c>
      <c r="D230" s="140">
        <f t="shared" si="17"/>
        <v>200531.07</v>
      </c>
      <c r="E230" s="140">
        <f t="shared" si="16"/>
        <v>184807.00025934132</v>
      </c>
      <c r="F230" s="141" t="s">
        <v>29</v>
      </c>
      <c r="G230" s="47">
        <v>0</v>
      </c>
      <c r="H230" s="47">
        <v>0</v>
      </c>
      <c r="I230" s="47">
        <v>0</v>
      </c>
      <c r="J230" s="47">
        <v>0</v>
      </c>
      <c r="K230" s="147" t="s">
        <v>263</v>
      </c>
    </row>
    <row r="231" spans="1:11" x14ac:dyDescent="0.2">
      <c r="A231" s="138">
        <v>69</v>
      </c>
      <c r="B231" s="487" t="s">
        <v>412</v>
      </c>
      <c r="C231" s="104" t="s">
        <v>724</v>
      </c>
      <c r="D231" s="140">
        <f t="shared" si="17"/>
        <v>186198.29</v>
      </c>
      <c r="E231" s="140">
        <f t="shared" si="16"/>
        <v>105219.97110924771</v>
      </c>
      <c r="F231" s="141" t="s">
        <v>28</v>
      </c>
      <c r="G231" s="47">
        <v>0</v>
      </c>
      <c r="H231" s="47">
        <v>0</v>
      </c>
      <c r="I231" s="47">
        <v>186198.29</v>
      </c>
      <c r="J231" s="47">
        <v>105219.97110924772</v>
      </c>
      <c r="K231" s="147" t="s">
        <v>263</v>
      </c>
    </row>
    <row r="232" spans="1:11" x14ac:dyDescent="0.2">
      <c r="A232" s="138">
        <v>69</v>
      </c>
      <c r="B232" s="487" t="s">
        <v>413</v>
      </c>
      <c r="C232" s="153" t="s">
        <v>158</v>
      </c>
      <c r="D232" s="140">
        <f t="shared" si="17"/>
        <v>12503.35</v>
      </c>
      <c r="E232" s="140">
        <f>VLOOKUP(C232,TLine_Cost,4,FALSE)</f>
        <v>11013.675249132501</v>
      </c>
      <c r="F232" s="141" t="s">
        <v>28</v>
      </c>
      <c r="G232" s="47">
        <v>0</v>
      </c>
      <c r="H232" s="47">
        <v>0</v>
      </c>
      <c r="I232" s="47">
        <v>12503.35</v>
      </c>
      <c r="J232" s="47">
        <v>11013.675249132501</v>
      </c>
      <c r="K232" s="147" t="s">
        <v>263</v>
      </c>
    </row>
    <row r="233" spans="1:11" x14ac:dyDescent="0.2">
      <c r="A233" s="138">
        <v>69</v>
      </c>
      <c r="B233" s="487" t="s">
        <v>264</v>
      </c>
      <c r="C233" s="104" t="s">
        <v>414</v>
      </c>
      <c r="D233" s="140">
        <f t="shared" si="17"/>
        <v>248472.67</v>
      </c>
      <c r="E233" s="140">
        <f t="shared" ref="E233:E245" si="18">VLOOKUP(C233,TLine_Cost,4,FALSE)</f>
        <v>151083.05727692472</v>
      </c>
      <c r="F233" s="141" t="s">
        <v>29</v>
      </c>
      <c r="G233" s="47">
        <v>0</v>
      </c>
      <c r="H233" s="47">
        <v>0</v>
      </c>
      <c r="I233" s="47">
        <v>0</v>
      </c>
      <c r="J233" s="47">
        <v>0</v>
      </c>
      <c r="K233" s="147" t="s">
        <v>263</v>
      </c>
    </row>
    <row r="234" spans="1:11" x14ac:dyDescent="0.2">
      <c r="A234" s="138">
        <v>69</v>
      </c>
      <c r="B234" s="487" t="s">
        <v>132</v>
      </c>
      <c r="C234" s="153" t="s">
        <v>159</v>
      </c>
      <c r="D234" s="140">
        <f t="shared" si="17"/>
        <v>221421.99</v>
      </c>
      <c r="E234" s="140">
        <f>VLOOKUP(C234,TLine_Cost,4,FALSE)</f>
        <v>199238.93902832971</v>
      </c>
      <c r="F234" s="141" t="s">
        <v>28</v>
      </c>
      <c r="G234" s="47">
        <v>0</v>
      </c>
      <c r="H234" s="47">
        <v>0</v>
      </c>
      <c r="I234" s="47">
        <v>134211.51642035553</v>
      </c>
      <c r="J234" s="47">
        <v>120765.60298719602</v>
      </c>
      <c r="K234" s="147" t="s">
        <v>263</v>
      </c>
    </row>
    <row r="235" spans="1:11" x14ac:dyDescent="0.2">
      <c r="A235" s="138">
        <v>69</v>
      </c>
      <c r="B235" s="487" t="s">
        <v>134</v>
      </c>
      <c r="C235" s="153" t="s">
        <v>166</v>
      </c>
      <c r="D235" s="140">
        <f t="shared" si="17"/>
        <v>383293.36</v>
      </c>
      <c r="E235" s="140">
        <f>VLOOKUP(C235,TLine_Cost,4,FALSE)</f>
        <v>337671.6599067176</v>
      </c>
      <c r="F235" s="141" t="s">
        <v>29</v>
      </c>
      <c r="G235" s="47">
        <v>0</v>
      </c>
      <c r="H235" s="47">
        <v>0</v>
      </c>
      <c r="I235" s="47">
        <v>0</v>
      </c>
      <c r="J235" s="47">
        <v>0</v>
      </c>
      <c r="K235" s="147" t="s">
        <v>263</v>
      </c>
    </row>
    <row r="236" spans="1:11" x14ac:dyDescent="0.2">
      <c r="A236" s="138">
        <v>69</v>
      </c>
      <c r="B236" s="487" t="s">
        <v>134</v>
      </c>
      <c r="C236" s="153" t="s">
        <v>166</v>
      </c>
      <c r="D236" s="140">
        <f t="shared" si="17"/>
        <v>383293.36</v>
      </c>
      <c r="E236" s="140">
        <f>VLOOKUP(C236,TLine_Cost,4,FALSE)</f>
        <v>337671.6599067176</v>
      </c>
      <c r="F236" s="141" t="s">
        <v>29</v>
      </c>
      <c r="G236" s="68">
        <v>0</v>
      </c>
      <c r="H236" s="68">
        <v>0</v>
      </c>
      <c r="I236" s="68">
        <v>0</v>
      </c>
      <c r="J236" s="68">
        <v>0</v>
      </c>
      <c r="K236" s="147" t="s">
        <v>263</v>
      </c>
    </row>
    <row r="237" spans="1:11" x14ac:dyDescent="0.2">
      <c r="A237" s="236">
        <v>69</v>
      </c>
      <c r="B237" s="237" t="s">
        <v>417</v>
      </c>
      <c r="C237" s="238" t="s">
        <v>730</v>
      </c>
      <c r="D237" s="239">
        <f t="shared" si="17"/>
        <v>1559421.1500000001</v>
      </c>
      <c r="E237" s="239">
        <f t="shared" si="18"/>
        <v>823939.72688445006</v>
      </c>
      <c r="F237" s="268" t="s">
        <v>28</v>
      </c>
      <c r="G237" s="99">
        <v>1559421.1500000001</v>
      </c>
      <c r="H237" s="99">
        <v>823939.72688445006</v>
      </c>
      <c r="I237" s="99">
        <v>0</v>
      </c>
      <c r="J237" s="99">
        <v>0</v>
      </c>
      <c r="K237" s="272" t="s">
        <v>605</v>
      </c>
    </row>
    <row r="238" spans="1:11" x14ac:dyDescent="0.2">
      <c r="A238" s="138">
        <v>69</v>
      </c>
      <c r="B238" s="487" t="s">
        <v>422</v>
      </c>
      <c r="C238" s="104" t="s">
        <v>734</v>
      </c>
      <c r="D238" s="140">
        <f t="shared" si="17"/>
        <v>173109.49</v>
      </c>
      <c r="E238" s="140">
        <f t="shared" si="18"/>
        <v>112249.20833930798</v>
      </c>
      <c r="F238" s="141" t="s">
        <v>28</v>
      </c>
      <c r="G238" s="47">
        <v>0</v>
      </c>
      <c r="H238" s="47">
        <v>0</v>
      </c>
      <c r="I238" s="47">
        <v>15679.53445726037</v>
      </c>
      <c r="J238" s="47">
        <v>10167.064381949123</v>
      </c>
      <c r="K238" s="147" t="s">
        <v>263</v>
      </c>
    </row>
    <row r="239" spans="1:11" x14ac:dyDescent="0.2">
      <c r="A239" s="138">
        <v>69</v>
      </c>
      <c r="B239" s="487" t="s">
        <v>422</v>
      </c>
      <c r="C239" s="104" t="s">
        <v>734</v>
      </c>
      <c r="D239" s="140">
        <f t="shared" si="17"/>
        <v>173109.49</v>
      </c>
      <c r="E239" s="140">
        <f t="shared" si="18"/>
        <v>112249.20833930798</v>
      </c>
      <c r="F239" s="141" t="s">
        <v>28</v>
      </c>
      <c r="G239" s="47">
        <v>0</v>
      </c>
      <c r="H239" s="47">
        <v>0</v>
      </c>
      <c r="I239" s="47">
        <v>107001.60089145206</v>
      </c>
      <c r="J239" s="47">
        <v>69382.937879974619</v>
      </c>
      <c r="K239" s="147" t="s">
        <v>263</v>
      </c>
    </row>
    <row r="240" spans="1:11" x14ac:dyDescent="0.2">
      <c r="A240" s="138">
        <v>69</v>
      </c>
      <c r="B240" s="487" t="s">
        <v>422</v>
      </c>
      <c r="C240" s="104" t="s">
        <v>734</v>
      </c>
      <c r="D240" s="140">
        <f t="shared" si="17"/>
        <v>173109.49</v>
      </c>
      <c r="E240" s="140">
        <f t="shared" si="18"/>
        <v>112249.20833930798</v>
      </c>
      <c r="F240" s="141" t="s">
        <v>28</v>
      </c>
      <c r="G240" s="47">
        <v>0</v>
      </c>
      <c r="H240" s="47">
        <v>0</v>
      </c>
      <c r="I240" s="47">
        <v>48880.523016809726</v>
      </c>
      <c r="J240" s="47">
        <v>31695.547204536357</v>
      </c>
      <c r="K240" s="147" t="s">
        <v>263</v>
      </c>
    </row>
    <row r="241" spans="1:11" x14ac:dyDescent="0.2">
      <c r="A241" s="138">
        <v>69</v>
      </c>
      <c r="B241" s="487" t="s">
        <v>423</v>
      </c>
      <c r="C241" s="153" t="s">
        <v>371</v>
      </c>
      <c r="D241" s="140">
        <f t="shared" si="17"/>
        <v>50784.36</v>
      </c>
      <c r="E241" s="140">
        <f t="shared" si="18"/>
        <v>47261.269832733393</v>
      </c>
      <c r="F241" s="141" t="s">
        <v>28</v>
      </c>
      <c r="G241" s="68">
        <v>0</v>
      </c>
      <c r="H241" s="68">
        <v>0</v>
      </c>
      <c r="I241" s="68">
        <v>17581.562038814249</v>
      </c>
      <c r="J241" s="68">
        <v>16361.867070833272</v>
      </c>
      <c r="K241" s="147" t="s">
        <v>263</v>
      </c>
    </row>
    <row r="242" spans="1:11" x14ac:dyDescent="0.2">
      <c r="A242" s="236">
        <v>69</v>
      </c>
      <c r="B242" s="266" t="s">
        <v>423</v>
      </c>
      <c r="C242" s="176" t="s">
        <v>371</v>
      </c>
      <c r="D242" s="239">
        <f t="shared" si="17"/>
        <v>50784.36</v>
      </c>
      <c r="E242" s="239">
        <f t="shared" si="18"/>
        <v>47261.269832733393</v>
      </c>
      <c r="F242" s="240" t="s">
        <v>28</v>
      </c>
      <c r="G242" s="99">
        <v>14819.776626146302</v>
      </c>
      <c r="H242" s="99">
        <v>13791.676452930305</v>
      </c>
      <c r="I242" s="99">
        <v>0</v>
      </c>
      <c r="J242" s="99">
        <v>0</v>
      </c>
      <c r="K242" s="272" t="s">
        <v>602</v>
      </c>
    </row>
    <row r="243" spans="1:11" x14ac:dyDescent="0.2">
      <c r="A243" s="194">
        <v>69</v>
      </c>
      <c r="B243" s="266" t="s">
        <v>423</v>
      </c>
      <c r="C243" s="176" t="s">
        <v>371</v>
      </c>
      <c r="D243" s="267">
        <f>VLOOKUP(C243,TLine_Cost,2,FALSE)</f>
        <v>50784.36</v>
      </c>
      <c r="E243" s="267">
        <f t="shared" si="18"/>
        <v>47261.269832733393</v>
      </c>
      <c r="F243" s="268" t="s">
        <v>28</v>
      </c>
      <c r="G243" s="99">
        <v>9332.3075709106415</v>
      </c>
      <c r="H243" s="99">
        <v>8684.8924801034918</v>
      </c>
      <c r="I243" s="99">
        <v>0</v>
      </c>
      <c r="J243" s="99">
        <v>0</v>
      </c>
      <c r="K243" s="272" t="s">
        <v>602</v>
      </c>
    </row>
    <row r="244" spans="1:11" x14ac:dyDescent="0.2">
      <c r="A244" s="194">
        <v>69</v>
      </c>
      <c r="B244" s="266" t="s">
        <v>423</v>
      </c>
      <c r="C244" s="176" t="s">
        <v>371</v>
      </c>
      <c r="D244" s="267">
        <f>VLOOKUP(C244,TLine_Cost,2,FALSE)</f>
        <v>50784.36</v>
      </c>
      <c r="E244" s="267">
        <f t="shared" si="18"/>
        <v>47261.269832733393</v>
      </c>
      <c r="F244" s="268" t="s">
        <v>28</v>
      </c>
      <c r="G244" s="99">
        <v>68.593363190445714</v>
      </c>
      <c r="H244" s="99">
        <v>63.834799660335143</v>
      </c>
      <c r="I244" s="99">
        <v>0</v>
      </c>
      <c r="J244" s="99">
        <v>0</v>
      </c>
      <c r="K244" s="272" t="s">
        <v>602</v>
      </c>
    </row>
    <row r="245" spans="1:11" x14ac:dyDescent="0.2">
      <c r="A245" s="194">
        <v>69</v>
      </c>
      <c r="B245" s="266" t="s">
        <v>423</v>
      </c>
      <c r="C245" s="176" t="s">
        <v>371</v>
      </c>
      <c r="D245" s="267">
        <f>VLOOKUP(C245,TLine_Cost,2,FALSE)</f>
        <v>50784.36</v>
      </c>
      <c r="E245" s="267">
        <f t="shared" si="18"/>
        <v>47261.269832733393</v>
      </c>
      <c r="F245" s="268" t="s">
        <v>28</v>
      </c>
      <c r="G245" s="99">
        <v>100</v>
      </c>
      <c r="H245" s="99">
        <v>90.712610043634143</v>
      </c>
      <c r="I245" s="99">
        <v>0</v>
      </c>
      <c r="J245" s="99">
        <v>0</v>
      </c>
      <c r="K245" s="272" t="s">
        <v>602</v>
      </c>
    </row>
    <row r="246" spans="1:11" x14ac:dyDescent="0.2">
      <c r="A246" s="236">
        <v>69</v>
      </c>
      <c r="B246" s="266" t="s">
        <v>27</v>
      </c>
      <c r="C246" s="176" t="s">
        <v>1036</v>
      </c>
      <c r="D246" s="267">
        <v>0</v>
      </c>
      <c r="E246" s="267">
        <v>0</v>
      </c>
      <c r="F246" s="268" t="s">
        <v>28</v>
      </c>
      <c r="G246" s="99">
        <v>0</v>
      </c>
      <c r="H246" s="99">
        <v>0</v>
      </c>
      <c r="I246" s="99">
        <v>0</v>
      </c>
      <c r="J246" s="99">
        <v>0</v>
      </c>
      <c r="K246" s="272" t="s">
        <v>602</v>
      </c>
    </row>
    <row r="247" spans="1:11" x14ac:dyDescent="0.2">
      <c r="A247" s="138">
        <v>69</v>
      </c>
      <c r="B247" s="487" t="s">
        <v>433</v>
      </c>
      <c r="C247" s="153" t="s">
        <v>751</v>
      </c>
      <c r="D247" s="140">
        <f t="shared" ref="D247:D269" si="19">VLOOKUP(C247,TLine_Cost,2,FALSE)</f>
        <v>4647301.9099999992</v>
      </c>
      <c r="E247" s="140">
        <f t="shared" ref="E247:E257" si="20">VLOOKUP(C247,TLine_Cost,4,FALSE)</f>
        <v>4279795.4405380031</v>
      </c>
      <c r="F247" s="141" t="s">
        <v>28</v>
      </c>
      <c r="G247" s="47">
        <v>0</v>
      </c>
      <c r="H247" s="47">
        <v>0</v>
      </c>
      <c r="I247" s="47">
        <v>647386.27130247524</v>
      </c>
      <c r="J247" s="47">
        <v>596191.26664125698</v>
      </c>
      <c r="K247" s="147" t="s">
        <v>263</v>
      </c>
    </row>
    <row r="248" spans="1:11" x14ac:dyDescent="0.2">
      <c r="A248" s="138">
        <v>69</v>
      </c>
      <c r="B248" s="487" t="s">
        <v>433</v>
      </c>
      <c r="C248" s="153" t="s">
        <v>751</v>
      </c>
      <c r="D248" s="140">
        <f t="shared" si="19"/>
        <v>4647301.9099999992</v>
      </c>
      <c r="E248" s="140">
        <f t="shared" si="20"/>
        <v>4279795.4405380031</v>
      </c>
      <c r="F248" s="141" t="s">
        <v>28</v>
      </c>
      <c r="G248" s="47">
        <v>0</v>
      </c>
      <c r="H248" s="47">
        <v>0</v>
      </c>
      <c r="I248" s="47">
        <v>3341493.3113399073</v>
      </c>
      <c r="J248" s="47">
        <v>3077249.5773705333</v>
      </c>
      <c r="K248" s="147" t="s">
        <v>263</v>
      </c>
    </row>
    <row r="249" spans="1:11" x14ac:dyDescent="0.2">
      <c r="A249" s="138">
        <v>69</v>
      </c>
      <c r="B249" s="487" t="s">
        <v>636</v>
      </c>
      <c r="C249" s="205" t="s">
        <v>300</v>
      </c>
      <c r="D249" s="140">
        <f>'Transmission Cost 12-31-2016'!B248</f>
        <v>7443339.6099999994</v>
      </c>
      <c r="E249" s="140">
        <f>'Transmission Cost 12-31-2016'!D248</f>
        <v>5830813.4694624124</v>
      </c>
      <c r="F249" s="141" t="s">
        <v>28</v>
      </c>
      <c r="G249" s="47">
        <v>0</v>
      </c>
      <c r="H249" s="47">
        <v>0</v>
      </c>
      <c r="I249" s="47">
        <v>3879676.5038399305</v>
      </c>
      <c r="J249" s="47">
        <v>3039182.8400997422</v>
      </c>
      <c r="K249" s="147" t="s">
        <v>263</v>
      </c>
    </row>
    <row r="250" spans="1:11" x14ac:dyDescent="0.2">
      <c r="A250" s="138">
        <v>69</v>
      </c>
      <c r="B250" s="487" t="s">
        <v>636</v>
      </c>
      <c r="C250" s="205" t="s">
        <v>300</v>
      </c>
      <c r="D250" s="140">
        <f>'Transmission Cost 12-31-2016'!B248</f>
        <v>7443339.6099999994</v>
      </c>
      <c r="E250" s="140">
        <f>'Transmission Cost 12-31-2016'!D248</f>
        <v>5830813.4694624124</v>
      </c>
      <c r="F250" s="141" t="s">
        <v>28</v>
      </c>
      <c r="G250" s="47">
        <v>0</v>
      </c>
      <c r="H250" s="47">
        <v>0</v>
      </c>
      <c r="I250" s="47">
        <v>3537492.8069755393</v>
      </c>
      <c r="J250" s="47">
        <v>2771129.867476163</v>
      </c>
      <c r="K250" s="147" t="s">
        <v>263</v>
      </c>
    </row>
    <row r="251" spans="1:11" x14ac:dyDescent="0.2">
      <c r="A251" s="138">
        <v>69</v>
      </c>
      <c r="B251" s="487" t="s">
        <v>636</v>
      </c>
      <c r="C251" s="205" t="s">
        <v>300</v>
      </c>
      <c r="D251" s="140">
        <f>'Transmission Cost 12-31-2016'!B248</f>
        <v>7443339.6099999994</v>
      </c>
      <c r="E251" s="140">
        <f>'Transmission Cost 12-31-2016'!D248</f>
        <v>5830813.4694624124</v>
      </c>
      <c r="F251" s="141" t="s">
        <v>28</v>
      </c>
      <c r="G251" s="47">
        <v>0</v>
      </c>
      <c r="H251" s="47">
        <v>0</v>
      </c>
      <c r="I251" s="47">
        <v>26170.299184529882</v>
      </c>
      <c r="J251" s="47">
        <v>20500.761886507291</v>
      </c>
      <c r="K251" s="147" t="s">
        <v>263</v>
      </c>
    </row>
    <row r="252" spans="1:11" x14ac:dyDescent="0.2">
      <c r="A252" s="138">
        <v>69</v>
      </c>
      <c r="B252" s="487" t="s">
        <v>425</v>
      </c>
      <c r="C252" s="104" t="s">
        <v>738</v>
      </c>
      <c r="D252" s="140">
        <f>VLOOKUP(C252,TLine_Cost,2,FALSE)</f>
        <v>4234945.0199999996</v>
      </c>
      <c r="E252" s="140">
        <f t="shared" si="20"/>
        <v>2780086.9839149565</v>
      </c>
      <c r="F252" s="141" t="s">
        <v>28</v>
      </c>
      <c r="G252" s="47">
        <v>0</v>
      </c>
      <c r="H252" s="47">
        <v>0</v>
      </c>
      <c r="I252" s="47">
        <v>838267.14926773449</v>
      </c>
      <c r="J252" s="47">
        <v>550291.81718225102</v>
      </c>
      <c r="K252" s="147" t="s">
        <v>263</v>
      </c>
    </row>
    <row r="253" spans="1:11" x14ac:dyDescent="0.2">
      <c r="A253" s="138">
        <v>69</v>
      </c>
      <c r="B253" s="487" t="s">
        <v>425</v>
      </c>
      <c r="C253" s="104" t="s">
        <v>738</v>
      </c>
      <c r="D253" s="140">
        <f t="shared" si="19"/>
        <v>4234945.0199999996</v>
      </c>
      <c r="E253" s="140">
        <f t="shared" si="20"/>
        <v>2780086.9839149565</v>
      </c>
      <c r="F253" s="141" t="s">
        <v>28</v>
      </c>
      <c r="G253" s="47">
        <v>0</v>
      </c>
      <c r="H253" s="47">
        <v>0</v>
      </c>
      <c r="I253" s="47">
        <v>188519.25593177919</v>
      </c>
      <c r="J253" s="47">
        <v>123756.01741183214</v>
      </c>
      <c r="K253" s="147" t="s">
        <v>263</v>
      </c>
    </row>
    <row r="254" spans="1:11" x14ac:dyDescent="0.2">
      <c r="A254" s="138">
        <v>69</v>
      </c>
      <c r="B254" s="487" t="s">
        <v>425</v>
      </c>
      <c r="C254" s="104" t="s">
        <v>738</v>
      </c>
      <c r="D254" s="140">
        <f t="shared" si="19"/>
        <v>4234945.0199999996</v>
      </c>
      <c r="E254" s="140">
        <f t="shared" si="20"/>
        <v>2780086.9839149565</v>
      </c>
      <c r="F254" s="141" t="s">
        <v>28</v>
      </c>
      <c r="G254" s="47">
        <v>0</v>
      </c>
      <c r="H254" s="47">
        <v>0</v>
      </c>
      <c r="I254" s="47">
        <v>518011.54581736261</v>
      </c>
      <c r="J254" s="47">
        <v>340055.69121757243</v>
      </c>
      <c r="K254" s="147" t="s">
        <v>263</v>
      </c>
    </row>
    <row r="255" spans="1:11" x14ac:dyDescent="0.2">
      <c r="A255" s="138">
        <v>69</v>
      </c>
      <c r="B255" s="487" t="s">
        <v>425</v>
      </c>
      <c r="C255" s="104" t="s">
        <v>738</v>
      </c>
      <c r="D255" s="140">
        <f t="shared" si="19"/>
        <v>4234945.0199999996</v>
      </c>
      <c r="E255" s="140">
        <f t="shared" si="20"/>
        <v>2780086.9839149565</v>
      </c>
      <c r="F255" s="141" t="s">
        <v>28</v>
      </c>
      <c r="G255" s="47">
        <v>0</v>
      </c>
      <c r="H255" s="47">
        <v>0</v>
      </c>
      <c r="I255" s="47">
        <v>177162.67424914183</v>
      </c>
      <c r="J255" s="47">
        <v>116300.835640035</v>
      </c>
      <c r="K255" s="147" t="s">
        <v>263</v>
      </c>
    </row>
    <row r="256" spans="1:11" x14ac:dyDescent="0.2">
      <c r="A256" s="138">
        <v>69</v>
      </c>
      <c r="B256" s="487" t="s">
        <v>425</v>
      </c>
      <c r="C256" s="104" t="s">
        <v>738</v>
      </c>
      <c r="D256" s="140">
        <f t="shared" si="19"/>
        <v>4234945.0199999996</v>
      </c>
      <c r="E256" s="140">
        <f t="shared" si="20"/>
        <v>2780086.9839149565</v>
      </c>
      <c r="F256" s="141" t="s">
        <v>28</v>
      </c>
      <c r="G256" s="47">
        <v>0</v>
      </c>
      <c r="H256" s="47">
        <v>0</v>
      </c>
      <c r="I256" s="47">
        <v>63294.015244565206</v>
      </c>
      <c r="J256" s="47">
        <v>41550.213074815918</v>
      </c>
      <c r="K256" s="147" t="s">
        <v>263</v>
      </c>
    </row>
    <row r="257" spans="1:11" x14ac:dyDescent="0.2">
      <c r="A257" s="138">
        <v>69</v>
      </c>
      <c r="B257" s="487" t="s">
        <v>425</v>
      </c>
      <c r="C257" s="104" t="s">
        <v>738</v>
      </c>
      <c r="D257" s="140">
        <f t="shared" si="19"/>
        <v>4234945.0199999996</v>
      </c>
      <c r="E257" s="140">
        <f t="shared" si="20"/>
        <v>2780086.9839149565</v>
      </c>
      <c r="F257" s="141" t="s">
        <v>28</v>
      </c>
      <c r="G257" s="47">
        <v>0</v>
      </c>
      <c r="H257" s="47">
        <v>0</v>
      </c>
      <c r="I257" s="47">
        <v>568889.03175557777</v>
      </c>
      <c r="J257" s="47">
        <v>373454.90555522352</v>
      </c>
      <c r="K257" s="147" t="s">
        <v>263</v>
      </c>
    </row>
    <row r="258" spans="1:11" x14ac:dyDescent="0.2">
      <c r="A258" s="153">
        <v>115</v>
      </c>
      <c r="B258" s="169" t="s">
        <v>1165</v>
      </c>
      <c r="C258" s="153" t="s">
        <v>863</v>
      </c>
      <c r="D258" s="170">
        <f>'Transmission Cost 12-31-2016'!B423</f>
        <v>818634.9</v>
      </c>
      <c r="E258" s="170">
        <f>'Transmission Cost 12-31-2016'!D423</f>
        <v>440863.24358391628</v>
      </c>
      <c r="F258" s="171" t="s">
        <v>28</v>
      </c>
      <c r="G258" s="47">
        <v>0</v>
      </c>
      <c r="H258" s="47">
        <v>0</v>
      </c>
      <c r="I258" s="47">
        <v>818634.9</v>
      </c>
      <c r="J258" s="47">
        <v>440863.24358391628</v>
      </c>
      <c r="K258" s="159" t="s">
        <v>263</v>
      </c>
    </row>
    <row r="259" spans="1:11" x14ac:dyDescent="0.2">
      <c r="A259" s="104"/>
      <c r="B259" s="487"/>
      <c r="C259" s="104" t="s">
        <v>1355</v>
      </c>
      <c r="D259" s="140">
        <v>902656.91</v>
      </c>
      <c r="E259" s="140">
        <v>415836.28</v>
      </c>
      <c r="F259" s="141" t="s">
        <v>28</v>
      </c>
      <c r="G259" s="47">
        <v>0</v>
      </c>
      <c r="H259" s="47">
        <v>0</v>
      </c>
      <c r="I259" s="47">
        <v>902656.91</v>
      </c>
      <c r="J259" s="47">
        <v>415836.28</v>
      </c>
      <c r="K259" s="107" t="s">
        <v>263</v>
      </c>
    </row>
    <row r="260" spans="1:11" x14ac:dyDescent="0.2">
      <c r="A260" s="138">
        <v>69</v>
      </c>
      <c r="B260" s="487" t="s">
        <v>432</v>
      </c>
      <c r="C260" s="153" t="s">
        <v>374</v>
      </c>
      <c r="D260" s="140">
        <f>VLOOKUP(C260,TLine_Cost,2,FALSE)</f>
        <v>16458733.84</v>
      </c>
      <c r="E260" s="140">
        <f>VLOOKUP(C260,TLine_Cost,4,FALSE)</f>
        <v>15890805.993522666</v>
      </c>
      <c r="F260" s="141" t="s">
        <v>29</v>
      </c>
      <c r="G260" s="47">
        <v>0</v>
      </c>
      <c r="H260" s="47">
        <v>0</v>
      </c>
      <c r="I260" s="47">
        <v>0</v>
      </c>
      <c r="J260" s="47">
        <v>0</v>
      </c>
      <c r="K260" s="147" t="s">
        <v>263</v>
      </c>
    </row>
    <row r="261" spans="1:11" x14ac:dyDescent="0.2">
      <c r="A261" s="138">
        <v>69</v>
      </c>
      <c r="B261" s="487" t="s">
        <v>434</v>
      </c>
      <c r="C261" s="153" t="s">
        <v>809</v>
      </c>
      <c r="D261" s="140">
        <f>'Transmission Cost 12-31-2016'!B314</f>
        <v>11110599.32</v>
      </c>
      <c r="E261" s="140">
        <f>'Transmission Cost 12-31-2016'!D314</f>
        <v>10486541.857621484</v>
      </c>
      <c r="F261" s="141" t="s">
        <v>29</v>
      </c>
      <c r="G261" s="47">
        <v>0</v>
      </c>
      <c r="H261" s="47">
        <v>0</v>
      </c>
      <c r="I261" s="47">
        <v>0</v>
      </c>
      <c r="J261" s="47">
        <v>0</v>
      </c>
      <c r="K261" s="147" t="s">
        <v>610</v>
      </c>
    </row>
    <row r="262" spans="1:11" x14ac:dyDescent="0.2">
      <c r="A262" s="138">
        <v>69</v>
      </c>
      <c r="B262" s="487" t="s">
        <v>434</v>
      </c>
      <c r="C262" s="153" t="s">
        <v>809</v>
      </c>
      <c r="D262" s="140">
        <f>'Transmission Cost 12-31-2016'!B314</f>
        <v>11110599.32</v>
      </c>
      <c r="E262" s="140">
        <f>'Transmission Cost 12-31-2016'!D314</f>
        <v>10486541.857621484</v>
      </c>
      <c r="F262" s="141" t="s">
        <v>29</v>
      </c>
      <c r="G262" s="47">
        <v>0</v>
      </c>
      <c r="H262" s="47">
        <v>0</v>
      </c>
      <c r="I262" s="47">
        <v>0</v>
      </c>
      <c r="J262" s="47">
        <v>0</v>
      </c>
      <c r="K262" s="147" t="s">
        <v>263</v>
      </c>
    </row>
    <row r="263" spans="1:11" x14ac:dyDescent="0.2">
      <c r="A263" s="138">
        <v>69</v>
      </c>
      <c r="B263" s="487" t="s">
        <v>434</v>
      </c>
      <c r="C263" s="153" t="s">
        <v>809</v>
      </c>
      <c r="D263" s="140">
        <f>'Transmission Cost 12-31-2016'!B314</f>
        <v>11110599.32</v>
      </c>
      <c r="E263" s="140">
        <f>'Transmission Cost 12-31-2016'!D314</f>
        <v>10486541.857621484</v>
      </c>
      <c r="F263" s="141" t="s">
        <v>29</v>
      </c>
      <c r="G263" s="47">
        <v>0</v>
      </c>
      <c r="H263" s="47">
        <v>0</v>
      </c>
      <c r="I263" s="47">
        <v>0</v>
      </c>
      <c r="J263" s="47">
        <v>0</v>
      </c>
      <c r="K263" s="147" t="s">
        <v>263</v>
      </c>
    </row>
    <row r="264" spans="1:11" x14ac:dyDescent="0.2">
      <c r="A264" s="138">
        <v>69</v>
      </c>
      <c r="B264" s="487" t="s">
        <v>434</v>
      </c>
      <c r="C264" s="205" t="s">
        <v>809</v>
      </c>
      <c r="D264" s="140">
        <f>'Transmission Cost 12-31-2016'!B314</f>
        <v>11110599.32</v>
      </c>
      <c r="E264" s="140">
        <f>'Transmission Cost 12-31-2016'!D314</f>
        <v>10486541.857621484</v>
      </c>
      <c r="F264" s="141" t="s">
        <v>29</v>
      </c>
      <c r="G264" s="47">
        <v>0</v>
      </c>
      <c r="H264" s="47">
        <v>0</v>
      </c>
      <c r="I264" s="47">
        <v>0</v>
      </c>
      <c r="J264" s="47">
        <v>0</v>
      </c>
      <c r="K264" s="147" t="s">
        <v>263</v>
      </c>
    </row>
    <row r="265" spans="1:11" x14ac:dyDescent="0.2">
      <c r="A265" s="138">
        <v>69</v>
      </c>
      <c r="B265" s="487" t="s">
        <v>106</v>
      </c>
      <c r="C265" s="219" t="s">
        <v>163</v>
      </c>
      <c r="D265" s="140">
        <f>VLOOKUP(C265,TLine_Cost,2,FALSE)</f>
        <v>1519822.17</v>
      </c>
      <c r="E265" s="140">
        <f>VLOOKUP(C265,TLine_Cost,4,FALSE)</f>
        <v>1459262.6814251661</v>
      </c>
      <c r="F265" s="141" t="s">
        <v>28</v>
      </c>
      <c r="G265" s="68">
        <v>0</v>
      </c>
      <c r="H265" s="68">
        <v>0</v>
      </c>
      <c r="I265" s="68">
        <v>347159.02850867558</v>
      </c>
      <c r="J265" s="68">
        <v>333325.98038264283</v>
      </c>
      <c r="K265" s="147" t="s">
        <v>263</v>
      </c>
    </row>
    <row r="266" spans="1:11" x14ac:dyDescent="0.2">
      <c r="A266" s="194">
        <v>69</v>
      </c>
      <c r="B266" s="266" t="s">
        <v>426</v>
      </c>
      <c r="C266" s="176" t="s">
        <v>157</v>
      </c>
      <c r="D266" s="239">
        <f t="shared" si="19"/>
        <v>3840147.1500000004</v>
      </c>
      <c r="E266" s="239">
        <f t="shared" ref="E266:E271" si="21">VLOOKUP(C266,TLine_Cost,4,FALSE)</f>
        <v>3726105.4891235624</v>
      </c>
      <c r="F266" s="268" t="s">
        <v>28</v>
      </c>
      <c r="G266" s="99">
        <v>1349658.3592034071</v>
      </c>
      <c r="H266" s="99">
        <v>1309577.2698890758</v>
      </c>
      <c r="I266" s="99">
        <v>0</v>
      </c>
      <c r="J266" s="99">
        <v>0</v>
      </c>
      <c r="K266" s="272" t="s">
        <v>609</v>
      </c>
    </row>
    <row r="267" spans="1:11" x14ac:dyDescent="0.2">
      <c r="A267" s="138">
        <v>69</v>
      </c>
      <c r="B267" s="487" t="s">
        <v>426</v>
      </c>
      <c r="C267" s="153" t="s">
        <v>157</v>
      </c>
      <c r="D267" s="140">
        <f t="shared" si="19"/>
        <v>3840147.1500000004</v>
      </c>
      <c r="E267" s="140">
        <f t="shared" si="21"/>
        <v>3726105.4891235624</v>
      </c>
      <c r="F267" s="141" t="s">
        <v>29</v>
      </c>
      <c r="G267" s="47">
        <v>0</v>
      </c>
      <c r="H267" s="47">
        <v>0</v>
      </c>
      <c r="I267" s="47">
        <v>0</v>
      </c>
      <c r="J267" s="47">
        <v>0</v>
      </c>
      <c r="K267" s="147" t="s">
        <v>263</v>
      </c>
    </row>
    <row r="268" spans="1:11" x14ac:dyDescent="0.2">
      <c r="A268" s="138">
        <v>69</v>
      </c>
      <c r="B268" s="487" t="s">
        <v>426</v>
      </c>
      <c r="C268" s="153" t="s">
        <v>157</v>
      </c>
      <c r="D268" s="140">
        <f t="shared" si="19"/>
        <v>3840147.1500000004</v>
      </c>
      <c r="E268" s="140">
        <f t="shared" si="21"/>
        <v>3726105.4891235624</v>
      </c>
      <c r="F268" s="141" t="s">
        <v>29</v>
      </c>
      <c r="G268" s="47">
        <v>0</v>
      </c>
      <c r="H268" s="47">
        <v>0</v>
      </c>
      <c r="I268" s="47">
        <v>0</v>
      </c>
      <c r="J268" s="47">
        <v>0</v>
      </c>
      <c r="K268" s="147" t="s">
        <v>263</v>
      </c>
    </row>
    <row r="269" spans="1:11" x14ac:dyDescent="0.2">
      <c r="A269" s="138">
        <v>69</v>
      </c>
      <c r="B269" s="487" t="s">
        <v>426</v>
      </c>
      <c r="C269" s="153" t="s">
        <v>157</v>
      </c>
      <c r="D269" s="140">
        <f t="shared" si="19"/>
        <v>3840147.1500000004</v>
      </c>
      <c r="E269" s="140">
        <f t="shared" si="21"/>
        <v>3726105.4891235624</v>
      </c>
      <c r="F269" s="141" t="s">
        <v>28</v>
      </c>
      <c r="G269" s="47">
        <v>0</v>
      </c>
      <c r="H269" s="47">
        <v>0</v>
      </c>
      <c r="I269" s="47">
        <v>1478231.2790981964</v>
      </c>
      <c r="J269" s="47">
        <v>1434331.9326296998</v>
      </c>
      <c r="K269" s="147" t="s">
        <v>263</v>
      </c>
    </row>
    <row r="270" spans="1:11" x14ac:dyDescent="0.2">
      <c r="A270" s="138">
        <v>69</v>
      </c>
      <c r="B270" s="487" t="s">
        <v>107</v>
      </c>
      <c r="C270" s="153" t="s">
        <v>1054</v>
      </c>
      <c r="D270" s="140">
        <v>0</v>
      </c>
      <c r="E270" s="140">
        <v>0</v>
      </c>
      <c r="F270" s="141" t="s">
        <v>28</v>
      </c>
      <c r="G270" s="47">
        <v>0</v>
      </c>
      <c r="H270" s="47">
        <v>0</v>
      </c>
      <c r="I270" s="47">
        <v>0</v>
      </c>
      <c r="J270" s="47">
        <v>0</v>
      </c>
      <c r="K270" s="147" t="s">
        <v>263</v>
      </c>
    </row>
    <row r="271" spans="1:11" x14ac:dyDescent="0.2">
      <c r="A271" s="153">
        <v>69</v>
      </c>
      <c r="B271" s="169" t="s">
        <v>1056</v>
      </c>
      <c r="C271" s="153" t="s">
        <v>629</v>
      </c>
      <c r="D271" s="140">
        <f>VLOOKUP(C271,TLine_Cost,2,FALSE)</f>
        <v>711500.48</v>
      </c>
      <c r="E271" s="140">
        <f t="shared" si="21"/>
        <v>370986.17250691785</v>
      </c>
      <c r="F271" s="171" t="s">
        <v>28</v>
      </c>
      <c r="G271" s="47">
        <v>0</v>
      </c>
      <c r="H271" s="47">
        <v>0</v>
      </c>
      <c r="I271" s="47">
        <v>487463.99667820067</v>
      </c>
      <c r="J271" s="47">
        <v>254170.45728847655</v>
      </c>
      <c r="K271" s="147" t="s">
        <v>263</v>
      </c>
    </row>
    <row r="272" spans="1:11" x14ac:dyDescent="0.2">
      <c r="A272" s="138">
        <v>69</v>
      </c>
      <c r="B272" s="487" t="s">
        <v>435</v>
      </c>
      <c r="C272" s="104" t="s">
        <v>438</v>
      </c>
      <c r="D272" s="140">
        <f>VLOOKUP(C272,TLine_Cost,2,FALSE)</f>
        <v>1839.07</v>
      </c>
      <c r="E272" s="140">
        <f>VLOOKUP(C272,TLine_Cost,4,FALSE)</f>
        <v>980.45092376699995</v>
      </c>
      <c r="F272" s="141" t="s">
        <v>29</v>
      </c>
      <c r="G272" s="47">
        <v>0</v>
      </c>
      <c r="H272" s="47">
        <v>0</v>
      </c>
      <c r="I272" s="47">
        <v>0</v>
      </c>
      <c r="J272" s="47">
        <v>0</v>
      </c>
      <c r="K272" s="147" t="s">
        <v>263</v>
      </c>
    </row>
    <row r="273" spans="1:11" x14ac:dyDescent="0.2">
      <c r="A273" s="138">
        <v>69</v>
      </c>
      <c r="B273" s="487" t="s">
        <v>529</v>
      </c>
      <c r="C273" s="104" t="s">
        <v>438</v>
      </c>
      <c r="D273" s="140">
        <f>VLOOKUP(C273,TLine_Cost,2,FALSE)</f>
        <v>1839.07</v>
      </c>
      <c r="E273" s="140">
        <f>VLOOKUP(C273,TLine_Cost,4,FALSE)</f>
        <v>980.45092376699995</v>
      </c>
      <c r="F273" s="141" t="s">
        <v>29</v>
      </c>
      <c r="G273" s="47">
        <v>0</v>
      </c>
      <c r="H273" s="47">
        <v>0</v>
      </c>
      <c r="I273" s="47">
        <v>0</v>
      </c>
      <c r="J273" s="47">
        <v>0</v>
      </c>
      <c r="K273" s="147" t="s">
        <v>263</v>
      </c>
    </row>
    <row r="274" spans="1:11" x14ac:dyDescent="0.2">
      <c r="A274" s="138">
        <v>69</v>
      </c>
      <c r="B274" s="487" t="s">
        <v>441</v>
      </c>
      <c r="C274" s="104" t="s">
        <v>749</v>
      </c>
      <c r="D274" s="140">
        <f t="shared" ref="D274:D280" si="22">VLOOKUP(C274,TLine_Cost,2,FALSE)</f>
        <v>2649714.3200000003</v>
      </c>
      <c r="E274" s="140">
        <f t="shared" ref="E274:E284" si="23">VLOOKUP(C274,TLine_Cost,4,FALSE)</f>
        <v>2157785.6165144406</v>
      </c>
      <c r="F274" s="141" t="s">
        <v>28</v>
      </c>
      <c r="G274" s="47">
        <v>0</v>
      </c>
      <c r="H274" s="47">
        <v>0</v>
      </c>
      <c r="I274" s="47">
        <v>1053207.0682430977</v>
      </c>
      <c r="J274" s="47">
        <v>857675.50332229736</v>
      </c>
      <c r="K274" s="147" t="s">
        <v>263</v>
      </c>
    </row>
    <row r="275" spans="1:11" x14ac:dyDescent="0.2">
      <c r="A275" s="138">
        <v>69</v>
      </c>
      <c r="B275" s="487" t="s">
        <v>441</v>
      </c>
      <c r="C275" s="104" t="s">
        <v>749</v>
      </c>
      <c r="D275" s="140">
        <f t="shared" si="22"/>
        <v>2649714.3200000003</v>
      </c>
      <c r="E275" s="140">
        <f>VLOOKUP(C275,TLine_Cost,4,FALSE)</f>
        <v>2157785.6165144406</v>
      </c>
      <c r="F275" s="141" t="s">
        <v>29</v>
      </c>
      <c r="G275" s="47">
        <v>0</v>
      </c>
      <c r="H275" s="47">
        <v>0</v>
      </c>
      <c r="I275" s="47">
        <v>0</v>
      </c>
      <c r="J275" s="47">
        <v>0</v>
      </c>
      <c r="K275" s="147" t="s">
        <v>606</v>
      </c>
    </row>
    <row r="276" spans="1:11" x14ac:dyDescent="0.2">
      <c r="A276" s="138">
        <v>69</v>
      </c>
      <c r="B276" s="487" t="s">
        <v>441</v>
      </c>
      <c r="C276" s="104" t="s">
        <v>749</v>
      </c>
      <c r="D276" s="140">
        <f t="shared" si="22"/>
        <v>2649714.3200000003</v>
      </c>
      <c r="E276" s="140">
        <f t="shared" si="23"/>
        <v>2157785.6165144406</v>
      </c>
      <c r="F276" s="141" t="s">
        <v>29</v>
      </c>
      <c r="G276" s="47">
        <v>0</v>
      </c>
      <c r="H276" s="47">
        <v>0</v>
      </c>
      <c r="I276" s="47">
        <v>0</v>
      </c>
      <c r="J276" s="47">
        <v>0</v>
      </c>
      <c r="K276" s="147" t="s">
        <v>606</v>
      </c>
    </row>
    <row r="277" spans="1:11" x14ac:dyDescent="0.2">
      <c r="A277" s="138">
        <v>69</v>
      </c>
      <c r="B277" s="487" t="s">
        <v>441</v>
      </c>
      <c r="C277" s="104" t="s">
        <v>749</v>
      </c>
      <c r="D277" s="140">
        <f t="shared" si="22"/>
        <v>2649714.3200000003</v>
      </c>
      <c r="E277" s="140">
        <f t="shared" si="23"/>
        <v>2157785.6165144406</v>
      </c>
      <c r="F277" s="141" t="s">
        <v>29</v>
      </c>
      <c r="G277" s="47">
        <v>0</v>
      </c>
      <c r="H277" s="47">
        <v>0</v>
      </c>
      <c r="I277" s="47">
        <v>0</v>
      </c>
      <c r="J277" s="47">
        <v>0</v>
      </c>
      <c r="K277" s="147" t="s">
        <v>263</v>
      </c>
    </row>
    <row r="278" spans="1:11" x14ac:dyDescent="0.2">
      <c r="A278" s="138">
        <v>69</v>
      </c>
      <c r="B278" s="487" t="s">
        <v>441</v>
      </c>
      <c r="C278" s="104" t="s">
        <v>749</v>
      </c>
      <c r="D278" s="140">
        <f t="shared" si="22"/>
        <v>2649714.3200000003</v>
      </c>
      <c r="E278" s="140">
        <f t="shared" si="23"/>
        <v>2157785.6165144406</v>
      </c>
      <c r="F278" s="141" t="s">
        <v>29</v>
      </c>
      <c r="G278" s="47">
        <v>0</v>
      </c>
      <c r="H278" s="47">
        <v>0</v>
      </c>
      <c r="I278" s="47">
        <v>0</v>
      </c>
      <c r="J278" s="47">
        <v>0</v>
      </c>
      <c r="K278" s="147" t="s">
        <v>604</v>
      </c>
    </row>
    <row r="279" spans="1:11" x14ac:dyDescent="0.2">
      <c r="A279" s="138">
        <v>69</v>
      </c>
      <c r="B279" s="487" t="s">
        <v>441</v>
      </c>
      <c r="C279" s="104" t="s">
        <v>749</v>
      </c>
      <c r="D279" s="140">
        <f t="shared" si="22"/>
        <v>2649714.3200000003</v>
      </c>
      <c r="E279" s="140">
        <f t="shared" si="23"/>
        <v>2157785.6165144406</v>
      </c>
      <c r="F279" s="141" t="s">
        <v>29</v>
      </c>
      <c r="G279" s="47">
        <v>0</v>
      </c>
      <c r="H279" s="47">
        <v>0</v>
      </c>
      <c r="I279" s="47">
        <v>0</v>
      </c>
      <c r="J279" s="47">
        <v>0</v>
      </c>
      <c r="K279" s="147" t="s">
        <v>263</v>
      </c>
    </row>
    <row r="280" spans="1:11" x14ac:dyDescent="0.2">
      <c r="A280" s="138">
        <v>69</v>
      </c>
      <c r="B280" s="487" t="s">
        <v>441</v>
      </c>
      <c r="C280" s="104" t="s">
        <v>749</v>
      </c>
      <c r="D280" s="140">
        <f t="shared" si="22"/>
        <v>2649714.3200000003</v>
      </c>
      <c r="E280" s="140">
        <f t="shared" si="23"/>
        <v>2157785.6165144406</v>
      </c>
      <c r="F280" s="141" t="s">
        <v>29</v>
      </c>
      <c r="G280" s="68">
        <v>0</v>
      </c>
      <c r="H280" s="68">
        <v>0</v>
      </c>
      <c r="I280" s="68">
        <v>0</v>
      </c>
      <c r="J280" s="68">
        <v>0</v>
      </c>
      <c r="K280" s="147" t="s">
        <v>604</v>
      </c>
    </row>
    <row r="281" spans="1:11" x14ac:dyDescent="0.2">
      <c r="A281" s="194">
        <v>69</v>
      </c>
      <c r="B281" s="266" t="s">
        <v>448</v>
      </c>
      <c r="C281" s="176" t="s">
        <v>156</v>
      </c>
      <c r="D281" s="267">
        <f t="shared" ref="D281:D286" si="24">VLOOKUP(C281,TLine_Cost,2,FALSE)</f>
        <v>174832.24</v>
      </c>
      <c r="E281" s="267">
        <f t="shared" si="23"/>
        <v>158260.05806102799</v>
      </c>
      <c r="F281" s="268" t="s">
        <v>28</v>
      </c>
      <c r="G281" s="99">
        <v>14225.903056473526</v>
      </c>
      <c r="H281" s="99">
        <v>12877.443220358304</v>
      </c>
      <c r="I281" s="99">
        <v>0</v>
      </c>
      <c r="J281" s="99">
        <v>0</v>
      </c>
      <c r="K281" s="272" t="s">
        <v>1226</v>
      </c>
    </row>
    <row r="282" spans="1:11" x14ac:dyDescent="0.2">
      <c r="A282" s="194">
        <v>69</v>
      </c>
      <c r="B282" s="266" t="s">
        <v>448</v>
      </c>
      <c r="C282" s="176" t="s">
        <v>156</v>
      </c>
      <c r="D282" s="267">
        <f t="shared" si="24"/>
        <v>174832.24</v>
      </c>
      <c r="E282" s="267">
        <f t="shared" si="23"/>
        <v>158260.05806102799</v>
      </c>
      <c r="F282" s="268" t="s">
        <v>28</v>
      </c>
      <c r="G282" s="99">
        <v>115.55336417713151</v>
      </c>
      <c r="H282" s="99">
        <v>104.60017056247717</v>
      </c>
      <c r="I282" s="99">
        <v>0</v>
      </c>
      <c r="J282" s="99">
        <v>0</v>
      </c>
      <c r="K282" s="272" t="s">
        <v>1226</v>
      </c>
    </row>
    <row r="283" spans="1:11" x14ac:dyDescent="0.2">
      <c r="A283" s="194">
        <v>69</v>
      </c>
      <c r="B283" s="266" t="s">
        <v>448</v>
      </c>
      <c r="C283" s="176" t="s">
        <v>156</v>
      </c>
      <c r="D283" s="267">
        <f t="shared" si="24"/>
        <v>174832.24</v>
      </c>
      <c r="E283" s="267">
        <f t="shared" si="23"/>
        <v>158260.05806102799</v>
      </c>
      <c r="F283" s="268" t="s">
        <v>28</v>
      </c>
      <c r="G283" s="99">
        <v>64568.652049643817</v>
      </c>
      <c r="H283" s="99">
        <v>58448.250862077526</v>
      </c>
      <c r="I283" s="99">
        <v>0</v>
      </c>
      <c r="J283" s="99">
        <v>0</v>
      </c>
      <c r="K283" s="272" t="s">
        <v>1226</v>
      </c>
    </row>
    <row r="284" spans="1:11" x14ac:dyDescent="0.2">
      <c r="A284" s="194">
        <v>69</v>
      </c>
      <c r="B284" s="266" t="s">
        <v>448</v>
      </c>
      <c r="C284" s="176" t="s">
        <v>156</v>
      </c>
      <c r="D284" s="267">
        <f t="shared" si="24"/>
        <v>174832.24</v>
      </c>
      <c r="E284" s="267">
        <f t="shared" si="23"/>
        <v>158260.05806102799</v>
      </c>
      <c r="F284" s="268" t="s">
        <v>28</v>
      </c>
      <c r="G284" s="99">
        <v>96037.68489388263</v>
      </c>
      <c r="H284" s="99">
        <v>86934.363978592155</v>
      </c>
      <c r="I284" s="99">
        <v>0</v>
      </c>
      <c r="J284" s="99">
        <v>0</v>
      </c>
      <c r="K284" s="272" t="s">
        <v>1226</v>
      </c>
    </row>
    <row r="285" spans="1:11" x14ac:dyDescent="0.2">
      <c r="A285" s="194">
        <v>69</v>
      </c>
      <c r="B285" s="266" t="s">
        <v>449</v>
      </c>
      <c r="C285" s="176" t="s">
        <v>162</v>
      </c>
      <c r="D285" s="267">
        <f t="shared" si="24"/>
        <v>11199.94</v>
      </c>
      <c r="E285" s="267">
        <f>VLOOKUP(C285,TLine_Cost,4,FALSE)</f>
        <v>10639.573964826201</v>
      </c>
      <c r="F285" s="268" t="s">
        <v>28</v>
      </c>
      <c r="G285" s="99">
        <v>3481.5138105069973</v>
      </c>
      <c r="H285" s="99">
        <v>3307.3234049872681</v>
      </c>
      <c r="I285" s="99">
        <v>0</v>
      </c>
      <c r="J285" s="99">
        <v>0</v>
      </c>
      <c r="K285" s="272" t="s">
        <v>1226</v>
      </c>
    </row>
    <row r="286" spans="1:11" x14ac:dyDescent="0.2">
      <c r="A286" s="194">
        <v>69</v>
      </c>
      <c r="B286" s="266" t="s">
        <v>449</v>
      </c>
      <c r="C286" s="176" t="s">
        <v>162</v>
      </c>
      <c r="D286" s="267">
        <f t="shared" si="24"/>
        <v>11199.94</v>
      </c>
      <c r="E286" s="267">
        <f>VLOOKUP(C286,TLine_Cost,4,FALSE)</f>
        <v>10639.573964826201</v>
      </c>
      <c r="F286" s="268" t="s">
        <v>28</v>
      </c>
      <c r="G286" s="99">
        <v>4763.6358706125257</v>
      </c>
      <c r="H286" s="99">
        <v>4525.2971164918044</v>
      </c>
      <c r="I286" s="99">
        <v>0</v>
      </c>
      <c r="J286" s="99">
        <v>0</v>
      </c>
      <c r="K286" s="272" t="s">
        <v>1226</v>
      </c>
    </row>
    <row r="287" spans="1:11" x14ac:dyDescent="0.2">
      <c r="A287" s="138">
        <v>69</v>
      </c>
      <c r="B287" s="487" t="s">
        <v>450</v>
      </c>
      <c r="C287" s="153" t="s">
        <v>167</v>
      </c>
      <c r="D287" s="140">
        <v>0</v>
      </c>
      <c r="E287" s="140">
        <v>0</v>
      </c>
      <c r="F287" s="141" t="s">
        <v>29</v>
      </c>
      <c r="G287" s="47">
        <v>0</v>
      </c>
      <c r="H287" s="47">
        <v>0</v>
      </c>
      <c r="I287" s="47">
        <v>0</v>
      </c>
      <c r="J287" s="47">
        <v>0</v>
      </c>
      <c r="K287" s="147" t="s">
        <v>263</v>
      </c>
    </row>
    <row r="288" spans="1:11" x14ac:dyDescent="0.2">
      <c r="A288" s="138">
        <v>69</v>
      </c>
      <c r="B288" s="487" t="s">
        <v>453</v>
      </c>
      <c r="C288" s="205" t="s">
        <v>765</v>
      </c>
      <c r="D288" s="140">
        <f t="shared" ref="D288:D297" si="25">VLOOKUP(C288,TLine_Cost,2,FALSE)</f>
        <v>451585.68</v>
      </c>
      <c r="E288" s="140">
        <f t="shared" ref="E288:E297" si="26">VLOOKUP(C288,TLine_Cost,4,FALSE)</f>
        <v>327401.19795853528</v>
      </c>
      <c r="F288" s="141" t="s">
        <v>28</v>
      </c>
      <c r="G288" s="47">
        <v>0</v>
      </c>
      <c r="H288" s="47">
        <v>0</v>
      </c>
      <c r="I288" s="47">
        <v>245582.26189126854</v>
      </c>
      <c r="J288" s="47">
        <v>178047.99908749998</v>
      </c>
      <c r="K288" s="107" t="s">
        <v>263</v>
      </c>
    </row>
    <row r="289" spans="1:11" x14ac:dyDescent="0.2">
      <c r="A289" s="138">
        <v>69</v>
      </c>
      <c r="B289" s="487" t="s">
        <v>453</v>
      </c>
      <c r="C289" s="205" t="s">
        <v>765</v>
      </c>
      <c r="D289" s="140">
        <f t="shared" si="25"/>
        <v>451585.68</v>
      </c>
      <c r="E289" s="140">
        <f t="shared" si="26"/>
        <v>327401.19795853528</v>
      </c>
      <c r="F289" s="141" t="s">
        <v>28</v>
      </c>
      <c r="G289" s="47">
        <v>0</v>
      </c>
      <c r="H289" s="47">
        <v>0</v>
      </c>
      <c r="I289" s="47">
        <v>205581.83894563423</v>
      </c>
      <c r="J289" s="47">
        <v>149047.55250281477</v>
      </c>
      <c r="K289" s="147" t="s">
        <v>263</v>
      </c>
    </row>
    <row r="290" spans="1:11" x14ac:dyDescent="0.2">
      <c r="A290" s="138">
        <v>69</v>
      </c>
      <c r="B290" s="487" t="s">
        <v>453</v>
      </c>
      <c r="C290" s="205" t="s">
        <v>765</v>
      </c>
      <c r="D290" s="140">
        <f t="shared" si="25"/>
        <v>451585.68</v>
      </c>
      <c r="E290" s="140">
        <f t="shared" si="26"/>
        <v>327401.19795853528</v>
      </c>
      <c r="F290" s="141" t="s">
        <v>28</v>
      </c>
      <c r="G290" s="47">
        <v>0</v>
      </c>
      <c r="H290" s="47">
        <v>0</v>
      </c>
      <c r="I290" s="47">
        <v>421.57916309719934</v>
      </c>
      <c r="J290" s="47">
        <v>305.64636822048874</v>
      </c>
      <c r="K290" s="147" t="s">
        <v>263</v>
      </c>
    </row>
    <row r="291" spans="1:11" x14ac:dyDescent="0.2">
      <c r="A291" s="138">
        <v>69</v>
      </c>
      <c r="B291" s="487" t="s">
        <v>674</v>
      </c>
      <c r="C291" s="104" t="s">
        <v>454</v>
      </c>
      <c r="D291" s="140">
        <f t="shared" si="25"/>
        <v>308393.3</v>
      </c>
      <c r="E291" s="140">
        <f t="shared" si="26"/>
        <v>259899.34986155428</v>
      </c>
      <c r="F291" s="141" t="s">
        <v>29</v>
      </c>
      <c r="G291" s="47">
        <v>0</v>
      </c>
      <c r="H291" s="47">
        <v>0</v>
      </c>
      <c r="I291" s="47">
        <v>0</v>
      </c>
      <c r="J291" s="47">
        <v>0</v>
      </c>
      <c r="K291" s="147" t="s">
        <v>263</v>
      </c>
    </row>
    <row r="292" spans="1:11" x14ac:dyDescent="0.2">
      <c r="A292" s="138">
        <v>69</v>
      </c>
      <c r="B292" s="487" t="s">
        <v>463</v>
      </c>
      <c r="C292" s="153" t="s">
        <v>164</v>
      </c>
      <c r="D292" s="140">
        <f t="shared" si="25"/>
        <v>182455.89</v>
      </c>
      <c r="E292" s="140">
        <f t="shared" si="26"/>
        <v>175151.132461136</v>
      </c>
      <c r="F292" s="141" t="s">
        <v>29</v>
      </c>
      <c r="G292" s="47">
        <v>0</v>
      </c>
      <c r="H292" s="47">
        <v>0</v>
      </c>
      <c r="I292" s="47">
        <v>0</v>
      </c>
      <c r="J292" s="47">
        <v>0</v>
      </c>
      <c r="K292" s="147" t="s">
        <v>263</v>
      </c>
    </row>
    <row r="293" spans="1:11" x14ac:dyDescent="0.2">
      <c r="A293" s="138">
        <v>69</v>
      </c>
      <c r="B293" s="487" t="s">
        <v>463</v>
      </c>
      <c r="C293" s="153" t="s">
        <v>164</v>
      </c>
      <c r="D293" s="140">
        <f t="shared" si="25"/>
        <v>182455.89</v>
      </c>
      <c r="E293" s="140">
        <f t="shared" si="26"/>
        <v>175151.132461136</v>
      </c>
      <c r="F293" s="141" t="s">
        <v>29</v>
      </c>
      <c r="G293" s="47">
        <v>0</v>
      </c>
      <c r="H293" s="47">
        <v>0</v>
      </c>
      <c r="I293" s="47">
        <v>0</v>
      </c>
      <c r="J293" s="47">
        <v>0</v>
      </c>
      <c r="K293" s="147" t="s">
        <v>607</v>
      </c>
    </row>
    <row r="294" spans="1:11" x14ac:dyDescent="0.2">
      <c r="A294" s="138">
        <v>69</v>
      </c>
      <c r="B294" s="487" t="s">
        <v>463</v>
      </c>
      <c r="C294" s="153" t="s">
        <v>164</v>
      </c>
      <c r="D294" s="140">
        <f t="shared" si="25"/>
        <v>182455.89</v>
      </c>
      <c r="E294" s="140">
        <f t="shared" si="26"/>
        <v>175151.132461136</v>
      </c>
      <c r="F294" s="141" t="s">
        <v>29</v>
      </c>
      <c r="G294" s="68">
        <v>0</v>
      </c>
      <c r="H294" s="68">
        <v>0</v>
      </c>
      <c r="I294" s="68">
        <v>0</v>
      </c>
      <c r="J294" s="68">
        <v>0</v>
      </c>
      <c r="K294" s="147" t="s">
        <v>263</v>
      </c>
    </row>
    <row r="295" spans="1:11" x14ac:dyDescent="0.2">
      <c r="A295" s="194">
        <v>69</v>
      </c>
      <c r="B295" s="266" t="s">
        <v>1580</v>
      </c>
      <c r="C295" s="178" t="s">
        <v>785</v>
      </c>
      <c r="D295" s="267">
        <f t="shared" si="25"/>
        <v>339716.16000000003</v>
      </c>
      <c r="E295" s="267">
        <f t="shared" si="26"/>
        <v>321331.20797618001</v>
      </c>
      <c r="F295" s="268" t="s">
        <v>28</v>
      </c>
      <c r="G295" s="99">
        <v>270760.50840632385</v>
      </c>
      <c r="H295" s="99">
        <v>256107.33748564884</v>
      </c>
      <c r="I295" s="99">
        <v>0</v>
      </c>
      <c r="J295" s="99">
        <v>0</v>
      </c>
      <c r="K295" s="272" t="s">
        <v>611</v>
      </c>
    </row>
    <row r="296" spans="1:11" x14ac:dyDescent="0.2">
      <c r="A296" s="194">
        <v>69</v>
      </c>
      <c r="B296" s="266" t="s">
        <v>1580</v>
      </c>
      <c r="C296" s="178" t="s">
        <v>785</v>
      </c>
      <c r="D296" s="267">
        <f t="shared" si="25"/>
        <v>339716.16000000003</v>
      </c>
      <c r="E296" s="267">
        <f t="shared" si="26"/>
        <v>321331.20797618001</v>
      </c>
      <c r="F296" s="268" t="s">
        <v>28</v>
      </c>
      <c r="G296" s="99">
        <v>18041.440625113577</v>
      </c>
      <c r="H296" s="99">
        <v>17065.063698171656</v>
      </c>
      <c r="I296" s="99">
        <v>0</v>
      </c>
      <c r="J296" s="99">
        <v>0</v>
      </c>
      <c r="K296" s="272" t="s">
        <v>611</v>
      </c>
    </row>
    <row r="297" spans="1:11" x14ac:dyDescent="0.2">
      <c r="A297" s="138">
        <v>69</v>
      </c>
      <c r="B297" s="487" t="s">
        <v>1587</v>
      </c>
      <c r="C297" s="139" t="s">
        <v>770</v>
      </c>
      <c r="D297" s="140">
        <f t="shared" si="25"/>
        <v>156561.12</v>
      </c>
      <c r="E297" s="140">
        <f t="shared" si="26"/>
        <v>148100.68700047961</v>
      </c>
      <c r="F297" s="141" t="s">
        <v>28</v>
      </c>
      <c r="G297" s="47">
        <v>0</v>
      </c>
      <c r="H297" s="47">
        <v>0</v>
      </c>
      <c r="I297" s="47">
        <v>156561.12</v>
      </c>
      <c r="J297" s="47">
        <v>148100.68700047961</v>
      </c>
      <c r="K297" s="147" t="s">
        <v>263</v>
      </c>
    </row>
    <row r="298" spans="1:11" x14ac:dyDescent="0.2">
      <c r="A298" s="138">
        <v>69</v>
      </c>
      <c r="B298" s="487" t="s">
        <v>474</v>
      </c>
      <c r="C298" s="104" t="s">
        <v>808</v>
      </c>
      <c r="D298" s="140">
        <f>'Transmission Cost 12-31-2016'!B313</f>
        <v>1581346.49</v>
      </c>
      <c r="E298" s="140">
        <f>'Transmission Cost 12-31-2016'!D313</f>
        <v>1068628.6221365025</v>
      </c>
      <c r="F298" s="141" t="s">
        <v>28</v>
      </c>
      <c r="G298" s="47">
        <v>0</v>
      </c>
      <c r="H298" s="47">
        <v>0</v>
      </c>
      <c r="I298" s="47">
        <v>183034.87808316897</v>
      </c>
      <c r="J298" s="47">
        <v>123689.72316050707</v>
      </c>
      <c r="K298" s="147" t="s">
        <v>263</v>
      </c>
    </row>
    <row r="299" spans="1:11" x14ac:dyDescent="0.2">
      <c r="A299" s="138">
        <v>69</v>
      </c>
      <c r="B299" s="487" t="s">
        <v>474</v>
      </c>
      <c r="C299" s="104" t="s">
        <v>808</v>
      </c>
      <c r="D299" s="140">
        <f>'Transmission Cost 12-31-2016'!B313</f>
        <v>1581346.49</v>
      </c>
      <c r="E299" s="140">
        <f>'Transmission Cost 12-31-2016'!D313</f>
        <v>1068628.6221365025</v>
      </c>
      <c r="F299" s="141" t="s">
        <v>28</v>
      </c>
      <c r="G299" s="47">
        <v>0</v>
      </c>
      <c r="H299" s="47">
        <v>0</v>
      </c>
      <c r="I299" s="47">
        <v>1150608.915504931</v>
      </c>
      <c r="J299" s="47">
        <v>777548.5181580981</v>
      </c>
      <c r="K299" s="147" t="s">
        <v>263</v>
      </c>
    </row>
    <row r="300" spans="1:11" x14ac:dyDescent="0.2">
      <c r="A300" s="138">
        <v>69</v>
      </c>
      <c r="B300" s="487" t="s">
        <v>642</v>
      </c>
      <c r="C300" s="153" t="s">
        <v>237</v>
      </c>
      <c r="D300" s="140">
        <f t="shared" ref="D300:D333" si="27">VLOOKUP(C300,TLine_Cost,2,FALSE)</f>
        <v>652540.18999999994</v>
      </c>
      <c r="E300" s="140">
        <f t="shared" ref="E300:E317" si="28">VLOOKUP(C300,TLine_Cost,4,FALSE)</f>
        <v>625627.47335573763</v>
      </c>
      <c r="F300" s="141" t="s">
        <v>29</v>
      </c>
      <c r="G300" s="47">
        <v>0</v>
      </c>
      <c r="H300" s="47">
        <v>0</v>
      </c>
      <c r="I300" s="47">
        <v>0</v>
      </c>
      <c r="J300" s="47">
        <v>0</v>
      </c>
      <c r="K300" s="147" t="s">
        <v>611</v>
      </c>
    </row>
    <row r="301" spans="1:11" x14ac:dyDescent="0.2">
      <c r="A301" s="138">
        <v>69</v>
      </c>
      <c r="B301" s="487" t="s">
        <v>642</v>
      </c>
      <c r="C301" s="153" t="s">
        <v>237</v>
      </c>
      <c r="D301" s="140">
        <f t="shared" si="27"/>
        <v>652540.18999999994</v>
      </c>
      <c r="E301" s="140">
        <f t="shared" si="28"/>
        <v>625627.47335573763</v>
      </c>
      <c r="F301" s="141" t="s">
        <v>29</v>
      </c>
      <c r="G301" s="47">
        <v>0</v>
      </c>
      <c r="H301" s="47">
        <v>0</v>
      </c>
      <c r="I301" s="47">
        <v>0</v>
      </c>
      <c r="J301" s="47">
        <v>0</v>
      </c>
      <c r="K301" s="147" t="s">
        <v>263</v>
      </c>
    </row>
    <row r="302" spans="1:11" x14ac:dyDescent="0.2">
      <c r="A302" s="138">
        <v>69</v>
      </c>
      <c r="B302" s="487" t="s">
        <v>492</v>
      </c>
      <c r="C302" s="153" t="s">
        <v>169</v>
      </c>
      <c r="D302" s="140">
        <f t="shared" si="27"/>
        <v>377760.23</v>
      </c>
      <c r="E302" s="140">
        <f t="shared" si="28"/>
        <v>349037.99323472538</v>
      </c>
      <c r="F302" s="141" t="s">
        <v>29</v>
      </c>
      <c r="G302" s="47">
        <v>0</v>
      </c>
      <c r="H302" s="47">
        <v>0</v>
      </c>
      <c r="I302" s="47">
        <v>0</v>
      </c>
      <c r="J302" s="47">
        <v>0</v>
      </c>
      <c r="K302" s="147" t="s">
        <v>606</v>
      </c>
    </row>
    <row r="303" spans="1:11" x14ac:dyDescent="0.2">
      <c r="A303" s="138">
        <v>69</v>
      </c>
      <c r="B303" s="487" t="s">
        <v>492</v>
      </c>
      <c r="C303" s="153" t="s">
        <v>169</v>
      </c>
      <c r="D303" s="140">
        <f t="shared" si="27"/>
        <v>377760.23</v>
      </c>
      <c r="E303" s="140">
        <f t="shared" si="28"/>
        <v>349037.99323472538</v>
      </c>
      <c r="F303" s="141" t="s">
        <v>29</v>
      </c>
      <c r="G303" s="47">
        <v>0</v>
      </c>
      <c r="H303" s="47">
        <v>0</v>
      </c>
      <c r="I303" s="47">
        <v>0</v>
      </c>
      <c r="J303" s="47">
        <v>0</v>
      </c>
      <c r="K303" s="147" t="s">
        <v>263</v>
      </c>
    </row>
    <row r="304" spans="1:11" x14ac:dyDescent="0.2">
      <c r="A304" s="138">
        <v>69</v>
      </c>
      <c r="B304" s="487" t="s">
        <v>492</v>
      </c>
      <c r="C304" s="153" t="s">
        <v>169</v>
      </c>
      <c r="D304" s="140">
        <f t="shared" si="27"/>
        <v>377760.23</v>
      </c>
      <c r="E304" s="140">
        <f t="shared" si="28"/>
        <v>349037.99323472538</v>
      </c>
      <c r="F304" s="141" t="s">
        <v>29</v>
      </c>
      <c r="G304" s="47">
        <v>0</v>
      </c>
      <c r="H304" s="47">
        <v>0</v>
      </c>
      <c r="I304" s="47">
        <v>0</v>
      </c>
      <c r="J304" s="47">
        <v>0</v>
      </c>
      <c r="K304" s="147" t="s">
        <v>606</v>
      </c>
    </row>
    <row r="305" spans="1:11" x14ac:dyDescent="0.2">
      <c r="A305" s="138">
        <v>69</v>
      </c>
      <c r="B305" s="487" t="s">
        <v>492</v>
      </c>
      <c r="C305" s="153" t="s">
        <v>169</v>
      </c>
      <c r="D305" s="140">
        <f t="shared" si="27"/>
        <v>377760.23</v>
      </c>
      <c r="E305" s="140">
        <f t="shared" si="28"/>
        <v>349037.99323472538</v>
      </c>
      <c r="F305" s="141" t="s">
        <v>29</v>
      </c>
      <c r="G305" s="47">
        <v>0</v>
      </c>
      <c r="H305" s="47">
        <v>0</v>
      </c>
      <c r="I305" s="47">
        <v>0</v>
      </c>
      <c r="J305" s="47">
        <v>0</v>
      </c>
      <c r="K305" s="147" t="s">
        <v>606</v>
      </c>
    </row>
    <row r="306" spans="1:11" x14ac:dyDescent="0.2">
      <c r="A306" s="138">
        <v>69</v>
      </c>
      <c r="B306" s="487" t="s">
        <v>492</v>
      </c>
      <c r="C306" s="153" t="s">
        <v>169</v>
      </c>
      <c r="D306" s="140">
        <f t="shared" si="27"/>
        <v>377760.23</v>
      </c>
      <c r="E306" s="140">
        <f t="shared" si="28"/>
        <v>349037.99323472538</v>
      </c>
      <c r="F306" s="141" t="s">
        <v>29</v>
      </c>
      <c r="G306" s="47">
        <v>0</v>
      </c>
      <c r="H306" s="47">
        <v>0</v>
      </c>
      <c r="I306" s="47">
        <v>0</v>
      </c>
      <c r="J306" s="47">
        <v>0</v>
      </c>
      <c r="K306" s="147" t="s">
        <v>263</v>
      </c>
    </row>
    <row r="307" spans="1:11" x14ac:dyDescent="0.2">
      <c r="A307" s="138">
        <v>69</v>
      </c>
      <c r="B307" s="487" t="s">
        <v>492</v>
      </c>
      <c r="C307" s="153" t="s">
        <v>169</v>
      </c>
      <c r="D307" s="140">
        <f t="shared" si="27"/>
        <v>377760.23</v>
      </c>
      <c r="E307" s="140">
        <f t="shared" si="28"/>
        <v>349037.99323472538</v>
      </c>
      <c r="F307" s="141" t="s">
        <v>29</v>
      </c>
      <c r="G307" s="47">
        <v>0</v>
      </c>
      <c r="H307" s="47">
        <v>0</v>
      </c>
      <c r="I307" s="47">
        <v>0</v>
      </c>
      <c r="J307" s="47">
        <v>0</v>
      </c>
      <c r="K307" s="147" t="s">
        <v>606</v>
      </c>
    </row>
    <row r="308" spans="1:11" x14ac:dyDescent="0.2">
      <c r="A308" s="138">
        <v>69</v>
      </c>
      <c r="B308" s="487" t="s">
        <v>492</v>
      </c>
      <c r="C308" s="153" t="s">
        <v>169</v>
      </c>
      <c r="D308" s="140">
        <f t="shared" si="27"/>
        <v>377760.23</v>
      </c>
      <c r="E308" s="140">
        <f t="shared" si="28"/>
        <v>349037.99323472538</v>
      </c>
      <c r="F308" s="141" t="s">
        <v>29</v>
      </c>
      <c r="G308" s="47">
        <v>0</v>
      </c>
      <c r="H308" s="47">
        <v>0</v>
      </c>
      <c r="I308" s="47">
        <v>0</v>
      </c>
      <c r="J308" s="47">
        <v>0</v>
      </c>
      <c r="K308" s="147" t="s">
        <v>606</v>
      </c>
    </row>
    <row r="309" spans="1:11" x14ac:dyDescent="0.2">
      <c r="A309" s="138">
        <v>69</v>
      </c>
      <c r="B309" s="487" t="s">
        <v>492</v>
      </c>
      <c r="C309" s="153" t="s">
        <v>169</v>
      </c>
      <c r="D309" s="140">
        <f t="shared" si="27"/>
        <v>377760.23</v>
      </c>
      <c r="E309" s="140">
        <f t="shared" si="28"/>
        <v>349037.99323472538</v>
      </c>
      <c r="F309" s="141" t="s">
        <v>29</v>
      </c>
      <c r="G309" s="47">
        <v>0</v>
      </c>
      <c r="H309" s="47">
        <v>0</v>
      </c>
      <c r="I309" s="47">
        <v>0</v>
      </c>
      <c r="J309" s="47">
        <v>0</v>
      </c>
      <c r="K309" s="147" t="s">
        <v>263</v>
      </c>
    </row>
    <row r="310" spans="1:11" x14ac:dyDescent="0.2">
      <c r="A310" s="138">
        <v>69</v>
      </c>
      <c r="B310" s="487" t="s">
        <v>492</v>
      </c>
      <c r="C310" s="153" t="s">
        <v>169</v>
      </c>
      <c r="D310" s="140">
        <f t="shared" si="27"/>
        <v>377760.23</v>
      </c>
      <c r="E310" s="140">
        <f t="shared" si="28"/>
        <v>349037.99323472538</v>
      </c>
      <c r="F310" s="141" t="s">
        <v>29</v>
      </c>
      <c r="G310" s="47">
        <v>0</v>
      </c>
      <c r="H310" s="47">
        <v>0</v>
      </c>
      <c r="I310" s="47">
        <v>0</v>
      </c>
      <c r="J310" s="47">
        <v>0</v>
      </c>
      <c r="K310" s="147" t="s">
        <v>606</v>
      </c>
    </row>
    <row r="311" spans="1:11" x14ac:dyDescent="0.2">
      <c r="A311" s="138">
        <v>69</v>
      </c>
      <c r="B311" s="487" t="s">
        <v>492</v>
      </c>
      <c r="C311" s="153" t="s">
        <v>169</v>
      </c>
      <c r="D311" s="140">
        <f t="shared" si="27"/>
        <v>377760.23</v>
      </c>
      <c r="E311" s="140">
        <f t="shared" si="28"/>
        <v>349037.99323472538</v>
      </c>
      <c r="F311" s="141" t="s">
        <v>29</v>
      </c>
      <c r="G311" s="47">
        <v>0</v>
      </c>
      <c r="H311" s="47">
        <v>0</v>
      </c>
      <c r="I311" s="47">
        <v>0</v>
      </c>
      <c r="J311" s="47">
        <v>0</v>
      </c>
      <c r="K311" s="147" t="s">
        <v>263</v>
      </c>
    </row>
    <row r="312" spans="1:11" x14ac:dyDescent="0.2">
      <c r="A312" s="138">
        <v>69</v>
      </c>
      <c r="B312" s="487" t="s">
        <v>1483</v>
      </c>
      <c r="C312" s="173" t="s">
        <v>1648</v>
      </c>
      <c r="D312" s="140">
        <f t="shared" si="27"/>
        <v>348510.05</v>
      </c>
      <c r="E312" s="140">
        <f t="shared" si="28"/>
        <v>338090.47648968978</v>
      </c>
      <c r="F312" s="141" t="s">
        <v>28</v>
      </c>
      <c r="G312" s="68">
        <v>0</v>
      </c>
      <c r="H312" s="68">
        <v>0</v>
      </c>
      <c r="I312" s="68">
        <v>143124.36920571816</v>
      </c>
      <c r="J312" s="68">
        <v>138845.3107221658</v>
      </c>
      <c r="K312" s="147" t="s">
        <v>263</v>
      </c>
    </row>
    <row r="313" spans="1:11" x14ac:dyDescent="0.2">
      <c r="A313" s="194">
        <v>69</v>
      </c>
      <c r="B313" s="266" t="s">
        <v>1483</v>
      </c>
      <c r="C313" s="375" t="s">
        <v>1648</v>
      </c>
      <c r="D313" s="267">
        <f t="shared" si="27"/>
        <v>348510.05</v>
      </c>
      <c r="E313" s="267">
        <f t="shared" si="28"/>
        <v>338090.47648968978</v>
      </c>
      <c r="F313" s="268" t="s">
        <v>28</v>
      </c>
      <c r="G313" s="99">
        <v>119186.78160632719</v>
      </c>
      <c r="H313" s="99">
        <v>115623.3967558633</v>
      </c>
      <c r="I313" s="99">
        <v>0</v>
      </c>
      <c r="J313" s="99">
        <v>0</v>
      </c>
      <c r="K313" s="272" t="s">
        <v>604</v>
      </c>
    </row>
    <row r="314" spans="1:11" x14ac:dyDescent="0.2">
      <c r="A314" s="138">
        <v>69</v>
      </c>
      <c r="B314" s="487" t="s">
        <v>1489</v>
      </c>
      <c r="C314" s="173" t="s">
        <v>1646</v>
      </c>
      <c r="D314" s="140">
        <f t="shared" si="27"/>
        <v>347101.41</v>
      </c>
      <c r="E314" s="140">
        <f t="shared" si="28"/>
        <v>336566.84655639948</v>
      </c>
      <c r="F314" s="141" t="s">
        <v>28</v>
      </c>
      <c r="G314" s="68">
        <v>0</v>
      </c>
      <c r="H314" s="68">
        <v>0</v>
      </c>
      <c r="I314" s="68">
        <v>347101.41</v>
      </c>
      <c r="J314" s="68">
        <v>336566.85</v>
      </c>
      <c r="K314" s="147" t="s">
        <v>263</v>
      </c>
    </row>
    <row r="315" spans="1:11" x14ac:dyDescent="0.2">
      <c r="A315" s="194">
        <v>69</v>
      </c>
      <c r="B315" s="266" t="s">
        <v>1492</v>
      </c>
      <c r="C315" s="375" t="s">
        <v>1647</v>
      </c>
      <c r="D315" s="267">
        <f t="shared" si="27"/>
        <v>498873.77</v>
      </c>
      <c r="E315" s="267">
        <f t="shared" si="28"/>
        <v>483388.9626836052</v>
      </c>
      <c r="F315" s="268" t="s">
        <v>28</v>
      </c>
      <c r="G315" s="99">
        <v>199812.70373676129</v>
      </c>
      <c r="H315" s="99">
        <v>193610.61133825409</v>
      </c>
      <c r="I315" s="99">
        <v>0</v>
      </c>
      <c r="J315" s="99">
        <v>0</v>
      </c>
      <c r="K315" s="272" t="s">
        <v>604</v>
      </c>
    </row>
    <row r="316" spans="1:11" x14ac:dyDescent="0.2">
      <c r="A316" s="194">
        <v>69</v>
      </c>
      <c r="B316" s="266" t="s">
        <v>1492</v>
      </c>
      <c r="C316" s="375" t="s">
        <v>1647</v>
      </c>
      <c r="D316" s="267">
        <f t="shared" si="27"/>
        <v>498873.77</v>
      </c>
      <c r="E316" s="267">
        <f t="shared" si="28"/>
        <v>483388.9626836052</v>
      </c>
      <c r="F316" s="268" t="s">
        <v>28</v>
      </c>
      <c r="G316" s="99">
        <v>31524.563992676874</v>
      </c>
      <c r="H316" s="99">
        <v>30546.056345020916</v>
      </c>
      <c r="I316" s="99">
        <v>0</v>
      </c>
      <c r="J316" s="99">
        <v>0</v>
      </c>
      <c r="K316" s="272" t="s">
        <v>604</v>
      </c>
    </row>
    <row r="317" spans="1:11" x14ac:dyDescent="0.2">
      <c r="A317" s="194">
        <v>69</v>
      </c>
      <c r="B317" s="266" t="s">
        <v>1492</v>
      </c>
      <c r="C317" s="375" t="s">
        <v>1647</v>
      </c>
      <c r="D317" s="267">
        <f t="shared" si="27"/>
        <v>498873.77</v>
      </c>
      <c r="E317" s="267">
        <f t="shared" si="28"/>
        <v>483388.9626836052</v>
      </c>
      <c r="F317" s="268" t="s">
        <v>28</v>
      </c>
      <c r="G317" s="99">
        <v>1158.8469006653804</v>
      </c>
      <c r="H317" s="99">
        <v>1122.8768376051303</v>
      </c>
      <c r="I317" s="99">
        <v>0</v>
      </c>
      <c r="J317" s="99">
        <v>0</v>
      </c>
      <c r="K317" s="272" t="s">
        <v>604</v>
      </c>
    </row>
    <row r="318" spans="1:11" x14ac:dyDescent="0.2">
      <c r="A318" s="138">
        <v>69</v>
      </c>
      <c r="B318" s="487" t="s">
        <v>1492</v>
      </c>
      <c r="C318" s="173" t="s">
        <v>1647</v>
      </c>
      <c r="D318" s="140">
        <f>VLOOKUP(C318,TLine_Cost,2,FALSE)</f>
        <v>498873.77</v>
      </c>
      <c r="E318" s="140">
        <f>VLOOKUP(C318,TLine_Cost,4,FALSE)</f>
        <v>483388.9626836052</v>
      </c>
      <c r="F318" s="141" t="s">
        <v>29</v>
      </c>
      <c r="G318" s="47">
        <v>0</v>
      </c>
      <c r="H318" s="47">
        <v>0</v>
      </c>
      <c r="I318" s="47">
        <v>0</v>
      </c>
      <c r="J318" s="47">
        <v>0</v>
      </c>
      <c r="K318" s="147" t="s">
        <v>263</v>
      </c>
    </row>
    <row r="319" spans="1:11" x14ac:dyDescent="0.2">
      <c r="A319" s="138">
        <v>69</v>
      </c>
      <c r="B319" s="487" t="s">
        <v>1492</v>
      </c>
      <c r="C319" s="173" t="s">
        <v>1647</v>
      </c>
      <c r="D319" s="140">
        <f>VLOOKUP(C319,TLine_Cost,2,FALSE)</f>
        <v>498873.77</v>
      </c>
      <c r="E319" s="140">
        <f>VLOOKUP(C319,TLine_Cost,4,FALSE)</f>
        <v>483388.9626836052</v>
      </c>
      <c r="F319" s="141" t="s">
        <v>29</v>
      </c>
      <c r="G319" s="47">
        <v>0</v>
      </c>
      <c r="H319" s="47">
        <v>0</v>
      </c>
      <c r="I319" s="47">
        <v>0</v>
      </c>
      <c r="J319" s="47">
        <v>0</v>
      </c>
      <c r="K319" s="147" t="s">
        <v>263</v>
      </c>
    </row>
    <row r="320" spans="1:11" x14ac:dyDescent="0.2">
      <c r="A320" s="138">
        <v>69</v>
      </c>
      <c r="B320" s="487" t="s">
        <v>1492</v>
      </c>
      <c r="C320" s="173" t="s">
        <v>1647</v>
      </c>
      <c r="D320" s="140">
        <f t="shared" si="27"/>
        <v>498873.77</v>
      </c>
      <c r="E320" s="140">
        <f>VLOOKUP(C320,TLine_Cost,4,FALSE)</f>
        <v>483388.9626836052</v>
      </c>
      <c r="F320" s="141" t="s">
        <v>29</v>
      </c>
      <c r="G320" s="47">
        <v>0</v>
      </c>
      <c r="H320" s="47">
        <v>0</v>
      </c>
      <c r="I320" s="47">
        <v>0</v>
      </c>
      <c r="J320" s="47">
        <v>0</v>
      </c>
      <c r="K320" s="147" t="s">
        <v>604</v>
      </c>
    </row>
    <row r="321" spans="1:11" x14ac:dyDescent="0.2">
      <c r="A321" s="138">
        <v>69</v>
      </c>
      <c r="B321" s="487" t="s">
        <v>649</v>
      </c>
      <c r="C321" s="153" t="s">
        <v>817</v>
      </c>
      <c r="D321" s="140">
        <f t="shared" si="27"/>
        <v>6412087.1499999994</v>
      </c>
      <c r="E321" s="140">
        <f t="shared" ref="E321:E345" si="29">VLOOKUP(C321,TLine_Cost,4,FALSE)</f>
        <v>5577282.6863616724</v>
      </c>
      <c r="F321" s="141" t="s">
        <v>29</v>
      </c>
      <c r="G321" s="47">
        <v>0</v>
      </c>
      <c r="H321" s="47">
        <v>0</v>
      </c>
      <c r="I321" s="47">
        <v>0</v>
      </c>
      <c r="J321" s="47">
        <v>0</v>
      </c>
      <c r="K321" s="147" t="s">
        <v>263</v>
      </c>
    </row>
    <row r="322" spans="1:11" x14ac:dyDescent="0.2">
      <c r="A322" s="138">
        <v>69</v>
      </c>
      <c r="B322" s="487" t="s">
        <v>649</v>
      </c>
      <c r="C322" s="153" t="s">
        <v>817</v>
      </c>
      <c r="D322" s="140">
        <f t="shared" si="27"/>
        <v>6412087.1499999994</v>
      </c>
      <c r="E322" s="140">
        <f t="shared" si="29"/>
        <v>5577282.6863616724</v>
      </c>
      <c r="F322" s="141" t="s">
        <v>28</v>
      </c>
      <c r="G322" s="47">
        <v>0</v>
      </c>
      <c r="H322" s="47">
        <v>0</v>
      </c>
      <c r="I322" s="47">
        <v>431052.95971935167</v>
      </c>
      <c r="J322" s="47">
        <v>374933.17743625731</v>
      </c>
      <c r="K322" s="147" t="s">
        <v>263</v>
      </c>
    </row>
    <row r="323" spans="1:11" x14ac:dyDescent="0.2">
      <c r="A323" s="138">
        <v>69</v>
      </c>
      <c r="B323" s="487" t="s">
        <v>649</v>
      </c>
      <c r="C323" s="153" t="s">
        <v>817</v>
      </c>
      <c r="D323" s="140">
        <f t="shared" si="27"/>
        <v>6412087.1499999994</v>
      </c>
      <c r="E323" s="140">
        <f t="shared" si="29"/>
        <v>5577282.6863616724</v>
      </c>
      <c r="F323" s="171" t="s">
        <v>29</v>
      </c>
      <c r="G323" s="47">
        <v>0</v>
      </c>
      <c r="H323" s="47">
        <v>0</v>
      </c>
      <c r="I323" s="47">
        <v>0</v>
      </c>
      <c r="J323" s="47">
        <v>0</v>
      </c>
      <c r="K323" s="147" t="s">
        <v>263</v>
      </c>
    </row>
    <row r="324" spans="1:11" x14ac:dyDescent="0.2">
      <c r="A324" s="138">
        <v>69</v>
      </c>
      <c r="B324" s="487" t="s">
        <v>649</v>
      </c>
      <c r="C324" s="153" t="s">
        <v>817</v>
      </c>
      <c r="D324" s="140">
        <f t="shared" si="27"/>
        <v>6412087.1499999994</v>
      </c>
      <c r="E324" s="140">
        <f t="shared" si="29"/>
        <v>5577282.6863616724</v>
      </c>
      <c r="F324" s="171" t="s">
        <v>29</v>
      </c>
      <c r="G324" s="47">
        <v>0</v>
      </c>
      <c r="H324" s="47">
        <v>0</v>
      </c>
      <c r="I324" s="47">
        <v>0</v>
      </c>
      <c r="J324" s="47">
        <v>0</v>
      </c>
      <c r="K324" s="147" t="s">
        <v>263</v>
      </c>
    </row>
    <row r="325" spans="1:11" x14ac:dyDescent="0.2">
      <c r="A325" s="138">
        <v>69</v>
      </c>
      <c r="B325" s="487" t="s">
        <v>649</v>
      </c>
      <c r="C325" s="153" t="s">
        <v>817</v>
      </c>
      <c r="D325" s="140">
        <f t="shared" si="27"/>
        <v>6412087.1499999994</v>
      </c>
      <c r="E325" s="140">
        <f t="shared" si="29"/>
        <v>5577282.6863616724</v>
      </c>
      <c r="F325" s="141" t="s">
        <v>28</v>
      </c>
      <c r="G325" s="47">
        <v>0</v>
      </c>
      <c r="H325" s="47">
        <v>0</v>
      </c>
      <c r="I325" s="47">
        <v>1479913.620201512</v>
      </c>
      <c r="J325" s="47">
        <v>1287240.2414650146</v>
      </c>
      <c r="K325" s="147" t="s">
        <v>263</v>
      </c>
    </row>
    <row r="326" spans="1:11" x14ac:dyDescent="0.2">
      <c r="A326" s="138">
        <v>69</v>
      </c>
      <c r="B326" s="487" t="s">
        <v>649</v>
      </c>
      <c r="C326" s="153" t="s">
        <v>817</v>
      </c>
      <c r="D326" s="140">
        <f t="shared" si="27"/>
        <v>6412087.1499999994</v>
      </c>
      <c r="E326" s="140">
        <f t="shared" si="29"/>
        <v>5577282.6863616724</v>
      </c>
      <c r="F326" s="141" t="s">
        <v>29</v>
      </c>
      <c r="G326" s="47">
        <v>0</v>
      </c>
      <c r="H326" s="47">
        <v>0</v>
      </c>
      <c r="I326" s="47">
        <v>0</v>
      </c>
      <c r="J326" s="47">
        <v>0</v>
      </c>
      <c r="K326" s="147" t="s">
        <v>263</v>
      </c>
    </row>
    <row r="327" spans="1:11" x14ac:dyDescent="0.2">
      <c r="A327" s="138">
        <v>69</v>
      </c>
      <c r="B327" s="487" t="s">
        <v>649</v>
      </c>
      <c r="C327" s="153" t="s">
        <v>817</v>
      </c>
      <c r="D327" s="140">
        <f t="shared" si="27"/>
        <v>6412087.1499999994</v>
      </c>
      <c r="E327" s="140">
        <f t="shared" si="29"/>
        <v>5577282.6863616724</v>
      </c>
      <c r="F327" s="141" t="s">
        <v>29</v>
      </c>
      <c r="G327" s="47">
        <v>0</v>
      </c>
      <c r="H327" s="47">
        <v>0</v>
      </c>
      <c r="I327" s="47">
        <v>0</v>
      </c>
      <c r="J327" s="47">
        <v>0</v>
      </c>
      <c r="K327" s="147" t="s">
        <v>611</v>
      </c>
    </row>
    <row r="328" spans="1:11" x14ac:dyDescent="0.2">
      <c r="A328" s="138">
        <v>69</v>
      </c>
      <c r="B328" s="487" t="s">
        <v>649</v>
      </c>
      <c r="C328" s="153" t="s">
        <v>817</v>
      </c>
      <c r="D328" s="140">
        <f t="shared" si="27"/>
        <v>6412087.1499999994</v>
      </c>
      <c r="E328" s="140">
        <f t="shared" si="29"/>
        <v>5577282.6863616724</v>
      </c>
      <c r="F328" s="141" t="s">
        <v>29</v>
      </c>
      <c r="G328" s="68">
        <v>0</v>
      </c>
      <c r="H328" s="68">
        <v>0</v>
      </c>
      <c r="I328" s="68">
        <v>0</v>
      </c>
      <c r="J328" s="68">
        <v>0</v>
      </c>
      <c r="K328" s="147" t="s">
        <v>263</v>
      </c>
    </row>
    <row r="329" spans="1:11" x14ac:dyDescent="0.2">
      <c r="A329" s="277">
        <v>69</v>
      </c>
      <c r="B329" s="278" t="s">
        <v>657</v>
      </c>
      <c r="C329" s="279" t="s">
        <v>160</v>
      </c>
      <c r="D329" s="280">
        <f t="shared" si="27"/>
        <v>1640748.19</v>
      </c>
      <c r="E329" s="280">
        <f t="shared" si="29"/>
        <v>1365254.4806487325</v>
      </c>
      <c r="F329" s="281" t="s">
        <v>28</v>
      </c>
      <c r="G329" s="99">
        <v>217732.10633081174</v>
      </c>
      <c r="H329" s="99">
        <v>181173.28153153535</v>
      </c>
      <c r="I329" s="99">
        <v>0</v>
      </c>
      <c r="J329" s="99">
        <v>0</v>
      </c>
      <c r="K329" s="285" t="s">
        <v>602</v>
      </c>
    </row>
    <row r="330" spans="1:11" x14ac:dyDescent="0.2">
      <c r="A330" s="277">
        <v>69</v>
      </c>
      <c r="B330" s="278" t="s">
        <v>657</v>
      </c>
      <c r="C330" s="279" t="s">
        <v>160</v>
      </c>
      <c r="D330" s="280">
        <f t="shared" si="27"/>
        <v>1640748.19</v>
      </c>
      <c r="E330" s="280">
        <f t="shared" si="29"/>
        <v>1365254.4806487325</v>
      </c>
      <c r="F330" s="281" t="s">
        <v>28</v>
      </c>
      <c r="G330" s="99">
        <v>48931.245119290077</v>
      </c>
      <c r="H330" s="99">
        <v>40715.328561680268</v>
      </c>
      <c r="I330" s="99">
        <v>0</v>
      </c>
      <c r="J330" s="99">
        <v>0</v>
      </c>
      <c r="K330" s="285" t="s">
        <v>602</v>
      </c>
    </row>
    <row r="331" spans="1:11" x14ac:dyDescent="0.2">
      <c r="A331" s="277">
        <v>69</v>
      </c>
      <c r="B331" s="278" t="s">
        <v>657</v>
      </c>
      <c r="C331" s="279" t="s">
        <v>160</v>
      </c>
      <c r="D331" s="280">
        <f t="shared" si="27"/>
        <v>1640748.19</v>
      </c>
      <c r="E331" s="280">
        <f t="shared" si="29"/>
        <v>1365254.4806487325</v>
      </c>
      <c r="F331" s="281" t="s">
        <v>28</v>
      </c>
      <c r="G331" s="99">
        <v>557672.9809595577</v>
      </c>
      <c r="H331" s="99">
        <v>464035.57878785266</v>
      </c>
      <c r="I331" s="99">
        <v>0</v>
      </c>
      <c r="J331" s="99">
        <v>0</v>
      </c>
      <c r="K331" s="285" t="s">
        <v>602</v>
      </c>
    </row>
    <row r="332" spans="1:11" x14ac:dyDescent="0.2">
      <c r="A332" s="138">
        <v>69</v>
      </c>
      <c r="B332" s="487" t="s">
        <v>657</v>
      </c>
      <c r="C332" s="153" t="s">
        <v>160</v>
      </c>
      <c r="D332" s="140">
        <f t="shared" si="27"/>
        <v>1640748.19</v>
      </c>
      <c r="E332" s="140">
        <f t="shared" si="29"/>
        <v>1365254.4806487325</v>
      </c>
      <c r="F332" s="141" t="s">
        <v>29</v>
      </c>
      <c r="G332" s="47">
        <v>0</v>
      </c>
      <c r="H332" s="47">
        <v>0</v>
      </c>
      <c r="I332" s="47">
        <v>0</v>
      </c>
      <c r="J332" s="47">
        <v>0</v>
      </c>
      <c r="K332" s="147" t="s">
        <v>263</v>
      </c>
    </row>
    <row r="333" spans="1:11" x14ac:dyDescent="0.2">
      <c r="A333" s="138">
        <v>69</v>
      </c>
      <c r="B333" s="487" t="s">
        <v>657</v>
      </c>
      <c r="C333" s="153" t="s">
        <v>160</v>
      </c>
      <c r="D333" s="140">
        <f t="shared" si="27"/>
        <v>1640748.19</v>
      </c>
      <c r="E333" s="140">
        <f t="shared" si="29"/>
        <v>1365254.4806487325</v>
      </c>
      <c r="F333" s="141" t="s">
        <v>29</v>
      </c>
      <c r="G333" s="68">
        <v>0</v>
      </c>
      <c r="H333" s="68">
        <v>0</v>
      </c>
      <c r="I333" s="68">
        <v>0</v>
      </c>
      <c r="J333" s="68">
        <v>0</v>
      </c>
      <c r="K333" s="147" t="s">
        <v>602</v>
      </c>
    </row>
    <row r="334" spans="1:11" x14ac:dyDescent="0.2">
      <c r="A334" s="236">
        <v>69</v>
      </c>
      <c r="B334" s="237" t="s">
        <v>661</v>
      </c>
      <c r="C334" s="176" t="s">
        <v>701</v>
      </c>
      <c r="D334" s="280">
        <f>'Transmission Cost 12-31-2016'!B218</f>
        <v>1595464.76</v>
      </c>
      <c r="E334" s="280">
        <f>'Transmission Cost 12-31-2016'!D218</f>
        <v>1337336.3398668675</v>
      </c>
      <c r="F334" s="240" t="s">
        <v>28</v>
      </c>
      <c r="G334" s="99">
        <v>276715.8514234146</v>
      </c>
      <c r="H334" s="99">
        <v>231946.31006812913</v>
      </c>
      <c r="I334" s="99">
        <v>0</v>
      </c>
      <c r="J334" s="99">
        <v>0</v>
      </c>
      <c r="K334" s="272" t="s">
        <v>602</v>
      </c>
    </row>
    <row r="335" spans="1:11" x14ac:dyDescent="0.2">
      <c r="A335" s="194">
        <v>69</v>
      </c>
      <c r="B335" s="266" t="s">
        <v>661</v>
      </c>
      <c r="C335" s="176" t="s">
        <v>701</v>
      </c>
      <c r="D335" s="280">
        <f>'Transmission Cost 12-31-2016'!B218</f>
        <v>1595464.76</v>
      </c>
      <c r="E335" s="280">
        <f>'Transmission Cost 12-31-2016'!D218</f>
        <v>1337336.3398668675</v>
      </c>
      <c r="F335" s="268" t="s">
        <v>28</v>
      </c>
      <c r="G335" s="99">
        <v>856.10304195121944</v>
      </c>
      <c r="H335" s="99">
        <v>717.59510919685579</v>
      </c>
      <c r="I335" s="99">
        <v>0</v>
      </c>
      <c r="J335" s="99">
        <v>0</v>
      </c>
      <c r="K335" s="272" t="s">
        <v>602</v>
      </c>
    </row>
    <row r="336" spans="1:11" x14ac:dyDescent="0.2">
      <c r="A336" s="194">
        <v>69</v>
      </c>
      <c r="B336" s="266" t="s">
        <v>661</v>
      </c>
      <c r="C336" s="176" t="s">
        <v>701</v>
      </c>
      <c r="D336" s="280">
        <f>'Transmission Cost 12-31-2016'!B218</f>
        <v>1595464.76</v>
      </c>
      <c r="E336" s="280">
        <f>'Transmission Cost 12-31-2016'!D218</f>
        <v>1337336.3398668675</v>
      </c>
      <c r="F336" s="180" t="s">
        <v>28</v>
      </c>
      <c r="G336" s="99">
        <v>234611.14726926826</v>
      </c>
      <c r="H336" s="99">
        <v>196653.67787944741</v>
      </c>
      <c r="I336" s="99">
        <v>0</v>
      </c>
      <c r="J336" s="99">
        <v>0</v>
      </c>
      <c r="K336" s="272" t="s">
        <v>602</v>
      </c>
    </row>
    <row r="337" spans="1:11" x14ac:dyDescent="0.2">
      <c r="A337" s="138">
        <v>69</v>
      </c>
      <c r="B337" s="487" t="s">
        <v>661</v>
      </c>
      <c r="C337" s="153" t="s">
        <v>701</v>
      </c>
      <c r="D337" s="140">
        <f>'Transmission Cost 12-31-2016'!B218</f>
        <v>1595464.76</v>
      </c>
      <c r="E337" s="140">
        <f>'Transmission Cost 12-31-2016'!D218</f>
        <v>1337336.3398668675</v>
      </c>
      <c r="F337" s="141" t="s">
        <v>29</v>
      </c>
      <c r="G337" s="47">
        <v>0</v>
      </c>
      <c r="H337" s="47">
        <v>0</v>
      </c>
      <c r="I337" s="47">
        <v>0</v>
      </c>
      <c r="J337" s="47">
        <v>0</v>
      </c>
      <c r="K337" s="147" t="s">
        <v>603</v>
      </c>
    </row>
    <row r="338" spans="1:11" x14ac:dyDescent="0.2">
      <c r="A338" s="138">
        <v>69</v>
      </c>
      <c r="B338" s="487" t="s">
        <v>661</v>
      </c>
      <c r="C338" s="153" t="s">
        <v>701</v>
      </c>
      <c r="D338" s="140">
        <f>'Transmission Cost 12-31-2016'!B218</f>
        <v>1595464.76</v>
      </c>
      <c r="E338" s="140">
        <f>'Transmission Cost 12-31-2016'!D218</f>
        <v>1337336.3398668675</v>
      </c>
      <c r="F338" s="141" t="s">
        <v>29</v>
      </c>
      <c r="G338" s="47">
        <v>0</v>
      </c>
      <c r="H338" s="47">
        <v>0</v>
      </c>
      <c r="I338" s="47">
        <v>0</v>
      </c>
      <c r="J338" s="47">
        <v>0</v>
      </c>
      <c r="K338" s="147" t="s">
        <v>263</v>
      </c>
    </row>
    <row r="339" spans="1:11" x14ac:dyDescent="0.2">
      <c r="A339" s="138">
        <v>69</v>
      </c>
      <c r="B339" s="487" t="s">
        <v>661</v>
      </c>
      <c r="C339" s="153" t="s">
        <v>701</v>
      </c>
      <c r="D339" s="140">
        <f>'Transmission Cost 12-31-2016'!B218</f>
        <v>1595464.76</v>
      </c>
      <c r="E339" s="140">
        <f>'Transmission Cost 12-31-2016'!D218</f>
        <v>1337336.3398668675</v>
      </c>
      <c r="F339" s="141" t="s">
        <v>29</v>
      </c>
      <c r="G339" s="47">
        <v>0</v>
      </c>
      <c r="H339" s="47">
        <v>0</v>
      </c>
      <c r="I339" s="47">
        <v>0</v>
      </c>
      <c r="J339" s="47">
        <v>0</v>
      </c>
      <c r="K339" s="147" t="s">
        <v>607</v>
      </c>
    </row>
    <row r="340" spans="1:11" x14ac:dyDescent="0.2">
      <c r="A340" s="138">
        <v>69</v>
      </c>
      <c r="B340" s="487" t="s">
        <v>661</v>
      </c>
      <c r="C340" s="153" t="s">
        <v>701</v>
      </c>
      <c r="D340" s="140">
        <f>'Transmission Cost 12-31-2016'!B218</f>
        <v>1595464.76</v>
      </c>
      <c r="E340" s="140">
        <f>'Transmission Cost 12-31-2016'!D218</f>
        <v>1337336.3398668675</v>
      </c>
      <c r="F340" s="141" t="s">
        <v>29</v>
      </c>
      <c r="G340" s="47">
        <v>0</v>
      </c>
      <c r="H340" s="47">
        <v>0</v>
      </c>
      <c r="I340" s="47">
        <v>0</v>
      </c>
      <c r="J340" s="47">
        <v>0</v>
      </c>
      <c r="K340" s="147" t="s">
        <v>607</v>
      </c>
    </row>
    <row r="341" spans="1:11" x14ac:dyDescent="0.2">
      <c r="A341" s="138">
        <v>69</v>
      </c>
      <c r="B341" s="487" t="s">
        <v>418</v>
      </c>
      <c r="C341" s="205" t="s">
        <v>742</v>
      </c>
      <c r="D341" s="140">
        <f>VLOOKUP(C341,TLine_Cost,2,FALSE)</f>
        <v>585502.27</v>
      </c>
      <c r="E341" s="140">
        <f>VLOOKUP(C341,TLine_Cost,4,FALSE)</f>
        <v>517281.00044383138</v>
      </c>
      <c r="F341" s="141" t="s">
        <v>29</v>
      </c>
      <c r="G341" s="47">
        <v>0</v>
      </c>
      <c r="H341" s="47">
        <v>0</v>
      </c>
      <c r="I341" s="47">
        <v>0</v>
      </c>
      <c r="J341" s="47">
        <v>0</v>
      </c>
      <c r="K341" s="147" t="s">
        <v>263</v>
      </c>
    </row>
    <row r="342" spans="1:11" x14ac:dyDescent="0.2">
      <c r="A342" s="138">
        <v>69</v>
      </c>
      <c r="B342" s="487" t="s">
        <v>418</v>
      </c>
      <c r="C342" s="153" t="s">
        <v>742</v>
      </c>
      <c r="D342" s="140">
        <f>VLOOKUP(C342,TLine_Cost,2,FALSE)</f>
        <v>585502.27</v>
      </c>
      <c r="E342" s="140">
        <f t="shared" si="29"/>
        <v>517281.00044383138</v>
      </c>
      <c r="F342" s="141" t="s">
        <v>29</v>
      </c>
      <c r="G342" s="47">
        <v>0</v>
      </c>
      <c r="H342" s="47">
        <v>0</v>
      </c>
      <c r="I342" s="47">
        <v>0</v>
      </c>
      <c r="J342" s="47">
        <v>0</v>
      </c>
      <c r="K342" s="147" t="s">
        <v>263</v>
      </c>
    </row>
    <row r="343" spans="1:11" x14ac:dyDescent="0.2">
      <c r="A343" s="138">
        <v>69</v>
      </c>
      <c r="B343" s="487" t="s">
        <v>418</v>
      </c>
      <c r="C343" s="153" t="s">
        <v>742</v>
      </c>
      <c r="D343" s="140">
        <f>VLOOKUP(C343,TLine_Cost,2,FALSE)</f>
        <v>585502.27</v>
      </c>
      <c r="E343" s="140">
        <f t="shared" si="29"/>
        <v>517281.00044383138</v>
      </c>
      <c r="F343" s="141" t="s">
        <v>29</v>
      </c>
      <c r="G343" s="68">
        <v>0</v>
      </c>
      <c r="H343" s="68">
        <v>0</v>
      </c>
      <c r="I343" s="68">
        <v>0</v>
      </c>
      <c r="J343" s="68">
        <v>0</v>
      </c>
      <c r="K343" s="147" t="s">
        <v>263</v>
      </c>
    </row>
    <row r="344" spans="1:11" x14ac:dyDescent="0.2">
      <c r="A344" s="236">
        <v>69</v>
      </c>
      <c r="B344" s="266" t="s">
        <v>418</v>
      </c>
      <c r="C344" s="176" t="s">
        <v>742</v>
      </c>
      <c r="D344" s="239">
        <f>VLOOKUP(C344,TLine_Cost,2,FALSE)</f>
        <v>585502.27</v>
      </c>
      <c r="E344" s="239">
        <f t="shared" si="29"/>
        <v>517281.00044383138</v>
      </c>
      <c r="F344" s="268" t="s">
        <v>28</v>
      </c>
      <c r="G344" s="99">
        <v>29013.931339216451</v>
      </c>
      <c r="H344" s="99">
        <v>25633.300157757745</v>
      </c>
      <c r="I344" s="99">
        <v>0</v>
      </c>
      <c r="J344" s="99">
        <v>0</v>
      </c>
      <c r="K344" s="272" t="s">
        <v>606</v>
      </c>
    </row>
    <row r="345" spans="1:11" x14ac:dyDescent="0.2">
      <c r="A345" s="138">
        <v>69</v>
      </c>
      <c r="B345" s="487" t="s">
        <v>648</v>
      </c>
      <c r="C345" s="205" t="s">
        <v>733</v>
      </c>
      <c r="D345" s="140">
        <f>VLOOKUP(C345,TLine_Cost,2,FALSE)</f>
        <v>99807.2</v>
      </c>
      <c r="E345" s="140">
        <f t="shared" si="29"/>
        <v>31422.972135726097</v>
      </c>
      <c r="F345" s="141" t="s">
        <v>28</v>
      </c>
      <c r="G345" s="47">
        <v>0</v>
      </c>
      <c r="H345" s="47">
        <v>0</v>
      </c>
      <c r="I345" s="47">
        <v>99807.2</v>
      </c>
      <c r="J345" s="47">
        <v>31422.972135726093</v>
      </c>
      <c r="K345" s="147" t="s">
        <v>263</v>
      </c>
    </row>
    <row r="346" spans="1:11" x14ac:dyDescent="0.2">
      <c r="A346" s="138">
        <v>69</v>
      </c>
      <c r="B346" s="487" t="s">
        <v>666</v>
      </c>
      <c r="C346" s="104" t="s">
        <v>816</v>
      </c>
      <c r="D346" s="140">
        <f>'Transmission Cost 12-31-2016'!B330</f>
        <v>7279977.9100000001</v>
      </c>
      <c r="E346" s="140">
        <f>'Transmission Cost 12-31-2016'!D330</f>
        <v>4623604.8905704105</v>
      </c>
      <c r="F346" s="141" t="s">
        <v>29</v>
      </c>
      <c r="G346" s="47">
        <v>0</v>
      </c>
      <c r="H346" s="47">
        <v>0</v>
      </c>
      <c r="I346" s="47">
        <v>0</v>
      </c>
      <c r="J346" s="47">
        <v>0</v>
      </c>
      <c r="K346" s="147" t="s">
        <v>607</v>
      </c>
    </row>
    <row r="347" spans="1:11" x14ac:dyDescent="0.2">
      <c r="A347" s="138">
        <v>69</v>
      </c>
      <c r="B347" s="487" t="s">
        <v>666</v>
      </c>
      <c r="C347" s="104" t="s">
        <v>816</v>
      </c>
      <c r="D347" s="140">
        <f>'Transmission Cost 12-31-2016'!B330</f>
        <v>7279977.9100000001</v>
      </c>
      <c r="E347" s="140">
        <f>'Transmission Cost 12-31-2016'!D330</f>
        <v>4623604.8905704105</v>
      </c>
      <c r="F347" s="141" t="s">
        <v>29</v>
      </c>
      <c r="G347" s="47">
        <v>0</v>
      </c>
      <c r="H347" s="47">
        <v>0</v>
      </c>
      <c r="I347" s="47">
        <v>0</v>
      </c>
      <c r="J347" s="47">
        <v>0</v>
      </c>
      <c r="K347" s="147" t="s">
        <v>263</v>
      </c>
    </row>
    <row r="348" spans="1:11" x14ac:dyDescent="0.2">
      <c r="A348" s="138">
        <v>69</v>
      </c>
      <c r="B348" s="487" t="s">
        <v>666</v>
      </c>
      <c r="C348" s="104" t="s">
        <v>816</v>
      </c>
      <c r="D348" s="140">
        <f>'Transmission Cost 12-31-2016'!B330</f>
        <v>7279977.9100000001</v>
      </c>
      <c r="E348" s="140">
        <f>'Transmission Cost 12-31-2016'!D330</f>
        <v>4623604.8905704105</v>
      </c>
      <c r="F348" s="141" t="s">
        <v>29</v>
      </c>
      <c r="G348" s="47">
        <v>0</v>
      </c>
      <c r="H348" s="47">
        <v>0</v>
      </c>
      <c r="I348" s="47">
        <v>0</v>
      </c>
      <c r="J348" s="47">
        <v>0</v>
      </c>
      <c r="K348" s="147" t="s">
        <v>607</v>
      </c>
    </row>
    <row r="349" spans="1:11" x14ac:dyDescent="0.2">
      <c r="A349" s="138">
        <v>69</v>
      </c>
      <c r="B349" s="487" t="s">
        <v>666</v>
      </c>
      <c r="C349" s="104" t="s">
        <v>816</v>
      </c>
      <c r="D349" s="140">
        <f>'Transmission Cost 12-31-2016'!B330</f>
        <v>7279977.9100000001</v>
      </c>
      <c r="E349" s="140">
        <f>'Transmission Cost 12-31-2016'!D330</f>
        <v>4623604.8905704105</v>
      </c>
      <c r="F349" s="141" t="s">
        <v>29</v>
      </c>
      <c r="G349" s="47">
        <v>0</v>
      </c>
      <c r="H349" s="47">
        <v>0</v>
      </c>
      <c r="I349" s="47">
        <v>0</v>
      </c>
      <c r="J349" s="47">
        <v>0</v>
      </c>
      <c r="K349" s="147" t="s">
        <v>263</v>
      </c>
    </row>
    <row r="350" spans="1:11" x14ac:dyDescent="0.2">
      <c r="A350" s="138">
        <v>69</v>
      </c>
      <c r="B350" s="487" t="s">
        <v>666</v>
      </c>
      <c r="C350" s="104" t="s">
        <v>816</v>
      </c>
      <c r="D350" s="140">
        <f>'Transmission Cost 12-31-2016'!B330</f>
        <v>7279977.9100000001</v>
      </c>
      <c r="E350" s="140">
        <f>'Transmission Cost 12-31-2016'!D330</f>
        <v>4623604.8905704105</v>
      </c>
      <c r="F350" s="141" t="s">
        <v>29</v>
      </c>
      <c r="G350" s="47">
        <v>0</v>
      </c>
      <c r="H350" s="47">
        <v>0</v>
      </c>
      <c r="I350" s="47">
        <v>0</v>
      </c>
      <c r="J350" s="47">
        <v>0</v>
      </c>
      <c r="K350" s="147" t="s">
        <v>263</v>
      </c>
    </row>
    <row r="351" spans="1:11" x14ac:dyDescent="0.2">
      <c r="A351" s="138">
        <v>69</v>
      </c>
      <c r="B351" s="487" t="s">
        <v>666</v>
      </c>
      <c r="C351" s="104" t="s">
        <v>816</v>
      </c>
      <c r="D351" s="140">
        <f>'Transmission Cost 12-31-2016'!B330</f>
        <v>7279977.9100000001</v>
      </c>
      <c r="E351" s="140">
        <f>'Transmission Cost 12-31-2016'!D330</f>
        <v>4623604.8905704105</v>
      </c>
      <c r="F351" s="141" t="s">
        <v>29</v>
      </c>
      <c r="G351" s="47">
        <v>0</v>
      </c>
      <c r="H351" s="47">
        <v>0</v>
      </c>
      <c r="I351" s="47">
        <v>0</v>
      </c>
      <c r="J351" s="47">
        <v>0</v>
      </c>
      <c r="K351" s="147" t="s">
        <v>263</v>
      </c>
    </row>
    <row r="352" spans="1:11" x14ac:dyDescent="0.2">
      <c r="A352" s="138">
        <v>69</v>
      </c>
      <c r="B352" s="487" t="s">
        <v>666</v>
      </c>
      <c r="C352" s="104" t="s">
        <v>816</v>
      </c>
      <c r="D352" s="140">
        <f>'Transmission Cost 12-31-2016'!B330</f>
        <v>7279977.9100000001</v>
      </c>
      <c r="E352" s="140">
        <f>'Transmission Cost 12-31-2016'!D330</f>
        <v>4623604.8905704105</v>
      </c>
      <c r="F352" s="141" t="s">
        <v>29</v>
      </c>
      <c r="G352" s="47">
        <v>0</v>
      </c>
      <c r="H352" s="47">
        <v>0</v>
      </c>
      <c r="I352" s="47">
        <v>0</v>
      </c>
      <c r="J352" s="47">
        <v>0</v>
      </c>
      <c r="K352" s="147" t="s">
        <v>606</v>
      </c>
    </row>
    <row r="353" spans="1:11" x14ac:dyDescent="0.2">
      <c r="A353" s="138">
        <v>69</v>
      </c>
      <c r="B353" s="487" t="s">
        <v>674</v>
      </c>
      <c r="C353" s="153" t="s">
        <v>794</v>
      </c>
      <c r="D353" s="140">
        <f>VLOOKUP(C353,TLine_Cost,2,FALSE)</f>
        <v>33349.549999999996</v>
      </c>
      <c r="E353" s="140">
        <f t="shared" ref="E353:E367" si="30">VLOOKUP(C353,TLine_Cost,4,FALSE)</f>
        <v>31543.488265876596</v>
      </c>
      <c r="F353" s="141" t="s">
        <v>29</v>
      </c>
      <c r="G353" s="47">
        <v>0</v>
      </c>
      <c r="H353" s="47">
        <v>0</v>
      </c>
      <c r="I353" s="47">
        <v>0</v>
      </c>
      <c r="J353" s="47">
        <v>0</v>
      </c>
      <c r="K353" s="147" t="s">
        <v>263</v>
      </c>
    </row>
    <row r="354" spans="1:11" x14ac:dyDescent="0.2">
      <c r="A354" s="138">
        <v>69</v>
      </c>
      <c r="B354" s="487" t="s">
        <v>674</v>
      </c>
      <c r="C354" s="153" t="s">
        <v>794</v>
      </c>
      <c r="D354" s="140">
        <f t="shared" ref="D354:D367" si="31">VLOOKUP(C354,TLine_Cost,2,FALSE)</f>
        <v>33349.549999999996</v>
      </c>
      <c r="E354" s="140">
        <f t="shared" si="30"/>
        <v>31543.488265876596</v>
      </c>
      <c r="F354" s="141" t="s">
        <v>29</v>
      </c>
      <c r="G354" s="47">
        <v>0</v>
      </c>
      <c r="H354" s="47">
        <v>0</v>
      </c>
      <c r="I354" s="47">
        <v>0</v>
      </c>
      <c r="J354" s="47">
        <v>0</v>
      </c>
      <c r="K354" s="147" t="s">
        <v>263</v>
      </c>
    </row>
    <row r="355" spans="1:11" x14ac:dyDescent="0.2">
      <c r="A355" s="138">
        <v>69</v>
      </c>
      <c r="B355" s="487" t="s">
        <v>674</v>
      </c>
      <c r="C355" s="153" t="s">
        <v>794</v>
      </c>
      <c r="D355" s="140">
        <f t="shared" si="31"/>
        <v>33349.549999999996</v>
      </c>
      <c r="E355" s="140">
        <f t="shared" si="30"/>
        <v>31543.488265876596</v>
      </c>
      <c r="F355" s="141" t="s">
        <v>29</v>
      </c>
      <c r="G355" s="47">
        <v>0</v>
      </c>
      <c r="H355" s="47">
        <v>0</v>
      </c>
      <c r="I355" s="47">
        <v>0</v>
      </c>
      <c r="J355" s="47">
        <v>0</v>
      </c>
      <c r="K355" s="147" t="s">
        <v>607</v>
      </c>
    </row>
    <row r="356" spans="1:11" x14ac:dyDescent="0.2">
      <c r="A356" s="138">
        <v>69</v>
      </c>
      <c r="B356" s="487" t="s">
        <v>674</v>
      </c>
      <c r="C356" s="153" t="s">
        <v>794</v>
      </c>
      <c r="D356" s="140">
        <f t="shared" si="31"/>
        <v>33349.549999999996</v>
      </c>
      <c r="E356" s="140">
        <f t="shared" si="30"/>
        <v>31543.488265876596</v>
      </c>
      <c r="F356" s="141" t="s">
        <v>29</v>
      </c>
      <c r="G356" s="47">
        <v>0</v>
      </c>
      <c r="H356" s="47">
        <v>0</v>
      </c>
      <c r="I356" s="47">
        <v>0</v>
      </c>
      <c r="J356" s="47">
        <v>0</v>
      </c>
      <c r="K356" s="147" t="s">
        <v>263</v>
      </c>
    </row>
    <row r="357" spans="1:11" x14ac:dyDescent="0.2">
      <c r="A357" s="138">
        <v>69</v>
      </c>
      <c r="B357" s="487" t="s">
        <v>674</v>
      </c>
      <c r="C357" s="153" t="s">
        <v>794</v>
      </c>
      <c r="D357" s="140">
        <f t="shared" si="31"/>
        <v>33349.549999999996</v>
      </c>
      <c r="E357" s="140">
        <f t="shared" si="30"/>
        <v>31543.488265876596</v>
      </c>
      <c r="F357" s="141" t="s">
        <v>29</v>
      </c>
      <c r="G357" s="47">
        <v>0</v>
      </c>
      <c r="H357" s="47">
        <v>0</v>
      </c>
      <c r="I357" s="47">
        <v>0</v>
      </c>
      <c r="J357" s="47">
        <v>0</v>
      </c>
      <c r="K357" s="147" t="s">
        <v>263</v>
      </c>
    </row>
    <row r="358" spans="1:11" x14ac:dyDescent="0.2">
      <c r="A358" s="138">
        <v>69</v>
      </c>
      <c r="B358" s="487" t="s">
        <v>674</v>
      </c>
      <c r="C358" s="153" t="s">
        <v>794</v>
      </c>
      <c r="D358" s="140">
        <f t="shared" si="31"/>
        <v>33349.549999999996</v>
      </c>
      <c r="E358" s="140">
        <f t="shared" si="30"/>
        <v>31543.488265876596</v>
      </c>
      <c r="F358" s="141" t="s">
        <v>29</v>
      </c>
      <c r="G358" s="47">
        <v>0</v>
      </c>
      <c r="H358" s="47">
        <v>0</v>
      </c>
      <c r="I358" s="47">
        <v>0</v>
      </c>
      <c r="J358" s="47">
        <v>0</v>
      </c>
      <c r="K358" s="147" t="s">
        <v>607</v>
      </c>
    </row>
    <row r="359" spans="1:11" x14ac:dyDescent="0.2">
      <c r="A359" s="138">
        <v>69</v>
      </c>
      <c r="B359" s="487" t="s">
        <v>279</v>
      </c>
      <c r="C359" s="153" t="s">
        <v>380</v>
      </c>
      <c r="D359" s="140">
        <f>VLOOKUP(C359,TLine_Cost,2,FALSE)</f>
        <v>143534.71</v>
      </c>
      <c r="E359" s="140">
        <f>VLOOKUP(C359,TLine_Cost,4,FALSE)</f>
        <v>138648.66266164489</v>
      </c>
      <c r="F359" s="141" t="s">
        <v>28</v>
      </c>
      <c r="G359" s="47">
        <v>0</v>
      </c>
      <c r="H359" s="47">
        <v>0</v>
      </c>
      <c r="I359" s="47">
        <v>12883.714894178082</v>
      </c>
      <c r="J359" s="47">
        <v>12445.141946444221</v>
      </c>
      <c r="K359" s="147" t="s">
        <v>263</v>
      </c>
    </row>
    <row r="360" spans="1:11" x14ac:dyDescent="0.2">
      <c r="A360" s="138">
        <v>69</v>
      </c>
      <c r="B360" s="487" t="s">
        <v>279</v>
      </c>
      <c r="C360" s="153" t="s">
        <v>380</v>
      </c>
      <c r="D360" s="140">
        <f t="shared" si="31"/>
        <v>143534.71</v>
      </c>
      <c r="E360" s="140">
        <f t="shared" si="30"/>
        <v>138648.66266164489</v>
      </c>
      <c r="F360" s="141" t="s">
        <v>29</v>
      </c>
      <c r="G360" s="47">
        <v>0</v>
      </c>
      <c r="H360" s="47">
        <v>0</v>
      </c>
      <c r="I360" s="47">
        <v>0</v>
      </c>
      <c r="J360" s="47">
        <v>0</v>
      </c>
      <c r="K360" s="147" t="s">
        <v>263</v>
      </c>
    </row>
    <row r="361" spans="1:11" x14ac:dyDescent="0.2">
      <c r="A361" s="138">
        <v>69</v>
      </c>
      <c r="B361" s="487" t="s">
        <v>279</v>
      </c>
      <c r="C361" s="153" t="s">
        <v>380</v>
      </c>
      <c r="D361" s="140">
        <f t="shared" si="31"/>
        <v>143534.71</v>
      </c>
      <c r="E361" s="140">
        <f t="shared" si="30"/>
        <v>138648.66266164489</v>
      </c>
      <c r="F361" s="141" t="s">
        <v>29</v>
      </c>
      <c r="G361" s="47">
        <v>0</v>
      </c>
      <c r="H361" s="47">
        <v>0</v>
      </c>
      <c r="I361" s="47">
        <v>0</v>
      </c>
      <c r="J361" s="47">
        <v>0</v>
      </c>
      <c r="K361" s="147" t="s">
        <v>602</v>
      </c>
    </row>
    <row r="362" spans="1:11" x14ac:dyDescent="0.2">
      <c r="A362" s="138">
        <v>69</v>
      </c>
      <c r="B362" s="487" t="s">
        <v>279</v>
      </c>
      <c r="C362" s="153" t="s">
        <v>380</v>
      </c>
      <c r="D362" s="140">
        <f t="shared" si="31"/>
        <v>143534.71</v>
      </c>
      <c r="E362" s="140">
        <f t="shared" si="30"/>
        <v>138648.66266164489</v>
      </c>
      <c r="F362" s="141" t="s">
        <v>29</v>
      </c>
      <c r="G362" s="47">
        <v>0</v>
      </c>
      <c r="H362" s="47">
        <v>0</v>
      </c>
      <c r="I362" s="47">
        <v>0</v>
      </c>
      <c r="J362" s="47">
        <v>0</v>
      </c>
      <c r="K362" s="147" t="s">
        <v>263</v>
      </c>
    </row>
    <row r="363" spans="1:11" x14ac:dyDescent="0.2">
      <c r="A363" s="138">
        <v>69</v>
      </c>
      <c r="B363" s="487" t="s">
        <v>279</v>
      </c>
      <c r="C363" s="153" t="s">
        <v>380</v>
      </c>
      <c r="D363" s="140">
        <f t="shared" si="31"/>
        <v>143534.71</v>
      </c>
      <c r="E363" s="140">
        <f t="shared" si="30"/>
        <v>138648.66266164489</v>
      </c>
      <c r="F363" s="141" t="s">
        <v>29</v>
      </c>
      <c r="G363" s="47">
        <v>0</v>
      </c>
      <c r="H363" s="47">
        <v>0</v>
      </c>
      <c r="I363" s="47">
        <v>0</v>
      </c>
      <c r="J363" s="47">
        <v>0</v>
      </c>
      <c r="K363" s="147" t="s">
        <v>603</v>
      </c>
    </row>
    <row r="364" spans="1:11" x14ac:dyDescent="0.2">
      <c r="A364" s="138">
        <v>69</v>
      </c>
      <c r="B364" s="487" t="s">
        <v>279</v>
      </c>
      <c r="C364" s="153" t="s">
        <v>380</v>
      </c>
      <c r="D364" s="140">
        <f t="shared" si="31"/>
        <v>143534.71</v>
      </c>
      <c r="E364" s="140">
        <f t="shared" si="30"/>
        <v>138648.66266164489</v>
      </c>
      <c r="F364" s="141" t="s">
        <v>29</v>
      </c>
      <c r="G364" s="47">
        <v>0</v>
      </c>
      <c r="H364" s="47">
        <v>0</v>
      </c>
      <c r="I364" s="47">
        <v>0</v>
      </c>
      <c r="J364" s="47">
        <v>0</v>
      </c>
      <c r="K364" s="147" t="s">
        <v>263</v>
      </c>
    </row>
    <row r="365" spans="1:11" x14ac:dyDescent="0.2">
      <c r="A365" s="138">
        <v>69</v>
      </c>
      <c r="B365" s="487" t="s">
        <v>279</v>
      </c>
      <c r="C365" s="153" t="s">
        <v>380</v>
      </c>
      <c r="D365" s="140">
        <f t="shared" si="31"/>
        <v>143534.71</v>
      </c>
      <c r="E365" s="140">
        <f t="shared" si="30"/>
        <v>138648.66266164489</v>
      </c>
      <c r="F365" s="141" t="s">
        <v>29</v>
      </c>
      <c r="G365" s="47">
        <v>0</v>
      </c>
      <c r="H365" s="47">
        <v>0</v>
      </c>
      <c r="I365" s="47">
        <v>0</v>
      </c>
      <c r="J365" s="47">
        <v>0</v>
      </c>
      <c r="K365" s="147" t="s">
        <v>263</v>
      </c>
    </row>
    <row r="366" spans="1:11" x14ac:dyDescent="0.2">
      <c r="A366" s="138">
        <v>69</v>
      </c>
      <c r="B366" s="487" t="s">
        <v>665</v>
      </c>
      <c r="C366" s="205" t="s">
        <v>741</v>
      </c>
      <c r="D366" s="140">
        <f t="shared" si="31"/>
        <v>515456.65</v>
      </c>
      <c r="E366" s="140">
        <f t="shared" si="30"/>
        <v>437012.74839060078</v>
      </c>
      <c r="F366" s="141" t="s">
        <v>28</v>
      </c>
      <c r="G366" s="47">
        <v>0</v>
      </c>
      <c r="H366" s="47">
        <v>0</v>
      </c>
      <c r="I366" s="47">
        <v>366249.15013401234</v>
      </c>
      <c r="J366" s="47">
        <v>310512.14044049388</v>
      </c>
      <c r="K366" s="147" t="s">
        <v>263</v>
      </c>
    </row>
    <row r="367" spans="1:11" x14ac:dyDescent="0.2">
      <c r="A367" s="138">
        <v>69</v>
      </c>
      <c r="B367" s="487" t="s">
        <v>665</v>
      </c>
      <c r="C367" s="205" t="s">
        <v>741</v>
      </c>
      <c r="D367" s="140">
        <f t="shared" si="31"/>
        <v>515456.65</v>
      </c>
      <c r="E367" s="140">
        <f t="shared" si="30"/>
        <v>437012.74839060078</v>
      </c>
      <c r="F367" s="141" t="s">
        <v>28</v>
      </c>
      <c r="G367" s="47">
        <v>0</v>
      </c>
      <c r="H367" s="47">
        <v>0</v>
      </c>
      <c r="I367" s="47">
        <v>149207.49986598769</v>
      </c>
      <c r="J367" s="47">
        <v>126500.60795010692</v>
      </c>
      <c r="K367" s="147" t="s">
        <v>263</v>
      </c>
    </row>
    <row r="368" spans="1:11" x14ac:dyDescent="0.2">
      <c r="A368" s="138">
        <v>69</v>
      </c>
      <c r="B368" s="487" t="s">
        <v>682</v>
      </c>
      <c r="C368" s="153" t="s">
        <v>1090</v>
      </c>
      <c r="D368" s="140">
        <v>0</v>
      </c>
      <c r="E368" s="140">
        <v>0</v>
      </c>
      <c r="F368" s="171" t="s">
        <v>29</v>
      </c>
      <c r="G368" s="47">
        <v>0</v>
      </c>
      <c r="H368" s="47">
        <v>0</v>
      </c>
      <c r="I368" s="47">
        <v>0</v>
      </c>
      <c r="J368" s="47">
        <v>0</v>
      </c>
      <c r="K368" s="147" t="s">
        <v>263</v>
      </c>
    </row>
    <row r="369" spans="1:11" x14ac:dyDescent="0.2">
      <c r="A369" s="138">
        <v>69</v>
      </c>
      <c r="B369" s="487" t="s">
        <v>682</v>
      </c>
      <c r="C369" s="153" t="s">
        <v>1090</v>
      </c>
      <c r="D369" s="140">
        <v>0</v>
      </c>
      <c r="E369" s="140">
        <v>0</v>
      </c>
      <c r="F369" s="171" t="s">
        <v>29</v>
      </c>
      <c r="G369" s="47">
        <v>0</v>
      </c>
      <c r="H369" s="47">
        <v>0</v>
      </c>
      <c r="I369" s="47">
        <v>0</v>
      </c>
      <c r="J369" s="47">
        <v>0</v>
      </c>
      <c r="K369" s="147" t="s">
        <v>263</v>
      </c>
    </row>
    <row r="370" spans="1:11" x14ac:dyDescent="0.2">
      <c r="A370" s="138">
        <v>69</v>
      </c>
      <c r="B370" s="487" t="s">
        <v>682</v>
      </c>
      <c r="C370" s="153" t="s">
        <v>1090</v>
      </c>
      <c r="D370" s="140">
        <v>0</v>
      </c>
      <c r="E370" s="140">
        <v>0</v>
      </c>
      <c r="F370" s="141" t="s">
        <v>29</v>
      </c>
      <c r="G370" s="47">
        <v>0</v>
      </c>
      <c r="H370" s="47">
        <v>0</v>
      </c>
      <c r="I370" s="47">
        <v>0</v>
      </c>
      <c r="J370" s="47">
        <v>0</v>
      </c>
      <c r="K370" s="147" t="s">
        <v>611</v>
      </c>
    </row>
    <row r="371" spans="1:11" x14ac:dyDescent="0.2">
      <c r="A371" s="138">
        <v>69</v>
      </c>
      <c r="B371" s="487" t="s">
        <v>682</v>
      </c>
      <c r="C371" s="153" t="s">
        <v>1090</v>
      </c>
      <c r="D371" s="140">
        <v>0</v>
      </c>
      <c r="E371" s="140">
        <v>0</v>
      </c>
      <c r="F371" s="141" t="s">
        <v>29</v>
      </c>
      <c r="G371" s="47">
        <v>0</v>
      </c>
      <c r="H371" s="47">
        <v>0</v>
      </c>
      <c r="I371" s="47">
        <v>0</v>
      </c>
      <c r="J371" s="47">
        <v>0</v>
      </c>
      <c r="K371" s="147" t="s">
        <v>263</v>
      </c>
    </row>
    <row r="372" spans="1:11" x14ac:dyDescent="0.2">
      <c r="A372" s="138">
        <v>69</v>
      </c>
      <c r="B372" s="487" t="s">
        <v>682</v>
      </c>
      <c r="C372" s="153" t="s">
        <v>1090</v>
      </c>
      <c r="D372" s="140">
        <v>0</v>
      </c>
      <c r="E372" s="140">
        <v>0</v>
      </c>
      <c r="F372" s="141" t="s">
        <v>29</v>
      </c>
      <c r="G372" s="47">
        <v>0</v>
      </c>
      <c r="H372" s="47">
        <v>0</v>
      </c>
      <c r="I372" s="47">
        <v>0</v>
      </c>
      <c r="J372" s="47">
        <v>0</v>
      </c>
      <c r="K372" s="147" t="s">
        <v>263</v>
      </c>
    </row>
    <row r="373" spans="1:11" x14ac:dyDescent="0.2">
      <c r="A373" s="138">
        <v>69</v>
      </c>
      <c r="B373" s="487" t="s">
        <v>682</v>
      </c>
      <c r="C373" s="153" t="s">
        <v>1090</v>
      </c>
      <c r="D373" s="140">
        <v>0</v>
      </c>
      <c r="E373" s="140">
        <v>0</v>
      </c>
      <c r="F373" s="141" t="s">
        <v>29</v>
      </c>
      <c r="G373" s="47">
        <v>0</v>
      </c>
      <c r="H373" s="47">
        <v>0</v>
      </c>
      <c r="I373" s="47">
        <v>0</v>
      </c>
      <c r="J373" s="47">
        <v>0</v>
      </c>
      <c r="K373" s="147" t="s">
        <v>263</v>
      </c>
    </row>
    <row r="374" spans="1:11" x14ac:dyDescent="0.2">
      <c r="A374" s="138">
        <v>69</v>
      </c>
      <c r="B374" s="487" t="s">
        <v>687</v>
      </c>
      <c r="C374" s="104" t="s">
        <v>817</v>
      </c>
      <c r="D374" s="140">
        <f>VLOOKUP(C374,TLine_Cost,2,FALSE)</f>
        <v>6412087.1499999994</v>
      </c>
      <c r="E374" s="140">
        <f>VLOOKUP(C374,TLine_Cost,4,FALSE)</f>
        <v>5577282.6863616724</v>
      </c>
      <c r="F374" s="141" t="s">
        <v>29</v>
      </c>
      <c r="G374" s="47">
        <v>0</v>
      </c>
      <c r="H374" s="47">
        <v>0</v>
      </c>
      <c r="I374" s="47">
        <v>0</v>
      </c>
      <c r="J374" s="47">
        <v>0</v>
      </c>
      <c r="K374" s="147" t="s">
        <v>263</v>
      </c>
    </row>
    <row r="375" spans="1:11" x14ac:dyDescent="0.2">
      <c r="A375" s="138">
        <v>69</v>
      </c>
      <c r="B375" s="487" t="s">
        <v>687</v>
      </c>
      <c r="C375" s="104" t="s">
        <v>817</v>
      </c>
      <c r="D375" s="140">
        <f>VLOOKUP(C375,TLine_Cost,2,FALSE)</f>
        <v>6412087.1499999994</v>
      </c>
      <c r="E375" s="140">
        <f>VLOOKUP(C375,TLine_Cost,4,FALSE)</f>
        <v>5577282.6863616724</v>
      </c>
      <c r="F375" s="141" t="s">
        <v>29</v>
      </c>
      <c r="G375" s="47">
        <v>0</v>
      </c>
      <c r="H375" s="47">
        <v>0</v>
      </c>
      <c r="I375" s="47">
        <v>0</v>
      </c>
      <c r="J375" s="47">
        <v>0</v>
      </c>
      <c r="K375" s="147" t="s">
        <v>611</v>
      </c>
    </row>
    <row r="376" spans="1:11" x14ac:dyDescent="0.2">
      <c r="A376" s="138">
        <v>69</v>
      </c>
      <c r="B376" s="487" t="s">
        <v>687</v>
      </c>
      <c r="C376" s="104" t="s">
        <v>817</v>
      </c>
      <c r="D376" s="140">
        <f>VLOOKUP(C376,TLine_Cost,2,FALSE)</f>
        <v>6412087.1499999994</v>
      </c>
      <c r="E376" s="140">
        <f>VLOOKUP(C376,TLine_Cost,4,FALSE)</f>
        <v>5577282.6863616724</v>
      </c>
      <c r="F376" s="141" t="s">
        <v>29</v>
      </c>
      <c r="G376" s="47">
        <v>0</v>
      </c>
      <c r="H376" s="47">
        <v>0</v>
      </c>
      <c r="I376" s="47">
        <v>0</v>
      </c>
      <c r="J376" s="47">
        <v>0</v>
      </c>
      <c r="K376" s="147" t="s">
        <v>611</v>
      </c>
    </row>
    <row r="377" spans="1:11" x14ac:dyDescent="0.2">
      <c r="A377" s="138">
        <v>69</v>
      </c>
      <c r="B377" s="487" t="s">
        <v>687</v>
      </c>
      <c r="C377" s="104" t="s">
        <v>817</v>
      </c>
      <c r="D377" s="140">
        <f>VLOOKUP(C377,TLine_Cost,2,FALSE)</f>
        <v>6412087.1499999994</v>
      </c>
      <c r="E377" s="140">
        <f>VLOOKUP(C377,TLine_Cost,4,FALSE)</f>
        <v>5577282.6863616724</v>
      </c>
      <c r="F377" s="141" t="s">
        <v>29</v>
      </c>
      <c r="G377" s="47">
        <v>0</v>
      </c>
      <c r="H377" s="47">
        <v>0</v>
      </c>
      <c r="I377" s="47">
        <v>0</v>
      </c>
      <c r="J377" s="47">
        <v>0</v>
      </c>
      <c r="K377" s="147" t="s">
        <v>611</v>
      </c>
    </row>
    <row r="378" spans="1:11" x14ac:dyDescent="0.2">
      <c r="A378" s="138">
        <v>69</v>
      </c>
      <c r="B378" s="487" t="s">
        <v>1597</v>
      </c>
      <c r="C378" s="139" t="s">
        <v>784</v>
      </c>
      <c r="D378" s="140">
        <f>VLOOKUP(C378,TLine_Cost,2,FALSE)</f>
        <v>320436.87</v>
      </c>
      <c r="E378" s="140">
        <f>VLOOKUP(C378,TLine_Cost,4,FALSE)</f>
        <v>303107.92562637082</v>
      </c>
      <c r="F378" s="171" t="s">
        <v>28</v>
      </c>
      <c r="G378" s="47">
        <v>0</v>
      </c>
      <c r="H378" s="47">
        <v>0</v>
      </c>
      <c r="I378" s="47">
        <v>179989.61275409468</v>
      </c>
      <c r="J378" s="47">
        <v>170255.93264653787</v>
      </c>
      <c r="K378" s="147" t="s">
        <v>263</v>
      </c>
    </row>
    <row r="379" spans="1:11" x14ac:dyDescent="0.2">
      <c r="A379" s="138">
        <v>69</v>
      </c>
      <c r="B379" s="487" t="s">
        <v>692</v>
      </c>
      <c r="C379" s="153" t="s">
        <v>1091</v>
      </c>
      <c r="D379" s="140">
        <v>0</v>
      </c>
      <c r="E379" s="140">
        <v>0</v>
      </c>
      <c r="F379" s="141" t="s">
        <v>29</v>
      </c>
      <c r="G379" s="47">
        <v>0</v>
      </c>
      <c r="H379" s="47">
        <v>0</v>
      </c>
      <c r="I379" s="47">
        <v>0</v>
      </c>
      <c r="J379" s="47">
        <v>0</v>
      </c>
      <c r="K379" s="147" t="s">
        <v>611</v>
      </c>
    </row>
    <row r="380" spans="1:11" x14ac:dyDescent="0.2">
      <c r="A380" s="138">
        <v>69</v>
      </c>
      <c r="B380" s="487" t="s">
        <v>692</v>
      </c>
      <c r="C380" s="153" t="s">
        <v>1091</v>
      </c>
      <c r="D380" s="140">
        <v>0</v>
      </c>
      <c r="E380" s="140">
        <v>0</v>
      </c>
      <c r="F380" s="141" t="s">
        <v>29</v>
      </c>
      <c r="G380" s="47">
        <v>0</v>
      </c>
      <c r="H380" s="47">
        <v>0</v>
      </c>
      <c r="I380" s="47">
        <v>0</v>
      </c>
      <c r="J380" s="47">
        <v>0</v>
      </c>
      <c r="K380" s="147" t="s">
        <v>611</v>
      </c>
    </row>
    <row r="381" spans="1:11" x14ac:dyDescent="0.2">
      <c r="A381" s="138">
        <v>69</v>
      </c>
      <c r="B381" s="487" t="s">
        <v>692</v>
      </c>
      <c r="C381" s="153" t="s">
        <v>1091</v>
      </c>
      <c r="D381" s="140">
        <v>0</v>
      </c>
      <c r="E381" s="140">
        <v>0</v>
      </c>
      <c r="F381" s="141" t="s">
        <v>29</v>
      </c>
      <c r="G381" s="47">
        <v>0</v>
      </c>
      <c r="H381" s="47">
        <v>0</v>
      </c>
      <c r="I381" s="47">
        <v>0</v>
      </c>
      <c r="J381" s="47">
        <v>0</v>
      </c>
      <c r="K381" s="147" t="s">
        <v>606</v>
      </c>
    </row>
    <row r="382" spans="1:11" x14ac:dyDescent="0.2">
      <c r="A382" s="138">
        <v>69</v>
      </c>
      <c r="B382" s="487" t="s">
        <v>692</v>
      </c>
      <c r="C382" s="153" t="s">
        <v>1091</v>
      </c>
      <c r="D382" s="140">
        <v>0</v>
      </c>
      <c r="E382" s="140">
        <v>0</v>
      </c>
      <c r="F382" s="141" t="s">
        <v>29</v>
      </c>
      <c r="G382" s="47">
        <v>0</v>
      </c>
      <c r="H382" s="47">
        <v>0</v>
      </c>
      <c r="I382" s="47">
        <v>0</v>
      </c>
      <c r="J382" s="47">
        <v>0</v>
      </c>
      <c r="K382" s="147" t="s">
        <v>263</v>
      </c>
    </row>
    <row r="383" spans="1:11" x14ac:dyDescent="0.2">
      <c r="A383" s="138">
        <v>69</v>
      </c>
      <c r="B383" s="487" t="s">
        <v>692</v>
      </c>
      <c r="C383" s="153" t="s">
        <v>1091</v>
      </c>
      <c r="D383" s="140">
        <v>0</v>
      </c>
      <c r="E383" s="140">
        <v>0</v>
      </c>
      <c r="F383" s="141" t="s">
        <v>29</v>
      </c>
      <c r="G383" s="47">
        <v>0</v>
      </c>
      <c r="H383" s="47">
        <v>0</v>
      </c>
      <c r="I383" s="47">
        <v>0</v>
      </c>
      <c r="J383" s="47">
        <v>0</v>
      </c>
      <c r="K383" s="147" t="s">
        <v>611</v>
      </c>
    </row>
    <row r="384" spans="1:11" x14ac:dyDescent="0.2">
      <c r="A384" s="138">
        <v>69</v>
      </c>
      <c r="B384" s="487" t="s">
        <v>692</v>
      </c>
      <c r="C384" s="153" t="s">
        <v>1091</v>
      </c>
      <c r="D384" s="140">
        <v>0</v>
      </c>
      <c r="E384" s="140">
        <v>0</v>
      </c>
      <c r="F384" s="141" t="s">
        <v>29</v>
      </c>
      <c r="G384" s="68">
        <v>0</v>
      </c>
      <c r="H384" s="68">
        <v>0</v>
      </c>
      <c r="I384" s="68">
        <v>0</v>
      </c>
      <c r="J384" s="68">
        <v>0</v>
      </c>
      <c r="K384" s="147" t="s">
        <v>263</v>
      </c>
    </row>
    <row r="385" spans="1:11" x14ac:dyDescent="0.2">
      <c r="A385" s="194">
        <v>115</v>
      </c>
      <c r="B385" s="266" t="s">
        <v>500</v>
      </c>
      <c r="C385" s="181" t="s">
        <v>829</v>
      </c>
      <c r="D385" s="267">
        <f t="shared" ref="D385:D392" si="32">VLOOKUP(C385,TLine_Cost,2,FALSE)</f>
        <v>1226344.53</v>
      </c>
      <c r="E385" s="267">
        <f t="shared" ref="E385:E392" si="33">VLOOKUP(C385,TLine_Cost,4,FALSE)</f>
        <v>685189.46841381397</v>
      </c>
      <c r="F385" s="268" t="s">
        <v>28</v>
      </c>
      <c r="G385" s="99">
        <v>1226344.53</v>
      </c>
      <c r="H385" s="99">
        <v>685189.46841381397</v>
      </c>
      <c r="I385" s="99">
        <v>0</v>
      </c>
      <c r="J385" s="99">
        <v>0</v>
      </c>
      <c r="K385" s="272" t="s">
        <v>1226</v>
      </c>
    </row>
    <row r="386" spans="1:11" ht="12.75" x14ac:dyDescent="0.2">
      <c r="A386" s="138">
        <v>115</v>
      </c>
      <c r="B386" s="487" t="s">
        <v>309</v>
      </c>
      <c r="C386" s="485" t="s">
        <v>789</v>
      </c>
      <c r="D386" s="140">
        <f t="shared" si="32"/>
        <v>3109701.1999999997</v>
      </c>
      <c r="E386" s="140">
        <f t="shared" si="33"/>
        <v>2566741.4125128658</v>
      </c>
      <c r="F386" s="141" t="s">
        <v>28</v>
      </c>
      <c r="G386" s="47">
        <v>0</v>
      </c>
      <c r="H386" s="47">
        <v>0</v>
      </c>
      <c r="I386" s="47">
        <v>3109701.1999999997</v>
      </c>
      <c r="J386" s="47">
        <v>2566741.4125128658</v>
      </c>
      <c r="K386" s="147" t="s">
        <v>263</v>
      </c>
    </row>
    <row r="387" spans="1:11" x14ac:dyDescent="0.2">
      <c r="A387" s="138">
        <v>115</v>
      </c>
      <c r="B387" s="169" t="s">
        <v>1100</v>
      </c>
      <c r="C387" s="153" t="s">
        <v>851</v>
      </c>
      <c r="D387" s="140">
        <f t="shared" si="32"/>
        <v>442624.89</v>
      </c>
      <c r="E387" s="140">
        <f t="shared" si="33"/>
        <v>357703.35895016498</v>
      </c>
      <c r="F387" s="141" t="s">
        <v>28</v>
      </c>
      <c r="G387" s="47">
        <v>0</v>
      </c>
      <c r="H387" s="47">
        <v>0</v>
      </c>
      <c r="I387" s="47">
        <v>963.69451338994133</v>
      </c>
      <c r="J387" s="47">
        <v>778.80112987190296</v>
      </c>
      <c r="K387" s="147" t="s">
        <v>263</v>
      </c>
    </row>
    <row r="388" spans="1:11" x14ac:dyDescent="0.2">
      <c r="A388" s="138">
        <v>115</v>
      </c>
      <c r="B388" s="487" t="s">
        <v>501</v>
      </c>
      <c r="C388" s="173" t="s">
        <v>73</v>
      </c>
      <c r="D388" s="140">
        <f>'Transmission Cost 12-31-2016'!B471</f>
        <v>229095.9</v>
      </c>
      <c r="E388" s="140">
        <f>'Transmission Cost 12-31-2016'!D471</f>
        <v>189931.76585056298</v>
      </c>
      <c r="F388" s="141" t="s">
        <v>28</v>
      </c>
      <c r="G388" s="47">
        <v>0</v>
      </c>
      <c r="H388" s="47">
        <v>0</v>
      </c>
      <c r="I388" s="47">
        <v>255.2684210526316</v>
      </c>
      <c r="J388" s="47">
        <v>211.6300727180685</v>
      </c>
      <c r="K388" s="147" t="s">
        <v>263</v>
      </c>
    </row>
    <row r="389" spans="1:11" x14ac:dyDescent="0.2">
      <c r="A389" s="138">
        <v>115</v>
      </c>
      <c r="B389" s="487" t="s">
        <v>501</v>
      </c>
      <c r="C389" s="153" t="s">
        <v>73</v>
      </c>
      <c r="D389" s="140">
        <f>'Transmission Cost 12-31-2016'!B471</f>
        <v>229095.9</v>
      </c>
      <c r="E389" s="140">
        <f>'Transmission Cost 12-31-2016'!D471</f>
        <v>189931.76585056298</v>
      </c>
      <c r="F389" s="141" t="s">
        <v>28</v>
      </c>
      <c r="G389" s="47">
        <v>0</v>
      </c>
      <c r="H389" s="47">
        <v>0</v>
      </c>
      <c r="I389" s="47">
        <v>30632.21052631579</v>
      </c>
      <c r="J389" s="47">
        <v>25395.608726168219</v>
      </c>
      <c r="K389" s="147" t="s">
        <v>263</v>
      </c>
    </row>
    <row r="390" spans="1:11" x14ac:dyDescent="0.2">
      <c r="A390" s="138">
        <v>115</v>
      </c>
      <c r="B390" s="487" t="s">
        <v>501</v>
      </c>
      <c r="C390" s="153" t="s">
        <v>837</v>
      </c>
      <c r="D390" s="140">
        <f t="shared" si="32"/>
        <v>95714.37</v>
      </c>
      <c r="E390" s="140">
        <f t="shared" si="33"/>
        <v>79296.384254244913</v>
      </c>
      <c r="F390" s="141" t="s">
        <v>28</v>
      </c>
      <c r="G390" s="47">
        <v>0</v>
      </c>
      <c r="H390" s="47">
        <v>0</v>
      </c>
      <c r="I390" s="47">
        <v>9786.6171069017491</v>
      </c>
      <c r="J390" s="47">
        <v>8107.908464090061</v>
      </c>
      <c r="K390" s="147" t="s">
        <v>263</v>
      </c>
    </row>
    <row r="391" spans="1:11" x14ac:dyDescent="0.2">
      <c r="A391" s="138">
        <v>115</v>
      </c>
      <c r="B391" s="169" t="s">
        <v>113</v>
      </c>
      <c r="C391" s="104" t="s">
        <v>845</v>
      </c>
      <c r="D391" s="140">
        <f t="shared" si="32"/>
        <v>3231825.4299999997</v>
      </c>
      <c r="E391" s="140">
        <f t="shared" si="33"/>
        <v>2385079.1661562053</v>
      </c>
      <c r="F391" s="171" t="s">
        <v>29</v>
      </c>
      <c r="G391" s="47">
        <v>0</v>
      </c>
      <c r="H391" s="47">
        <v>0</v>
      </c>
      <c r="I391" s="47">
        <v>0</v>
      </c>
      <c r="J391" s="47">
        <v>0</v>
      </c>
      <c r="K391" s="147" t="s">
        <v>604</v>
      </c>
    </row>
    <row r="392" spans="1:11" x14ac:dyDescent="0.2">
      <c r="A392" s="138">
        <v>115</v>
      </c>
      <c r="B392" s="487" t="s">
        <v>113</v>
      </c>
      <c r="C392" s="104" t="s">
        <v>845</v>
      </c>
      <c r="D392" s="140">
        <f t="shared" si="32"/>
        <v>3231825.4299999997</v>
      </c>
      <c r="E392" s="140">
        <f t="shared" si="33"/>
        <v>2385079.1661562053</v>
      </c>
      <c r="F392" s="171" t="s">
        <v>29</v>
      </c>
      <c r="G392" s="47">
        <v>0</v>
      </c>
      <c r="H392" s="47">
        <v>0</v>
      </c>
      <c r="I392" s="47">
        <v>0</v>
      </c>
      <c r="J392" s="47">
        <v>0</v>
      </c>
      <c r="K392" s="147" t="s">
        <v>263</v>
      </c>
    </row>
    <row r="393" spans="1:11" x14ac:dyDescent="0.2">
      <c r="A393" s="138">
        <v>115</v>
      </c>
      <c r="B393" s="487" t="s">
        <v>502</v>
      </c>
      <c r="C393" s="104" t="s">
        <v>849</v>
      </c>
      <c r="D393" s="140">
        <f>VLOOKUP(C393,TLine_Cost,2,FALSE)</f>
        <v>1405318.5</v>
      </c>
      <c r="E393" s="140">
        <f>VLOOKUP(C393,TLine_Cost,4,FALSE)</f>
        <v>806092.02583670721</v>
      </c>
      <c r="F393" s="171" t="s">
        <v>28</v>
      </c>
      <c r="G393" s="47">
        <v>0</v>
      </c>
      <c r="H393" s="47">
        <v>0</v>
      </c>
      <c r="I393" s="47">
        <v>56148.570205479446</v>
      </c>
      <c r="J393" s="47">
        <v>32206.873178407248</v>
      </c>
      <c r="K393" s="147" t="s">
        <v>263</v>
      </c>
    </row>
    <row r="394" spans="1:11" x14ac:dyDescent="0.2">
      <c r="A394" s="138">
        <v>115</v>
      </c>
      <c r="B394" s="487" t="s">
        <v>502</v>
      </c>
      <c r="C394" s="104" t="s">
        <v>849</v>
      </c>
      <c r="D394" s="140">
        <f t="shared" ref="D394:D399" si="34">VLOOKUP(C394,TLine_Cost,2,FALSE)</f>
        <v>1405318.5</v>
      </c>
      <c r="E394" s="140">
        <f t="shared" ref="E394:E399" si="35">VLOOKUP(C394,TLine_Cost,4,FALSE)</f>
        <v>806092.02583670721</v>
      </c>
      <c r="F394" s="171" t="s">
        <v>28</v>
      </c>
      <c r="G394" s="47">
        <v>0</v>
      </c>
      <c r="H394" s="47">
        <v>0</v>
      </c>
      <c r="I394" s="47">
        <v>44562.357305936071</v>
      </c>
      <c r="J394" s="47">
        <v>25561.010459053374</v>
      </c>
      <c r="K394" s="147" t="s">
        <v>263</v>
      </c>
    </row>
    <row r="395" spans="1:11" x14ac:dyDescent="0.2">
      <c r="A395" s="138">
        <v>115</v>
      </c>
      <c r="B395" s="487" t="s">
        <v>502</v>
      </c>
      <c r="C395" s="104" t="s">
        <v>849</v>
      </c>
      <c r="D395" s="140">
        <f t="shared" si="34"/>
        <v>1405318.5</v>
      </c>
      <c r="E395" s="140">
        <f t="shared" si="35"/>
        <v>806092.02583670721</v>
      </c>
      <c r="F395" s="171" t="s">
        <v>28</v>
      </c>
      <c r="G395" s="47">
        <v>0</v>
      </c>
      <c r="H395" s="47">
        <v>0</v>
      </c>
      <c r="I395" s="47">
        <v>11883.295281582952</v>
      </c>
      <c r="J395" s="47">
        <v>6816.269455747567</v>
      </c>
      <c r="K395" s="147" t="s">
        <v>263</v>
      </c>
    </row>
    <row r="396" spans="1:11" x14ac:dyDescent="0.2">
      <c r="A396" s="138">
        <v>115</v>
      </c>
      <c r="B396" s="487" t="s">
        <v>502</v>
      </c>
      <c r="C396" s="104" t="s">
        <v>849</v>
      </c>
      <c r="D396" s="140">
        <f t="shared" si="34"/>
        <v>1405318.5</v>
      </c>
      <c r="E396" s="140">
        <f t="shared" si="35"/>
        <v>806092.02583670721</v>
      </c>
      <c r="F396" s="171" t="s">
        <v>28</v>
      </c>
      <c r="G396" s="47">
        <v>0</v>
      </c>
      <c r="H396" s="47">
        <v>0</v>
      </c>
      <c r="I396" s="47">
        <v>140222.88432267882</v>
      </c>
      <c r="J396" s="47">
        <v>80431.979577821287</v>
      </c>
      <c r="K396" s="147" t="s">
        <v>263</v>
      </c>
    </row>
    <row r="397" spans="1:11" x14ac:dyDescent="0.2">
      <c r="A397" s="138">
        <v>115</v>
      </c>
      <c r="B397" s="487" t="s">
        <v>502</v>
      </c>
      <c r="C397" s="104" t="s">
        <v>849</v>
      </c>
      <c r="D397" s="140">
        <f t="shared" si="34"/>
        <v>1405318.5</v>
      </c>
      <c r="E397" s="140">
        <f t="shared" si="35"/>
        <v>806092.02583670721</v>
      </c>
      <c r="F397" s="171" t="s">
        <v>28</v>
      </c>
      <c r="G397" s="47">
        <v>0</v>
      </c>
      <c r="H397" s="47">
        <v>0</v>
      </c>
      <c r="I397" s="47">
        <v>2020.1601978691021</v>
      </c>
      <c r="J397" s="47">
        <v>1158.7658074770864</v>
      </c>
      <c r="K397" s="147" t="s">
        <v>263</v>
      </c>
    </row>
    <row r="398" spans="1:11" x14ac:dyDescent="0.2">
      <c r="A398" s="138">
        <v>115</v>
      </c>
      <c r="B398" s="487" t="s">
        <v>503</v>
      </c>
      <c r="C398" s="153" t="s">
        <v>74</v>
      </c>
      <c r="D398" s="140">
        <f>'Transmission Cost 12-31-2016'!B472</f>
        <v>235943.12000000002</v>
      </c>
      <c r="E398" s="140">
        <f>'Transmission Cost 12-31-2016'!D472</f>
        <v>207135.45857008212</v>
      </c>
      <c r="F398" s="141" t="s">
        <v>28</v>
      </c>
      <c r="G398" s="47">
        <v>0</v>
      </c>
      <c r="H398" s="47">
        <v>0</v>
      </c>
      <c r="I398" s="47">
        <v>67743.714277571969</v>
      </c>
      <c r="J398" s="47">
        <v>59472.492023185448</v>
      </c>
      <c r="K398" s="147" t="s">
        <v>263</v>
      </c>
    </row>
    <row r="399" spans="1:11" x14ac:dyDescent="0.2">
      <c r="A399" s="138">
        <v>115</v>
      </c>
      <c r="B399" s="487" t="s">
        <v>1687</v>
      </c>
      <c r="C399" s="153" t="s">
        <v>841</v>
      </c>
      <c r="D399" s="140">
        <f t="shared" si="34"/>
        <v>1171595.4400000002</v>
      </c>
      <c r="E399" s="140">
        <f t="shared" si="35"/>
        <v>1033182.4138017145</v>
      </c>
      <c r="F399" s="141" t="s">
        <v>28</v>
      </c>
      <c r="G399" s="47">
        <v>0</v>
      </c>
      <c r="H399" s="47">
        <v>0</v>
      </c>
      <c r="I399" s="47">
        <v>56075.589910257659</v>
      </c>
      <c r="J399" s="47">
        <v>49450.784256069717</v>
      </c>
      <c r="K399" s="147" t="s">
        <v>263</v>
      </c>
    </row>
    <row r="400" spans="1:11" x14ac:dyDescent="0.2">
      <c r="A400" s="138">
        <v>115</v>
      </c>
      <c r="B400" s="487" t="s">
        <v>477</v>
      </c>
      <c r="C400" s="153" t="s">
        <v>379</v>
      </c>
      <c r="D400" s="140">
        <f>'Transmission Cost 12-31-2016'!B415</f>
        <v>1330665.1600000001</v>
      </c>
      <c r="E400" s="140">
        <f>'Transmission Cost 12-31-2016'!D415</f>
        <v>1274089.2255968212</v>
      </c>
      <c r="F400" s="141" t="s">
        <v>28</v>
      </c>
      <c r="G400" s="47">
        <v>0</v>
      </c>
      <c r="H400" s="47">
        <v>0</v>
      </c>
      <c r="I400" s="47">
        <v>342.77824832560543</v>
      </c>
      <c r="J400" s="47">
        <v>328.20433425987153</v>
      </c>
      <c r="K400" s="147" t="s">
        <v>263</v>
      </c>
    </row>
    <row r="401" spans="1:11" x14ac:dyDescent="0.2">
      <c r="A401" s="138">
        <v>115</v>
      </c>
      <c r="B401" s="487" t="s">
        <v>477</v>
      </c>
      <c r="C401" s="153" t="s">
        <v>379</v>
      </c>
      <c r="D401" s="140">
        <f>'Transmission Cost 12-31-2016'!B415</f>
        <v>1330665.1600000001</v>
      </c>
      <c r="E401" s="140">
        <f>'Transmission Cost 12-31-2016'!D415</f>
        <v>1274089.2255968212</v>
      </c>
      <c r="F401" s="141" t="s">
        <v>29</v>
      </c>
      <c r="G401" s="47">
        <v>0</v>
      </c>
      <c r="H401" s="47">
        <v>0</v>
      </c>
      <c r="I401" s="47">
        <v>0</v>
      </c>
      <c r="J401" s="47">
        <v>0</v>
      </c>
      <c r="K401" s="147" t="s">
        <v>602</v>
      </c>
    </row>
    <row r="402" spans="1:11" x14ac:dyDescent="0.2">
      <c r="A402" s="138">
        <v>115</v>
      </c>
      <c r="B402" s="487" t="s">
        <v>504</v>
      </c>
      <c r="C402" s="205" t="s">
        <v>852</v>
      </c>
      <c r="D402" s="140">
        <f>VLOOKUP(C402,TLine_Cost,2,FALSE)</f>
        <v>165962.80999999997</v>
      </c>
      <c r="E402" s="140">
        <f>VLOOKUP(C402,TLine_Cost,4,FALSE)</f>
        <v>65103.592339948082</v>
      </c>
      <c r="F402" s="141" t="s">
        <v>28</v>
      </c>
      <c r="G402" s="68">
        <v>0</v>
      </c>
      <c r="H402" s="68">
        <v>0</v>
      </c>
      <c r="I402" s="68">
        <v>165962.81</v>
      </c>
      <c r="J402" s="68">
        <v>65103.592339948082</v>
      </c>
      <c r="K402" s="147" t="s">
        <v>263</v>
      </c>
    </row>
    <row r="403" spans="1:11" x14ac:dyDescent="0.2">
      <c r="A403" s="194">
        <v>115</v>
      </c>
      <c r="B403" s="266" t="s">
        <v>1688</v>
      </c>
      <c r="C403" s="178" t="s">
        <v>93</v>
      </c>
      <c r="D403" s="267">
        <f>'Transmission Cost 12-31-2016'!B500</f>
        <v>2902396.5500000003</v>
      </c>
      <c r="E403" s="267">
        <f>'Transmission Cost 12-31-2016'!D500</f>
        <v>1790141.3880624026</v>
      </c>
      <c r="F403" s="268" t="s">
        <v>28</v>
      </c>
      <c r="G403" s="99">
        <v>1226.5806867406236</v>
      </c>
      <c r="H403" s="99">
        <v>756.53096167454953</v>
      </c>
      <c r="I403" s="99">
        <v>0</v>
      </c>
      <c r="J403" s="99">
        <v>0</v>
      </c>
      <c r="K403" s="272" t="s">
        <v>715</v>
      </c>
    </row>
    <row r="404" spans="1:11" x14ac:dyDescent="0.2">
      <c r="A404" s="138">
        <v>115</v>
      </c>
      <c r="B404" s="487" t="s">
        <v>1688</v>
      </c>
      <c r="C404" s="104" t="s">
        <v>505</v>
      </c>
      <c r="D404" s="140">
        <f>'Transmission Cost 12-31-2016'!B416</f>
        <v>194147.07</v>
      </c>
      <c r="E404" s="140">
        <f>'Transmission Cost 12-31-2016'!D416</f>
        <v>132823.29294897441</v>
      </c>
      <c r="F404" s="141" t="s">
        <v>28</v>
      </c>
      <c r="G404" s="68">
        <v>0</v>
      </c>
      <c r="H404" s="68">
        <v>0</v>
      </c>
      <c r="I404" s="68">
        <v>194147.07</v>
      </c>
      <c r="J404" s="68">
        <v>132823.29294897441</v>
      </c>
      <c r="K404" s="147" t="s">
        <v>263</v>
      </c>
    </row>
    <row r="405" spans="1:11" x14ac:dyDescent="0.2">
      <c r="A405" s="194">
        <v>115</v>
      </c>
      <c r="B405" s="266" t="s">
        <v>324</v>
      </c>
      <c r="C405" s="300" t="s">
        <v>122</v>
      </c>
      <c r="D405" s="267">
        <f>'Transmission Cost 12-31-2016'!B526</f>
        <v>435815.05000000005</v>
      </c>
      <c r="E405" s="267">
        <f>'Transmission Cost 12-31-2016'!D526</f>
        <v>304933.44154689449</v>
      </c>
      <c r="F405" s="268" t="s">
        <v>28</v>
      </c>
      <c r="G405" s="99">
        <v>531.48176829268311</v>
      </c>
      <c r="H405" s="99">
        <v>371.87005066694451</v>
      </c>
      <c r="I405" s="99">
        <v>0</v>
      </c>
      <c r="J405" s="99">
        <v>0</v>
      </c>
      <c r="K405" s="272" t="s">
        <v>607</v>
      </c>
    </row>
    <row r="406" spans="1:11" x14ac:dyDescent="0.2">
      <c r="A406" s="138">
        <v>115</v>
      </c>
      <c r="B406" s="487" t="s">
        <v>506</v>
      </c>
      <c r="C406" s="205" t="s">
        <v>836</v>
      </c>
      <c r="D406" s="140">
        <f>VLOOKUP(C406,TLine_Cost,2,FALSE)</f>
        <v>296070.33</v>
      </c>
      <c r="E406" s="140">
        <f>VLOOKUP(C406,TLine_Cost,4,FALSE)</f>
        <v>138023.11396743119</v>
      </c>
      <c r="F406" s="141" t="s">
        <v>28</v>
      </c>
      <c r="G406" s="68">
        <v>0</v>
      </c>
      <c r="H406" s="68">
        <v>0</v>
      </c>
      <c r="I406" s="68">
        <v>296070.33</v>
      </c>
      <c r="J406" s="68">
        <v>138023.11396743119</v>
      </c>
      <c r="K406" s="147" t="s">
        <v>263</v>
      </c>
    </row>
    <row r="407" spans="1:11" x14ac:dyDescent="0.2">
      <c r="A407" s="241">
        <v>115</v>
      </c>
      <c r="B407" s="237" t="s">
        <v>506</v>
      </c>
      <c r="C407" s="296" t="s">
        <v>123</v>
      </c>
      <c r="D407" s="239">
        <f>'Transmission Cost 12-31-2016'!B527</f>
        <v>1054018.1800000002</v>
      </c>
      <c r="E407" s="239">
        <f>'Transmission Cost 12-31-2016'!D527</f>
        <v>857309.74763239955</v>
      </c>
      <c r="F407" s="268" t="s">
        <v>28</v>
      </c>
      <c r="G407" s="99">
        <v>879.8580437024309</v>
      </c>
      <c r="H407" s="99">
        <v>715.65262507983277</v>
      </c>
      <c r="I407" s="99">
        <v>0</v>
      </c>
      <c r="J407" s="99">
        <v>0</v>
      </c>
      <c r="K407" s="272" t="s">
        <v>604</v>
      </c>
    </row>
    <row r="408" spans="1:11" x14ac:dyDescent="0.2">
      <c r="A408" s="194">
        <v>115</v>
      </c>
      <c r="B408" s="266" t="s">
        <v>506</v>
      </c>
      <c r="C408" s="300" t="s">
        <v>123</v>
      </c>
      <c r="D408" s="267">
        <f>'Transmission Cost 12-31-2016'!B527</f>
        <v>1054018.1800000002</v>
      </c>
      <c r="E408" s="267">
        <f>'Transmission Cost 12-31-2016'!D527</f>
        <v>857309.74763239955</v>
      </c>
      <c r="F408" s="268" t="s">
        <v>28</v>
      </c>
      <c r="G408" s="99">
        <v>2122.0105759882158</v>
      </c>
      <c r="H408" s="99">
        <v>1725.9857428395967</v>
      </c>
      <c r="I408" s="99">
        <v>0</v>
      </c>
      <c r="J408" s="99">
        <v>0</v>
      </c>
      <c r="K408" s="272" t="s">
        <v>604</v>
      </c>
    </row>
    <row r="409" spans="1:11" x14ac:dyDescent="0.2">
      <c r="A409" s="138">
        <v>115</v>
      </c>
      <c r="B409" s="487" t="s">
        <v>108</v>
      </c>
      <c r="C409" s="153" t="s">
        <v>92</v>
      </c>
      <c r="D409" s="140">
        <f>'Transmission Cost 12-31-2016'!B499</f>
        <v>2035020.13</v>
      </c>
      <c r="E409" s="140">
        <f>'Transmission Cost 12-31-2016'!D499</f>
        <v>1722961.7705279109</v>
      </c>
      <c r="F409" s="141" t="s">
        <v>28</v>
      </c>
      <c r="G409" s="47">
        <v>0</v>
      </c>
      <c r="H409" s="47">
        <v>0</v>
      </c>
      <c r="I409" s="47">
        <v>413435.24085778778</v>
      </c>
      <c r="J409" s="47">
        <v>350037.38001695712</v>
      </c>
      <c r="K409" s="147" t="s">
        <v>263</v>
      </c>
    </row>
    <row r="410" spans="1:11" x14ac:dyDescent="0.2">
      <c r="A410" s="138">
        <v>115</v>
      </c>
      <c r="B410" s="487" t="s">
        <v>1333</v>
      </c>
      <c r="C410" s="219" t="s">
        <v>304</v>
      </c>
      <c r="D410" s="140">
        <f>'Transmission Cost 12-31-2016'!B491</f>
        <v>696225.9</v>
      </c>
      <c r="E410" s="140">
        <f>'Transmission Cost 12-31-2016'!D491</f>
        <v>584527.08463557693</v>
      </c>
      <c r="F410" s="141" t="s">
        <v>28</v>
      </c>
      <c r="G410" s="47">
        <v>0</v>
      </c>
      <c r="H410" s="47">
        <v>0</v>
      </c>
      <c r="I410" s="47">
        <v>2125.3843377388307</v>
      </c>
      <c r="J410" s="47">
        <v>1784.3988720738414</v>
      </c>
      <c r="K410" s="147" t="s">
        <v>263</v>
      </c>
    </row>
    <row r="411" spans="1:11" x14ac:dyDescent="0.2">
      <c r="A411" s="138">
        <v>115</v>
      </c>
      <c r="B411" s="487" t="s">
        <v>1689</v>
      </c>
      <c r="C411" s="219" t="s">
        <v>347</v>
      </c>
      <c r="D411" s="140">
        <f>'Transmission Cost 12-31-2016'!B441</f>
        <v>65843</v>
      </c>
      <c r="E411" s="140">
        <f>'Transmission Cost 12-31-2016'!D441</f>
        <v>63703.736214267396</v>
      </c>
      <c r="F411" s="141" t="s">
        <v>29</v>
      </c>
      <c r="G411" s="68">
        <v>0</v>
      </c>
      <c r="H411" s="68">
        <v>0</v>
      </c>
      <c r="I411" s="68">
        <v>0</v>
      </c>
      <c r="J411" s="68">
        <v>0</v>
      </c>
      <c r="K411" s="147" t="s">
        <v>263</v>
      </c>
    </row>
    <row r="412" spans="1:11" x14ac:dyDescent="0.2">
      <c r="A412" s="194">
        <v>115</v>
      </c>
      <c r="B412" s="266" t="s">
        <v>111</v>
      </c>
      <c r="C412" s="176" t="s">
        <v>7</v>
      </c>
      <c r="D412" s="267">
        <f>VLOOKUP(C412,TLine_Cost,2,FALSE)</f>
        <v>525430.76</v>
      </c>
      <c r="E412" s="267">
        <f>VLOOKUP(C412,TLine_Cost,4,FALSE)</f>
        <v>461038.79977714847</v>
      </c>
      <c r="F412" s="268" t="s">
        <v>29</v>
      </c>
      <c r="G412" s="99">
        <v>0</v>
      </c>
      <c r="H412" s="99">
        <v>0</v>
      </c>
      <c r="I412" s="99">
        <v>0</v>
      </c>
      <c r="J412" s="99">
        <v>0</v>
      </c>
      <c r="K412" s="272" t="s">
        <v>606</v>
      </c>
    </row>
    <row r="413" spans="1:11" x14ac:dyDescent="0.2">
      <c r="A413" s="194">
        <v>115</v>
      </c>
      <c r="B413" s="266" t="s">
        <v>111</v>
      </c>
      <c r="C413" s="176" t="s">
        <v>7</v>
      </c>
      <c r="D413" s="267">
        <f>VLOOKUP(C413,TLine_Cost,2,FALSE)</f>
        <v>525430.76</v>
      </c>
      <c r="E413" s="267">
        <f>VLOOKUP(C413,TLine_Cost,4,FALSE)</f>
        <v>461038.79977714847</v>
      </c>
      <c r="F413" s="268" t="s">
        <v>28</v>
      </c>
      <c r="G413" s="99">
        <v>145319.23320155541</v>
      </c>
      <c r="H413" s="99">
        <v>127510.24485087371</v>
      </c>
      <c r="I413" s="99">
        <v>0</v>
      </c>
      <c r="J413" s="99">
        <v>0</v>
      </c>
      <c r="K413" s="272" t="s">
        <v>1226</v>
      </c>
    </row>
    <row r="414" spans="1:11" x14ac:dyDescent="0.2">
      <c r="A414" s="241">
        <v>115</v>
      </c>
      <c r="B414" s="237" t="s">
        <v>580</v>
      </c>
      <c r="C414" s="296" t="s">
        <v>848</v>
      </c>
      <c r="D414" s="239">
        <f>VLOOKUP(C414,TLine_Cost,2,FALSE)</f>
        <v>4392989.9000000004</v>
      </c>
      <c r="E414" s="239">
        <f>VLOOKUP(C414,TLine_Cost,4,FALSE)</f>
        <v>3039011.570425326</v>
      </c>
      <c r="F414" s="240" t="s">
        <v>28</v>
      </c>
      <c r="G414" s="99">
        <v>7249.158250825084</v>
      </c>
      <c r="H414" s="99">
        <v>5014.8705782596144</v>
      </c>
      <c r="I414" s="99">
        <v>0</v>
      </c>
      <c r="J414" s="99">
        <v>0</v>
      </c>
      <c r="K414" s="303" t="s">
        <v>606</v>
      </c>
    </row>
    <row r="415" spans="1:11" x14ac:dyDescent="0.2">
      <c r="A415" s="138">
        <v>115</v>
      </c>
      <c r="B415" s="487" t="s">
        <v>1249</v>
      </c>
      <c r="C415" s="219" t="s">
        <v>172</v>
      </c>
      <c r="D415" s="140">
        <f>VLOOKUP(C415,TLine_Cost,2,FALSE)</f>
        <v>12150547.970000001</v>
      </c>
      <c r="E415" s="140">
        <f>VLOOKUP(C415,TLine_Cost,4,FALSE)</f>
        <v>10758191.945177628</v>
      </c>
      <c r="F415" s="141" t="s">
        <v>29</v>
      </c>
      <c r="G415" s="47">
        <v>0</v>
      </c>
      <c r="H415" s="47">
        <v>0</v>
      </c>
      <c r="I415" s="47">
        <v>0</v>
      </c>
      <c r="J415" s="47">
        <v>0</v>
      </c>
      <c r="K415" s="147" t="s">
        <v>263</v>
      </c>
    </row>
    <row r="416" spans="1:11" x14ac:dyDescent="0.2">
      <c r="A416" s="138">
        <v>115</v>
      </c>
      <c r="B416" s="487" t="s">
        <v>1323</v>
      </c>
      <c r="C416" s="219" t="s">
        <v>11</v>
      </c>
      <c r="D416" s="140">
        <f>'Transmission Cost 12-31-2016'!B446</f>
        <v>1148269.26</v>
      </c>
      <c r="E416" s="140">
        <f>'Transmission Cost 12-31-2016'!D446</f>
        <v>1089767.0712231966</v>
      </c>
      <c r="F416" s="141" t="s">
        <v>29</v>
      </c>
      <c r="G416" s="47">
        <v>0</v>
      </c>
      <c r="H416" s="47">
        <v>0</v>
      </c>
      <c r="I416" s="47">
        <v>0</v>
      </c>
      <c r="J416" s="47">
        <v>0</v>
      </c>
      <c r="K416" s="147" t="s">
        <v>715</v>
      </c>
    </row>
    <row r="417" spans="1:11" x14ac:dyDescent="0.2">
      <c r="A417" s="138">
        <v>115</v>
      </c>
      <c r="B417" s="487" t="s">
        <v>1323</v>
      </c>
      <c r="C417" s="219" t="s">
        <v>11</v>
      </c>
      <c r="D417" s="140">
        <f>'Transmission Cost 12-31-2016'!B446</f>
        <v>1148269.26</v>
      </c>
      <c r="E417" s="140">
        <f>'Transmission Cost 12-31-2016'!D446</f>
        <v>1089767.0712231966</v>
      </c>
      <c r="F417" s="141" t="s">
        <v>29</v>
      </c>
      <c r="G417" s="47">
        <v>0</v>
      </c>
      <c r="H417" s="47">
        <v>0</v>
      </c>
      <c r="I417" s="47">
        <v>0</v>
      </c>
      <c r="J417" s="47">
        <v>0</v>
      </c>
      <c r="K417" s="147" t="s">
        <v>715</v>
      </c>
    </row>
    <row r="418" spans="1:11" x14ac:dyDescent="0.2">
      <c r="A418" s="138">
        <v>115</v>
      </c>
      <c r="B418" s="487" t="s">
        <v>507</v>
      </c>
      <c r="C418" s="104" t="s">
        <v>69</v>
      </c>
      <c r="D418" s="140">
        <f>'Transmission Cost 12-31-2016'!B461</f>
        <v>5726387.2699999996</v>
      </c>
      <c r="E418" s="140">
        <f>'Transmission Cost 12-31-2016'!D461</f>
        <v>5063901.7301996266</v>
      </c>
      <c r="F418" s="141" t="s">
        <v>28</v>
      </c>
      <c r="G418" s="47">
        <v>0</v>
      </c>
      <c r="H418" s="47">
        <v>0</v>
      </c>
      <c r="I418" s="47">
        <v>309769.24266747577</v>
      </c>
      <c r="J418" s="47">
        <v>273932.04998977628</v>
      </c>
      <c r="K418" s="147" t="s">
        <v>263</v>
      </c>
    </row>
    <row r="419" spans="1:11" x14ac:dyDescent="0.2">
      <c r="A419" s="138">
        <v>115</v>
      </c>
      <c r="B419" s="487" t="s">
        <v>507</v>
      </c>
      <c r="C419" s="104" t="s">
        <v>69</v>
      </c>
      <c r="D419" s="140">
        <f>'Transmission Cost 12-31-2016'!B461</f>
        <v>5726387.2699999996</v>
      </c>
      <c r="E419" s="140">
        <f>'Transmission Cost 12-31-2016'!D461</f>
        <v>5063901.7301996266</v>
      </c>
      <c r="F419" s="141" t="s">
        <v>28</v>
      </c>
      <c r="G419" s="47">
        <v>0</v>
      </c>
      <c r="H419" s="47">
        <v>0</v>
      </c>
      <c r="I419" s="47">
        <v>1116.9564038490712</v>
      </c>
      <c r="J419" s="47">
        <v>987.73575717467418</v>
      </c>
      <c r="K419" s="147" t="s">
        <v>263</v>
      </c>
    </row>
    <row r="420" spans="1:11" x14ac:dyDescent="0.2">
      <c r="A420" s="138">
        <v>115</v>
      </c>
      <c r="B420" s="487" t="s">
        <v>1252</v>
      </c>
      <c r="C420" s="153" t="s">
        <v>1256</v>
      </c>
      <c r="D420" s="140">
        <v>0</v>
      </c>
      <c r="E420" s="140">
        <v>0</v>
      </c>
      <c r="F420" s="141" t="s">
        <v>28</v>
      </c>
      <c r="G420" s="47">
        <v>0</v>
      </c>
      <c r="H420" s="47">
        <v>0</v>
      </c>
      <c r="I420" s="47">
        <v>0</v>
      </c>
      <c r="J420" s="47">
        <v>0</v>
      </c>
      <c r="K420" s="147" t="s">
        <v>263</v>
      </c>
    </row>
    <row r="421" spans="1:11" x14ac:dyDescent="0.2">
      <c r="A421" s="138">
        <v>115</v>
      </c>
      <c r="B421" s="487" t="s">
        <v>1252</v>
      </c>
      <c r="C421" s="153" t="s">
        <v>1256</v>
      </c>
      <c r="D421" s="140">
        <v>0</v>
      </c>
      <c r="E421" s="140">
        <v>0</v>
      </c>
      <c r="F421" s="141" t="s">
        <v>28</v>
      </c>
      <c r="G421" s="47">
        <v>0</v>
      </c>
      <c r="H421" s="47">
        <v>0</v>
      </c>
      <c r="I421" s="47">
        <v>0</v>
      </c>
      <c r="J421" s="47">
        <v>0</v>
      </c>
      <c r="K421" s="147" t="s">
        <v>263</v>
      </c>
    </row>
    <row r="422" spans="1:11" x14ac:dyDescent="0.2">
      <c r="A422" s="138">
        <v>115</v>
      </c>
      <c r="B422" s="487" t="s">
        <v>639</v>
      </c>
      <c r="C422" s="153" t="s">
        <v>311</v>
      </c>
      <c r="D422" s="140">
        <f>'Transmission Cost 12-31-2016'!B506</f>
        <v>-6495.8200000000006</v>
      </c>
      <c r="E422" s="140">
        <f>'Transmission Cost 12-31-2016'!D506</f>
        <v>-4522.5858374246</v>
      </c>
      <c r="F422" s="141" t="s">
        <v>28</v>
      </c>
      <c r="G422" s="47">
        <v>0</v>
      </c>
      <c r="H422" s="47">
        <v>0</v>
      </c>
      <c r="I422" s="47">
        <v>-6495.8200000000006</v>
      </c>
      <c r="J422" s="47">
        <v>-4522.5858374246</v>
      </c>
      <c r="K422" s="147" t="s">
        <v>263</v>
      </c>
    </row>
    <row r="423" spans="1:11" x14ac:dyDescent="0.2">
      <c r="A423" s="138">
        <v>115</v>
      </c>
      <c r="B423" s="487" t="s">
        <v>699</v>
      </c>
      <c r="C423" s="205" t="s">
        <v>838</v>
      </c>
      <c r="D423" s="140">
        <f>VLOOKUP(C423,TLine_Cost,2,FALSE)</f>
        <v>653028.99</v>
      </c>
      <c r="E423" s="140">
        <f>VLOOKUP(C423,TLine_Cost,4,FALSE)</f>
        <v>485568.59812926722</v>
      </c>
      <c r="F423" s="141" t="s">
        <v>28</v>
      </c>
      <c r="G423" s="47">
        <v>0</v>
      </c>
      <c r="H423" s="47">
        <v>0</v>
      </c>
      <c r="I423" s="47">
        <v>653028.99</v>
      </c>
      <c r="J423" s="47">
        <v>485568.59812926722</v>
      </c>
      <c r="K423" s="147" t="s">
        <v>263</v>
      </c>
    </row>
    <row r="424" spans="1:11" x14ac:dyDescent="0.2">
      <c r="A424" s="138">
        <v>115</v>
      </c>
      <c r="B424" s="487" t="s">
        <v>1124</v>
      </c>
      <c r="C424" s="205" t="s">
        <v>124</v>
      </c>
      <c r="D424" s="140">
        <f>'Transmission Cost 12-31-2016'!B528</f>
        <v>470319.05</v>
      </c>
      <c r="E424" s="140">
        <f>'Transmission Cost 12-31-2016'!D528</f>
        <v>332295.54453240021</v>
      </c>
      <c r="F424" s="141" t="s">
        <v>28</v>
      </c>
      <c r="G424" s="68">
        <v>0</v>
      </c>
      <c r="H424" s="68">
        <v>0</v>
      </c>
      <c r="I424" s="68">
        <v>1767.0095804633686</v>
      </c>
      <c r="J424" s="68">
        <v>1248.4491341229811</v>
      </c>
      <c r="K424" s="147" t="s">
        <v>263</v>
      </c>
    </row>
    <row r="425" spans="1:11" x14ac:dyDescent="0.2">
      <c r="A425" s="194">
        <v>115</v>
      </c>
      <c r="B425" s="177" t="s">
        <v>1126</v>
      </c>
      <c r="C425" s="176" t="s">
        <v>238</v>
      </c>
      <c r="D425" s="267">
        <f>'Transmission Cost 12-31-2016'!B488</f>
        <v>808821.14</v>
      </c>
      <c r="E425" s="267">
        <f>'Transmission Cost 12-31-2016'!D488</f>
        <v>761895.73688503727</v>
      </c>
      <c r="F425" s="268" t="s">
        <v>28</v>
      </c>
      <c r="G425" s="99">
        <v>844.81772116257946</v>
      </c>
      <c r="H425" s="99">
        <v>795.80390319508888</v>
      </c>
      <c r="I425" s="99">
        <v>0</v>
      </c>
      <c r="J425" s="99">
        <v>0</v>
      </c>
      <c r="K425" s="272" t="s">
        <v>607</v>
      </c>
    </row>
    <row r="426" spans="1:11" x14ac:dyDescent="0.2">
      <c r="A426" s="138">
        <v>115</v>
      </c>
      <c r="B426" s="487" t="s">
        <v>479</v>
      </c>
      <c r="C426" s="205" t="s">
        <v>26</v>
      </c>
      <c r="D426" s="140">
        <f>'Transmission Cost 12-31-2016'!B459</f>
        <v>1252583.82</v>
      </c>
      <c r="E426" s="140">
        <f>'Transmission Cost 12-31-2016'!D459</f>
        <v>819710.25945102319</v>
      </c>
      <c r="F426" s="141" t="s">
        <v>29</v>
      </c>
      <c r="G426" s="47">
        <v>0</v>
      </c>
      <c r="H426" s="47">
        <v>0</v>
      </c>
      <c r="I426" s="47">
        <v>0</v>
      </c>
      <c r="J426" s="47">
        <v>0</v>
      </c>
      <c r="K426" s="147" t="s">
        <v>263</v>
      </c>
    </row>
    <row r="427" spans="1:11" x14ac:dyDescent="0.2">
      <c r="A427" s="138">
        <v>115</v>
      </c>
      <c r="B427" s="487" t="s">
        <v>1258</v>
      </c>
      <c r="C427" s="219" t="s">
        <v>232</v>
      </c>
      <c r="D427" s="140">
        <f>'Transmission Cost 12-31-2016'!B518</f>
        <v>1805052.8699999999</v>
      </c>
      <c r="E427" s="140">
        <f>'Transmission Cost 12-31-2016'!D518</f>
        <v>1718071.8100594697</v>
      </c>
      <c r="F427" s="141" t="s">
        <v>29</v>
      </c>
      <c r="G427" s="47">
        <v>0</v>
      </c>
      <c r="H427" s="47">
        <v>0</v>
      </c>
      <c r="I427" s="47">
        <v>0</v>
      </c>
      <c r="J427" s="47">
        <v>0</v>
      </c>
      <c r="K427" s="147" t="s">
        <v>263</v>
      </c>
    </row>
    <row r="428" spans="1:11" x14ac:dyDescent="0.2">
      <c r="A428" s="138">
        <v>115</v>
      </c>
      <c r="B428" s="487" t="s">
        <v>1258</v>
      </c>
      <c r="C428" s="219" t="s">
        <v>232</v>
      </c>
      <c r="D428" s="140">
        <f>'Transmission Cost 12-31-2016'!B518</f>
        <v>1805052.8699999999</v>
      </c>
      <c r="E428" s="140">
        <f>'Transmission Cost 12-31-2016'!D518</f>
        <v>1718071.8100594697</v>
      </c>
      <c r="F428" s="141" t="s">
        <v>28</v>
      </c>
      <c r="G428" s="68">
        <v>0</v>
      </c>
      <c r="H428" s="68">
        <v>0</v>
      </c>
      <c r="I428" s="68">
        <v>888.10774455892567</v>
      </c>
      <c r="J428" s="68">
        <v>845.31201583152892</v>
      </c>
      <c r="K428" s="147" t="s">
        <v>263</v>
      </c>
    </row>
    <row r="429" spans="1:11" x14ac:dyDescent="0.2">
      <c r="A429" s="241">
        <v>115</v>
      </c>
      <c r="B429" s="237" t="s">
        <v>698</v>
      </c>
      <c r="C429" s="178" t="s">
        <v>229</v>
      </c>
      <c r="D429" s="239">
        <f>'Transmission Cost 12-31-2016'!B376</f>
        <v>523878.76999999996</v>
      </c>
      <c r="E429" s="239">
        <f>'Transmission Cost 12-31-2016'!D376</f>
        <v>499481.8750116594</v>
      </c>
      <c r="F429" s="240" t="s">
        <v>28</v>
      </c>
      <c r="G429" s="99">
        <v>928.86306737588654</v>
      </c>
      <c r="H429" s="99">
        <v>885.60616136819044</v>
      </c>
      <c r="I429" s="99">
        <v>0</v>
      </c>
      <c r="J429" s="99">
        <v>0</v>
      </c>
      <c r="K429" s="303" t="s">
        <v>602</v>
      </c>
    </row>
    <row r="430" spans="1:11" x14ac:dyDescent="0.2">
      <c r="A430" s="138">
        <v>115</v>
      </c>
      <c r="B430" s="487" t="s">
        <v>1326</v>
      </c>
      <c r="C430" s="219" t="s">
        <v>353</v>
      </c>
      <c r="D430" s="140">
        <f>'Transmission Cost 12-31-2016'!B362</f>
        <v>749918.84000000008</v>
      </c>
      <c r="E430" s="140">
        <f>'Transmission Cost 12-31-2016'!D362</f>
        <v>687576.08351804828</v>
      </c>
      <c r="F430" s="141" t="s">
        <v>29</v>
      </c>
      <c r="G430" s="47">
        <v>0</v>
      </c>
      <c r="H430" s="47">
        <v>0</v>
      </c>
      <c r="I430" s="47">
        <v>0</v>
      </c>
      <c r="J430" s="47">
        <v>0</v>
      </c>
      <c r="K430" s="147" t="s">
        <v>602</v>
      </c>
    </row>
    <row r="431" spans="1:11" x14ac:dyDescent="0.2">
      <c r="A431" s="138">
        <v>115</v>
      </c>
      <c r="B431" s="487" t="s">
        <v>1326</v>
      </c>
      <c r="C431" s="219" t="s">
        <v>353</v>
      </c>
      <c r="D431" s="140">
        <f>'Transmission Cost 12-31-2016'!B362</f>
        <v>749918.84000000008</v>
      </c>
      <c r="E431" s="140">
        <f>'Transmission Cost 12-31-2016'!D362</f>
        <v>687576.08351804828</v>
      </c>
      <c r="F431" s="141" t="s">
        <v>28</v>
      </c>
      <c r="G431" s="68">
        <v>0</v>
      </c>
      <c r="H431" s="68">
        <v>0</v>
      </c>
      <c r="I431" s="68">
        <v>487.56015466739672</v>
      </c>
      <c r="J431" s="68">
        <v>447.02797655498625</v>
      </c>
      <c r="K431" s="147" t="s">
        <v>263</v>
      </c>
    </row>
    <row r="432" spans="1:11" x14ac:dyDescent="0.2">
      <c r="A432" s="241">
        <v>115</v>
      </c>
      <c r="B432" s="237" t="s">
        <v>1326</v>
      </c>
      <c r="C432" s="178" t="s">
        <v>353</v>
      </c>
      <c r="D432" s="239">
        <f>'Transmission Cost 12-31-2016'!B362</f>
        <v>749918.84000000008</v>
      </c>
      <c r="E432" s="239">
        <f>'Transmission Cost 12-31-2016'!D362</f>
        <v>687576.08351804828</v>
      </c>
      <c r="F432" s="240" t="s">
        <v>28</v>
      </c>
      <c r="G432" s="99">
        <v>513.22121543936498</v>
      </c>
      <c r="H432" s="99">
        <v>470.55576479472234</v>
      </c>
      <c r="I432" s="99">
        <v>0</v>
      </c>
      <c r="J432" s="99">
        <v>0</v>
      </c>
      <c r="K432" s="303" t="s">
        <v>602</v>
      </c>
    </row>
    <row r="433" spans="1:11" x14ac:dyDescent="0.2">
      <c r="A433" s="138">
        <v>115</v>
      </c>
      <c r="B433" s="487" t="s">
        <v>481</v>
      </c>
      <c r="C433" s="205" t="s">
        <v>71</v>
      </c>
      <c r="D433" s="140">
        <f>'Transmission Cost 12-31-2016'!B467</f>
        <v>6472999.4199999999</v>
      </c>
      <c r="E433" s="140">
        <f>'Transmission Cost 12-31-2016'!D467</f>
        <v>4694969.7877323609</v>
      </c>
      <c r="F433" s="141" t="s">
        <v>28</v>
      </c>
      <c r="G433" s="47">
        <v>0</v>
      </c>
      <c r="H433" s="47">
        <v>0</v>
      </c>
      <c r="I433" s="47">
        <v>769.37394057052302</v>
      </c>
      <c r="J433" s="47">
        <v>558.03919822492412</v>
      </c>
      <c r="K433" s="147" t="s">
        <v>263</v>
      </c>
    </row>
    <row r="434" spans="1:11" x14ac:dyDescent="0.2">
      <c r="A434" s="138">
        <v>115</v>
      </c>
      <c r="B434" s="487" t="s">
        <v>482</v>
      </c>
      <c r="C434" s="165" t="s">
        <v>1607</v>
      </c>
      <c r="D434" s="140">
        <f>'Transmission Cost 12-31-2016'!B428</f>
        <v>191947.71</v>
      </c>
      <c r="E434" s="140">
        <f>'Transmission Cost 12-31-2016'!D428</f>
        <v>186215.77671681129</v>
      </c>
      <c r="F434" s="141" t="s">
        <v>28</v>
      </c>
      <c r="G434" s="47">
        <v>0</v>
      </c>
      <c r="H434" s="47">
        <v>0</v>
      </c>
      <c r="I434" s="47">
        <v>405.70189696169081</v>
      </c>
      <c r="J434" s="47">
        <v>393.58684642919167</v>
      </c>
      <c r="K434" s="147" t="s">
        <v>263</v>
      </c>
    </row>
    <row r="435" spans="1:11" x14ac:dyDescent="0.2">
      <c r="A435" s="138">
        <v>115</v>
      </c>
      <c r="B435" s="487" t="s">
        <v>482</v>
      </c>
      <c r="C435" s="165" t="s">
        <v>1607</v>
      </c>
      <c r="D435" s="140">
        <f>'Transmission Cost 12-31-2016'!B428</f>
        <v>191947.71</v>
      </c>
      <c r="E435" s="140">
        <f>'Transmission Cost 12-31-2016'!D428</f>
        <v>186215.77671681129</v>
      </c>
      <c r="F435" s="141" t="s">
        <v>28</v>
      </c>
      <c r="G435" s="47">
        <v>0</v>
      </c>
      <c r="H435" s="47">
        <v>0</v>
      </c>
      <c r="I435" s="47">
        <v>65.202090583128879</v>
      </c>
      <c r="J435" s="47">
        <v>63.255028890405789</v>
      </c>
      <c r="K435" s="147" t="s">
        <v>263</v>
      </c>
    </row>
    <row r="436" spans="1:11" x14ac:dyDescent="0.2">
      <c r="A436" s="138">
        <v>115</v>
      </c>
      <c r="B436" s="487" t="s">
        <v>1303</v>
      </c>
      <c r="C436" s="219" t="s">
        <v>298</v>
      </c>
      <c r="D436" s="140">
        <f>VLOOKUP(C436,TLine_Cost,2,FALSE)</f>
        <v>5578127.4600000009</v>
      </c>
      <c r="E436" s="140">
        <f>VLOOKUP(C436,TLine_Cost,4,FALSE)</f>
        <v>5039668.7206741087</v>
      </c>
      <c r="F436" s="141" t="s">
        <v>29</v>
      </c>
      <c r="G436" s="47">
        <v>0</v>
      </c>
      <c r="H436" s="47">
        <v>0</v>
      </c>
      <c r="I436" s="47">
        <v>0</v>
      </c>
      <c r="J436" s="47">
        <v>0</v>
      </c>
      <c r="K436" s="147" t="s">
        <v>1306</v>
      </c>
    </row>
    <row r="437" spans="1:11" x14ac:dyDescent="0.2">
      <c r="A437" s="138">
        <v>115</v>
      </c>
      <c r="B437" s="487" t="s">
        <v>1138</v>
      </c>
      <c r="C437" s="205" t="s">
        <v>89</v>
      </c>
      <c r="D437" s="140">
        <f>'Transmission Cost 12-31-2016'!B494</f>
        <v>9782677.7799999993</v>
      </c>
      <c r="E437" s="140">
        <f>'Transmission Cost 12-31-2016'!D494</f>
        <v>8737717.1465499513</v>
      </c>
      <c r="F437" s="141" t="s">
        <v>29</v>
      </c>
      <c r="G437" s="68">
        <v>0</v>
      </c>
      <c r="H437" s="68">
        <v>0</v>
      </c>
      <c r="I437" s="68">
        <v>0</v>
      </c>
      <c r="J437" s="68">
        <v>0</v>
      </c>
      <c r="K437" s="147" t="s">
        <v>263</v>
      </c>
    </row>
    <row r="438" spans="1:11" x14ac:dyDescent="0.2">
      <c r="A438" s="277">
        <v>115</v>
      </c>
      <c r="B438" s="278" t="s">
        <v>484</v>
      </c>
      <c r="C438" s="279" t="s">
        <v>783</v>
      </c>
      <c r="D438" s="280">
        <v>0</v>
      </c>
      <c r="E438" s="280">
        <v>0</v>
      </c>
      <c r="F438" s="281" t="s">
        <v>28</v>
      </c>
      <c r="G438" s="99">
        <v>0</v>
      </c>
      <c r="H438" s="99">
        <v>0</v>
      </c>
      <c r="I438" s="99">
        <v>0</v>
      </c>
      <c r="J438" s="99">
        <v>0</v>
      </c>
      <c r="K438" s="285" t="s">
        <v>715</v>
      </c>
    </row>
    <row r="439" spans="1:11" x14ac:dyDescent="0.2">
      <c r="A439" s="138">
        <v>115</v>
      </c>
      <c r="B439" s="487" t="s">
        <v>478</v>
      </c>
      <c r="C439" s="205" t="s">
        <v>68</v>
      </c>
      <c r="D439" s="140">
        <f>'Transmission Cost 12-31-2016'!B460</f>
        <v>1385476.65</v>
      </c>
      <c r="E439" s="140">
        <f>'Transmission Cost 12-31-2016'!D460</f>
        <v>944183.21555357787</v>
      </c>
      <c r="F439" s="141" t="s">
        <v>28</v>
      </c>
      <c r="G439" s="47">
        <v>0</v>
      </c>
      <c r="H439" s="47">
        <v>0</v>
      </c>
      <c r="I439" s="47">
        <v>7893.3199928186705</v>
      </c>
      <c r="J439" s="47">
        <v>5379.1886367863917</v>
      </c>
      <c r="K439" s="147" t="s">
        <v>263</v>
      </c>
    </row>
    <row r="440" spans="1:11" x14ac:dyDescent="0.2">
      <c r="A440" s="138">
        <v>115</v>
      </c>
      <c r="B440" s="487" t="s">
        <v>478</v>
      </c>
      <c r="C440" s="205" t="s">
        <v>68</v>
      </c>
      <c r="D440" s="140">
        <f>'Transmission Cost 12-31-2016'!B460</f>
        <v>1385476.65</v>
      </c>
      <c r="E440" s="140">
        <f>'Transmission Cost 12-31-2016'!D460</f>
        <v>944183.21555357787</v>
      </c>
      <c r="F440" s="141" t="s">
        <v>28</v>
      </c>
      <c r="G440" s="47">
        <v>0</v>
      </c>
      <c r="H440" s="47">
        <v>0</v>
      </c>
      <c r="I440" s="47">
        <v>3316.5210053859969</v>
      </c>
      <c r="J440" s="47">
        <v>2260.1632927673918</v>
      </c>
      <c r="K440" s="147" t="s">
        <v>263</v>
      </c>
    </row>
    <row r="441" spans="1:11" x14ac:dyDescent="0.2">
      <c r="A441" s="138">
        <v>115</v>
      </c>
      <c r="B441" s="487" t="s">
        <v>478</v>
      </c>
      <c r="C441" s="205" t="s">
        <v>68</v>
      </c>
      <c r="D441" s="140">
        <f>'Transmission Cost 12-31-2016'!B460</f>
        <v>1385476.65</v>
      </c>
      <c r="E441" s="140">
        <f>'Transmission Cost 12-31-2016'!D460</f>
        <v>944183.21555357787</v>
      </c>
      <c r="F441" s="141" t="s">
        <v>28</v>
      </c>
      <c r="G441" s="47">
        <v>0</v>
      </c>
      <c r="H441" s="47">
        <v>0</v>
      </c>
      <c r="I441" s="47">
        <v>431.14773070017952</v>
      </c>
      <c r="J441" s="47">
        <v>293.82122805976093</v>
      </c>
      <c r="K441" s="147" t="s">
        <v>263</v>
      </c>
    </row>
    <row r="442" spans="1:11" x14ac:dyDescent="0.2">
      <c r="A442" s="138">
        <v>115</v>
      </c>
      <c r="B442" s="487" t="s">
        <v>478</v>
      </c>
      <c r="C442" s="205" t="s">
        <v>68</v>
      </c>
      <c r="D442" s="140">
        <f>'Transmission Cost 12-31-2016'!B460</f>
        <v>1385476.65</v>
      </c>
      <c r="E442" s="140">
        <f>'Transmission Cost 12-31-2016'!D460</f>
        <v>944183.21555357787</v>
      </c>
      <c r="F442" s="141" t="s">
        <v>28</v>
      </c>
      <c r="G442" s="47">
        <v>0</v>
      </c>
      <c r="H442" s="47">
        <v>0</v>
      </c>
      <c r="I442" s="47">
        <v>3416.0166355475758</v>
      </c>
      <c r="J442" s="47">
        <v>2327.9681915504134</v>
      </c>
      <c r="K442" s="147" t="s">
        <v>263</v>
      </c>
    </row>
    <row r="443" spans="1:11" x14ac:dyDescent="0.2">
      <c r="A443" s="138">
        <v>115</v>
      </c>
      <c r="B443" s="487" t="s">
        <v>478</v>
      </c>
      <c r="C443" s="205" t="s">
        <v>68</v>
      </c>
      <c r="D443" s="140">
        <f>'Transmission Cost 12-31-2016'!B460</f>
        <v>1385476.65</v>
      </c>
      <c r="E443" s="140">
        <f>'Transmission Cost 12-31-2016'!D460</f>
        <v>944183.21555357787</v>
      </c>
      <c r="F443" s="141" t="s">
        <v>28</v>
      </c>
      <c r="G443" s="47">
        <v>0</v>
      </c>
      <c r="H443" s="47">
        <v>0</v>
      </c>
      <c r="I443" s="47">
        <v>68917.306491920986</v>
      </c>
      <c r="J443" s="47">
        <v>46966.193223706396</v>
      </c>
      <c r="K443" s="147" t="s">
        <v>263</v>
      </c>
    </row>
    <row r="444" spans="1:11" x14ac:dyDescent="0.2">
      <c r="A444" s="153">
        <v>115</v>
      </c>
      <c r="B444" s="169" t="s">
        <v>478</v>
      </c>
      <c r="C444" s="153" t="s">
        <v>68</v>
      </c>
      <c r="D444" s="140">
        <f>'Transmission Cost 12-31-2016'!B460</f>
        <v>1385476.65</v>
      </c>
      <c r="E444" s="140">
        <f>'Transmission Cost 12-31-2016'!D460</f>
        <v>944183.21555357787</v>
      </c>
      <c r="F444" s="171" t="s">
        <v>28</v>
      </c>
      <c r="G444" s="47">
        <v>0</v>
      </c>
      <c r="H444" s="47">
        <v>0</v>
      </c>
      <c r="I444" s="47">
        <v>331.65210053859965</v>
      </c>
      <c r="J444" s="47">
        <v>226.01632927673921</v>
      </c>
      <c r="K444" s="147" t="s">
        <v>263</v>
      </c>
    </row>
    <row r="445" spans="1:11" x14ac:dyDescent="0.2">
      <c r="A445" s="138">
        <v>115</v>
      </c>
      <c r="B445" s="487" t="s">
        <v>1690</v>
      </c>
      <c r="C445" s="291" t="s">
        <v>1659</v>
      </c>
      <c r="D445" s="140">
        <f>'Transmission Cost 12-31-2016'!B465</f>
        <v>17847.849999999999</v>
      </c>
      <c r="E445" s="140">
        <f>'Transmission Cost 12-31-2016'!D465</f>
        <v>17268.044500516098</v>
      </c>
      <c r="F445" s="141" t="s">
        <v>29</v>
      </c>
      <c r="G445" s="47">
        <v>0</v>
      </c>
      <c r="H445" s="47">
        <v>0</v>
      </c>
      <c r="I445" s="47">
        <v>0</v>
      </c>
      <c r="J445" s="47">
        <v>0</v>
      </c>
      <c r="K445" s="147" t="s">
        <v>263</v>
      </c>
    </row>
    <row r="446" spans="1:11" x14ac:dyDescent="0.2">
      <c r="A446" s="138">
        <v>115</v>
      </c>
      <c r="B446" s="487" t="s">
        <v>1690</v>
      </c>
      <c r="C446" s="291" t="s">
        <v>1659</v>
      </c>
      <c r="D446" s="140">
        <f>'Transmission Cost 12-31-2016'!B465</f>
        <v>17847.849999999999</v>
      </c>
      <c r="E446" s="140">
        <f>'Transmission Cost 12-31-2016'!D465</f>
        <v>17268.044500516098</v>
      </c>
      <c r="F446" s="141" t="s">
        <v>28</v>
      </c>
      <c r="G446" s="47">
        <v>0</v>
      </c>
      <c r="H446" s="47">
        <v>0</v>
      </c>
      <c r="I446" s="47">
        <v>5374.7830403175903</v>
      </c>
      <c r="J446" s="47">
        <v>5200.1777648749503</v>
      </c>
      <c r="K446" s="147" t="s">
        <v>263</v>
      </c>
    </row>
    <row r="447" spans="1:11" x14ac:dyDescent="0.2">
      <c r="A447" s="138">
        <v>115</v>
      </c>
      <c r="B447" s="487" t="s">
        <v>1263</v>
      </c>
      <c r="C447" s="219" t="s">
        <v>9</v>
      </c>
      <c r="D447" s="140">
        <f>'Transmission Cost 12-31-2016'!B379</f>
        <v>776179.10000000009</v>
      </c>
      <c r="E447" s="140">
        <f>'Transmission Cost 12-31-2016'!D379</f>
        <v>665874.29830344184</v>
      </c>
      <c r="F447" s="141" t="s">
        <v>28</v>
      </c>
      <c r="G447" s="47">
        <v>0</v>
      </c>
      <c r="H447" s="47">
        <v>0</v>
      </c>
      <c r="I447" s="47">
        <v>84592.56716255247</v>
      </c>
      <c r="J447" s="47">
        <v>72570.900583449606</v>
      </c>
      <c r="K447" s="147" t="s">
        <v>263</v>
      </c>
    </row>
    <row r="448" spans="1:11" x14ac:dyDescent="0.2">
      <c r="A448" s="138">
        <v>115</v>
      </c>
      <c r="B448" s="487" t="s">
        <v>509</v>
      </c>
      <c r="C448" s="104" t="s">
        <v>72</v>
      </c>
      <c r="D448" s="140">
        <f>'Transmission Cost 12-31-2016'!B468</f>
        <v>198059.5</v>
      </c>
      <c r="E448" s="140">
        <f>'Transmission Cost 12-31-2016'!D468</f>
        <v>111143.82692436612</v>
      </c>
      <c r="F448" s="141" t="s">
        <v>28</v>
      </c>
      <c r="G448" s="47">
        <v>0</v>
      </c>
      <c r="H448" s="47">
        <v>0</v>
      </c>
      <c r="I448" s="47">
        <v>198059.5</v>
      </c>
      <c r="J448" s="47">
        <v>111143.82692436612</v>
      </c>
      <c r="K448" s="147" t="s">
        <v>263</v>
      </c>
    </row>
    <row r="449" spans="1:11" x14ac:dyDescent="0.2">
      <c r="A449" s="138">
        <v>115</v>
      </c>
      <c r="B449" s="487" t="s">
        <v>510</v>
      </c>
      <c r="C449" s="104" t="s">
        <v>511</v>
      </c>
      <c r="D449" s="140">
        <f>'Transmission Cost 12-31-2016'!B496</f>
        <v>2265438.71</v>
      </c>
      <c r="E449" s="140">
        <f>'Transmission Cost 12-31-2016'!D496</f>
        <v>1420923.5815834231</v>
      </c>
      <c r="F449" s="141" t="s">
        <v>28</v>
      </c>
      <c r="G449" s="47">
        <v>0</v>
      </c>
      <c r="H449" s="47">
        <v>0</v>
      </c>
      <c r="I449" s="47">
        <v>1242633.2221496671</v>
      </c>
      <c r="J449" s="47">
        <v>779401.72948287544</v>
      </c>
      <c r="K449" s="147" t="s">
        <v>263</v>
      </c>
    </row>
    <row r="450" spans="1:11" x14ac:dyDescent="0.2">
      <c r="A450" s="138">
        <v>115</v>
      </c>
      <c r="B450" s="487" t="s">
        <v>510</v>
      </c>
      <c r="C450" s="104" t="s">
        <v>511</v>
      </c>
      <c r="D450" s="140">
        <f>'Transmission Cost 12-31-2016'!B496</f>
        <v>2265438.71</v>
      </c>
      <c r="E450" s="140">
        <f>'Transmission Cost 12-31-2016'!D496</f>
        <v>1420923.5815834231</v>
      </c>
      <c r="F450" s="141" t="s">
        <v>28</v>
      </c>
      <c r="G450" s="47">
        <v>0</v>
      </c>
      <c r="H450" s="47">
        <v>0</v>
      </c>
      <c r="I450" s="47">
        <v>1022805.487850333</v>
      </c>
      <c r="J450" s="47">
        <v>641521.85210054764</v>
      </c>
      <c r="K450" s="147" t="s">
        <v>263</v>
      </c>
    </row>
    <row r="451" spans="1:11" x14ac:dyDescent="0.2">
      <c r="A451" s="138">
        <v>69</v>
      </c>
      <c r="B451" s="487" t="s">
        <v>512</v>
      </c>
      <c r="C451" s="104" t="s">
        <v>208</v>
      </c>
      <c r="D451" s="140">
        <f>'Transmission Cost 12-31-2016'!B623</f>
        <v>481331.75</v>
      </c>
      <c r="E451" s="140">
        <f>'Transmission Cost 12-31-2016'!D623</f>
        <v>117801.8022163588</v>
      </c>
      <c r="F451" s="141" t="s">
        <v>29</v>
      </c>
      <c r="G451" s="47">
        <v>0</v>
      </c>
      <c r="H451" s="47">
        <v>0</v>
      </c>
      <c r="I451" s="47">
        <v>0</v>
      </c>
      <c r="J451" s="47">
        <v>0</v>
      </c>
      <c r="K451" s="147" t="s">
        <v>263</v>
      </c>
    </row>
    <row r="452" spans="1:11" x14ac:dyDescent="0.2">
      <c r="A452" s="138">
        <v>69</v>
      </c>
      <c r="B452" s="487" t="s">
        <v>515</v>
      </c>
      <c r="C452" s="377" t="s">
        <v>209</v>
      </c>
      <c r="D452" s="140">
        <f>'Transmission Cost 12-31-2016'!B624</f>
        <v>271182.71000000002</v>
      </c>
      <c r="E452" s="140">
        <f>'Transmission Cost 12-31-2016'!D624</f>
        <v>85902.371982380195</v>
      </c>
      <c r="F452" s="141" t="s">
        <v>29</v>
      </c>
      <c r="G452" s="47">
        <v>0</v>
      </c>
      <c r="H452" s="47">
        <v>0</v>
      </c>
      <c r="I452" s="47">
        <v>0</v>
      </c>
      <c r="J452" s="47">
        <v>0</v>
      </c>
      <c r="K452" s="147" t="s">
        <v>263</v>
      </c>
    </row>
    <row r="453" spans="1:11" x14ac:dyDescent="0.2">
      <c r="A453" s="138">
        <v>115</v>
      </c>
      <c r="B453" s="487" t="s">
        <v>704</v>
      </c>
      <c r="C453" s="172" t="s">
        <v>376</v>
      </c>
      <c r="D453" s="140">
        <f>'Transmission Cost 12-31-2016'!B351</f>
        <v>108702.59</v>
      </c>
      <c r="E453" s="140">
        <f>'Transmission Cost 12-31-2016'!D351</f>
        <v>98188.641784631502</v>
      </c>
      <c r="F453" s="141" t="s">
        <v>28</v>
      </c>
      <c r="G453" s="47">
        <v>0</v>
      </c>
      <c r="H453" s="47">
        <v>0</v>
      </c>
      <c r="I453" s="47">
        <v>108702.59</v>
      </c>
      <c r="J453" s="47">
        <v>98188.641784631502</v>
      </c>
      <c r="K453" s="147" t="s">
        <v>263</v>
      </c>
    </row>
    <row r="454" spans="1:11" x14ac:dyDescent="0.2">
      <c r="A454" s="153">
        <v>115</v>
      </c>
      <c r="B454" s="169" t="s">
        <v>1691</v>
      </c>
      <c r="C454" s="219" t="s">
        <v>1186</v>
      </c>
      <c r="D454" s="140">
        <f>'Transmission Cost 12-31-2016'!B388</f>
        <v>669802.8600000001</v>
      </c>
      <c r="E454" s="140">
        <f>'Transmission Cost 12-31-2016'!D388</f>
        <v>424966.02245352685</v>
      </c>
      <c r="F454" s="171" t="s">
        <v>28</v>
      </c>
      <c r="G454" s="47">
        <v>0</v>
      </c>
      <c r="H454" s="47">
        <v>0</v>
      </c>
      <c r="I454" s="47">
        <v>2367.1162647818405</v>
      </c>
      <c r="J454" s="47">
        <v>1501.850833735449</v>
      </c>
      <c r="K454" s="159" t="s">
        <v>263</v>
      </c>
    </row>
    <row r="455" spans="1:11" x14ac:dyDescent="0.2">
      <c r="A455" s="153">
        <v>115</v>
      </c>
      <c r="B455" s="169" t="s">
        <v>1692</v>
      </c>
      <c r="C455" s="219" t="s">
        <v>88</v>
      </c>
      <c r="D455" s="140">
        <f>'Transmission Cost 12-31-2016'!B493</f>
        <v>1670351.3900000001</v>
      </c>
      <c r="E455" s="140">
        <f>'Transmission Cost 12-31-2016'!D493</f>
        <v>1382019.7356017879</v>
      </c>
      <c r="F455" s="171" t="s">
        <v>28</v>
      </c>
      <c r="G455" s="47">
        <v>0</v>
      </c>
      <c r="H455" s="47">
        <v>0</v>
      </c>
      <c r="I455" s="47">
        <v>9969.2712026260833</v>
      </c>
      <c r="J455" s="47">
        <v>8248.4018836275027</v>
      </c>
      <c r="K455" s="159" t="s">
        <v>263</v>
      </c>
    </row>
    <row r="456" spans="1:11" x14ac:dyDescent="0.2">
      <c r="A456" s="153">
        <v>115</v>
      </c>
      <c r="B456" s="169" t="s">
        <v>1195</v>
      </c>
      <c r="C456" s="219" t="s">
        <v>840</v>
      </c>
      <c r="D456" s="170">
        <f>VLOOKUP(C456,TLine_Cost,2,FALSE)</f>
        <v>1024436.7899999999</v>
      </c>
      <c r="E456" s="170">
        <f>VLOOKUP(C456,TLine_Cost,4,FALSE)</f>
        <v>733267.73427641159</v>
      </c>
      <c r="F456" s="171" t="s">
        <v>28</v>
      </c>
      <c r="G456" s="47">
        <v>0</v>
      </c>
      <c r="H456" s="47">
        <v>0</v>
      </c>
      <c r="I456" s="47">
        <v>2758.8064362657087</v>
      </c>
      <c r="J456" s="47">
        <v>1974.6886919472481</v>
      </c>
      <c r="K456" s="159" t="s">
        <v>263</v>
      </c>
    </row>
    <row r="457" spans="1:11" x14ac:dyDescent="0.2">
      <c r="A457" s="153">
        <v>115</v>
      </c>
      <c r="B457" s="169" t="s">
        <v>1318</v>
      </c>
      <c r="C457" s="219" t="s">
        <v>24</v>
      </c>
      <c r="D457" s="140">
        <f>'Transmission Cost 12-31-2016'!B444</f>
        <v>3854889.79</v>
      </c>
      <c r="E457" s="140">
        <f>'Transmission Cost 12-31-2016'!D444</f>
        <v>2417847.2896232228</v>
      </c>
      <c r="F457" s="171" t="s">
        <v>29</v>
      </c>
      <c r="G457" s="47">
        <v>0</v>
      </c>
      <c r="H457" s="47">
        <v>0</v>
      </c>
      <c r="I457" s="47">
        <v>0</v>
      </c>
      <c r="J457" s="47">
        <v>0</v>
      </c>
      <c r="K457" s="159" t="s">
        <v>715</v>
      </c>
    </row>
    <row r="458" spans="1:11" x14ac:dyDescent="0.2">
      <c r="A458" s="153">
        <v>115</v>
      </c>
      <c r="B458" s="169" t="s">
        <v>1318</v>
      </c>
      <c r="C458" s="219" t="s">
        <v>24</v>
      </c>
      <c r="D458" s="140">
        <f>'Transmission Cost 12-31-2016'!B444</f>
        <v>3854889.79</v>
      </c>
      <c r="E458" s="140">
        <f>'Transmission Cost 12-31-2016'!D444</f>
        <v>2417847.2896232228</v>
      </c>
      <c r="F458" s="171" t="s">
        <v>28</v>
      </c>
      <c r="G458" s="47">
        <v>0</v>
      </c>
      <c r="H458" s="47">
        <v>0</v>
      </c>
      <c r="I458" s="47">
        <v>52946.131149341345</v>
      </c>
      <c r="J458" s="47">
        <v>33208.643221800296</v>
      </c>
      <c r="K458" s="159" t="s">
        <v>263</v>
      </c>
    </row>
    <row r="459" spans="1:11" x14ac:dyDescent="0.2">
      <c r="A459" s="153">
        <v>115</v>
      </c>
      <c r="B459" s="169" t="s">
        <v>1307</v>
      </c>
      <c r="C459" s="219" t="s">
        <v>378</v>
      </c>
      <c r="D459" s="170">
        <f>VLOOKUP(C459,TLine_Cost,2,FALSE)</f>
        <v>551357.12</v>
      </c>
      <c r="E459" s="170">
        <f>VLOOKUP(C459,TLine_Cost,4,FALSE)</f>
        <v>501521.08102818439</v>
      </c>
      <c r="F459" s="171" t="s">
        <v>28</v>
      </c>
      <c r="G459" s="47">
        <v>0</v>
      </c>
      <c r="H459" s="47">
        <v>0</v>
      </c>
      <c r="I459" s="47">
        <v>311.11450174923823</v>
      </c>
      <c r="J459" s="47">
        <v>282.99350018518476</v>
      </c>
      <c r="K459" s="159" t="s">
        <v>263</v>
      </c>
    </row>
    <row r="460" spans="1:11" x14ac:dyDescent="0.2">
      <c r="A460" s="153">
        <v>115</v>
      </c>
      <c r="B460" s="169" t="s">
        <v>1307</v>
      </c>
      <c r="C460" s="219" t="s">
        <v>378</v>
      </c>
      <c r="D460" s="170">
        <f>VLOOKUP(C460,TLine_Cost,2,FALSE)</f>
        <v>551357.12</v>
      </c>
      <c r="E460" s="170">
        <f>VLOOKUP(C460,TLine_Cost,4,FALSE)</f>
        <v>501521.08102818439</v>
      </c>
      <c r="F460" s="171" t="s">
        <v>28</v>
      </c>
      <c r="G460" s="47">
        <v>0</v>
      </c>
      <c r="H460" s="47">
        <v>0</v>
      </c>
      <c r="I460" s="47">
        <v>207.40966783282551</v>
      </c>
      <c r="J460" s="47">
        <v>188.66233345678984</v>
      </c>
      <c r="K460" s="159" t="s">
        <v>263</v>
      </c>
    </row>
    <row r="461" spans="1:11" x14ac:dyDescent="0.2">
      <c r="A461" s="153">
        <v>115</v>
      </c>
      <c r="B461" s="169" t="s">
        <v>1170</v>
      </c>
      <c r="C461" s="153" t="s">
        <v>797</v>
      </c>
      <c r="D461" s="199">
        <f>'Transmission Cost 12-31-2016'!B503</f>
        <v>4070452.54</v>
      </c>
      <c r="E461" s="199">
        <f>'Transmission Cost 12-31-2016'!D503</f>
        <v>3850529.253765895</v>
      </c>
      <c r="F461" s="171" t="s">
        <v>28</v>
      </c>
      <c r="G461" s="47">
        <v>0</v>
      </c>
      <c r="H461" s="47">
        <v>0</v>
      </c>
      <c r="I461" s="47">
        <v>16739.108354186719</v>
      </c>
      <c r="J461" s="47">
        <v>15834.707754571446</v>
      </c>
      <c r="K461" s="159" t="s">
        <v>263</v>
      </c>
    </row>
    <row r="462" spans="1:11" x14ac:dyDescent="0.2">
      <c r="A462" s="153">
        <v>115</v>
      </c>
      <c r="B462" s="169" t="s">
        <v>1536</v>
      </c>
      <c r="C462" s="139" t="s">
        <v>308</v>
      </c>
      <c r="D462" s="170">
        <f>VLOOKUP(C462,TLine_Cost,2,FALSE)</f>
        <v>658892.69999999995</v>
      </c>
      <c r="E462" s="170">
        <f>VLOOKUP(C462,TLine_Cost,4,FALSE)</f>
        <v>614989.8944441115</v>
      </c>
      <c r="F462" s="171" t="s">
        <v>28</v>
      </c>
      <c r="G462" s="47">
        <v>0</v>
      </c>
      <c r="H462" s="47">
        <v>0</v>
      </c>
      <c r="I462" s="47">
        <v>2373.9516397058824</v>
      </c>
      <c r="J462" s="47">
        <v>2215.7724138059903</v>
      </c>
      <c r="K462" s="159" t="s">
        <v>263</v>
      </c>
    </row>
    <row r="463" spans="1:11" x14ac:dyDescent="0.2">
      <c r="A463" s="153">
        <v>115</v>
      </c>
      <c r="B463" s="169" t="s">
        <v>1172</v>
      </c>
      <c r="C463" s="153" t="s">
        <v>786</v>
      </c>
      <c r="D463" s="199">
        <f>'Transmission Cost 12-31-2016'!B502</f>
        <v>160424.95999999999</v>
      </c>
      <c r="E463" s="199">
        <f>'Transmission Cost 12-31-2016'!D502</f>
        <v>151797.89966758061</v>
      </c>
      <c r="F463" s="171" t="s">
        <v>28</v>
      </c>
      <c r="G463" s="47">
        <v>0</v>
      </c>
      <c r="H463" s="47">
        <v>0</v>
      </c>
      <c r="I463" s="47">
        <v>160424.95999999999</v>
      </c>
      <c r="J463" s="47">
        <v>151797.89966758061</v>
      </c>
      <c r="K463" s="159" t="s">
        <v>263</v>
      </c>
    </row>
    <row r="464" spans="1:11" x14ac:dyDescent="0.2">
      <c r="A464" s="153">
        <v>115</v>
      </c>
      <c r="B464" s="169" t="s">
        <v>1611</v>
      </c>
      <c r="C464" s="139" t="s">
        <v>1190</v>
      </c>
      <c r="D464" s="199">
        <f>'Transmission Cost 12-31-2016'!B458</f>
        <v>12903246.189999999</v>
      </c>
      <c r="E464" s="199">
        <f>'Transmission Cost 12-31-2016'!D458</f>
        <v>12234738.086423038</v>
      </c>
      <c r="F464" s="171" t="s">
        <v>28</v>
      </c>
      <c r="G464" s="47">
        <v>0</v>
      </c>
      <c r="H464" s="47">
        <v>0</v>
      </c>
      <c r="I464" s="47">
        <v>7179.9047687057164</v>
      </c>
      <c r="J464" s="47">
        <v>6807.9189559797287</v>
      </c>
      <c r="K464" s="159" t="s">
        <v>263</v>
      </c>
    </row>
    <row r="465" spans="1:11" x14ac:dyDescent="0.2">
      <c r="A465" s="153">
        <v>115</v>
      </c>
      <c r="B465" s="169" t="s">
        <v>1614</v>
      </c>
      <c r="C465" s="139" t="s">
        <v>1189</v>
      </c>
      <c r="D465" s="199">
        <f>'Transmission Cost 12-31-2016'!B431</f>
        <v>12888512.100000001</v>
      </c>
      <c r="E465" s="199">
        <f>'Transmission Cost 12-31-2016'!D431</f>
        <v>12207133.571224352</v>
      </c>
      <c r="F465" s="171" t="s">
        <v>28</v>
      </c>
      <c r="G465" s="47">
        <v>0</v>
      </c>
      <c r="H465" s="47">
        <v>0</v>
      </c>
      <c r="I465" s="47">
        <v>4341.3935494736852</v>
      </c>
      <c r="J465" s="47">
        <v>4111.8765713597822</v>
      </c>
      <c r="K465" s="159" t="s">
        <v>263</v>
      </c>
    </row>
    <row r="466" spans="1:11" x14ac:dyDescent="0.2">
      <c r="A466" s="153">
        <v>115</v>
      </c>
      <c r="B466" s="169" t="s">
        <v>1614</v>
      </c>
      <c r="C466" s="139" t="s">
        <v>1189</v>
      </c>
      <c r="D466" s="199">
        <f>'Transmission Cost 12-31-2016'!B431</f>
        <v>12888512.100000001</v>
      </c>
      <c r="E466" s="199">
        <f>'Transmission Cost 12-31-2016'!D431</f>
        <v>12207133.571224352</v>
      </c>
      <c r="F466" s="171" t="s">
        <v>28</v>
      </c>
      <c r="G466" s="47">
        <v>0</v>
      </c>
      <c r="H466" s="47">
        <v>0</v>
      </c>
      <c r="I466" s="47">
        <v>520424.55174315791</v>
      </c>
      <c r="J466" s="47">
        <v>492911.20399175381</v>
      </c>
      <c r="K466" s="159" t="s">
        <v>263</v>
      </c>
    </row>
    <row r="467" spans="1:11" x14ac:dyDescent="0.2">
      <c r="A467" s="435">
        <v>115</v>
      </c>
      <c r="B467" s="436" t="s">
        <v>1694</v>
      </c>
      <c r="C467" s="437" t="s">
        <v>83</v>
      </c>
      <c r="D467" s="438">
        <f>'Transmission Cost 12-31-2016'!B482</f>
        <v>2252998.7200000002</v>
      </c>
      <c r="E467" s="438">
        <f>'Transmission Cost 12-31-2016'!D482</f>
        <v>1868304.0817043371</v>
      </c>
      <c r="F467" s="439" t="s">
        <v>28</v>
      </c>
      <c r="G467" s="512">
        <v>0</v>
      </c>
      <c r="H467" s="513">
        <v>0</v>
      </c>
      <c r="I467" s="513">
        <v>99300.353793983595</v>
      </c>
      <c r="J467" s="514">
        <v>82345.034047770911</v>
      </c>
      <c r="K467" s="440" t="s">
        <v>263</v>
      </c>
    </row>
    <row r="468" spans="1:11" x14ac:dyDescent="0.2">
      <c r="A468" s="196">
        <v>69</v>
      </c>
      <c r="B468" s="197" t="s">
        <v>1471</v>
      </c>
      <c r="C468" s="77" t="s">
        <v>761</v>
      </c>
      <c r="D468" s="170">
        <f>VLOOKUP(C468,TLine_Cost,2,FALSE)</f>
        <v>459318.39</v>
      </c>
      <c r="E468" s="170">
        <f>VLOOKUP(C468,TLine_Cost,4,FALSE)</f>
        <v>413382.53505351039</v>
      </c>
      <c r="F468" s="200" t="s">
        <v>28</v>
      </c>
      <c r="G468" s="47">
        <v>0</v>
      </c>
      <c r="H468" s="47">
        <v>0</v>
      </c>
      <c r="I468" s="47">
        <v>222849.39996417912</v>
      </c>
      <c r="J468" s="47">
        <v>200562.51153441958</v>
      </c>
      <c r="K468" s="159" t="s">
        <v>263</v>
      </c>
    </row>
    <row r="469" spans="1:11" ht="12.75" thickBot="1" x14ac:dyDescent="0.25">
      <c r="A469" s="443">
        <v>69</v>
      </c>
      <c r="B469" s="444" t="s">
        <v>1807</v>
      </c>
      <c r="C469" s="77" t="s">
        <v>1649</v>
      </c>
      <c r="D469" s="170">
        <f>VLOOKUP(C469,TLine_Cost,2,FALSE)</f>
        <v>0</v>
      </c>
      <c r="E469" s="170">
        <f>VLOOKUP(C469,TLine_Cost,4,FALSE)</f>
        <v>-0.21122958719999474</v>
      </c>
      <c r="F469" s="445" t="s">
        <v>28</v>
      </c>
      <c r="G469" s="47">
        <v>0</v>
      </c>
      <c r="H469" s="47">
        <v>0</v>
      </c>
      <c r="I469" s="47">
        <v>0</v>
      </c>
      <c r="J469" s="47">
        <v>-0.17564570087405373</v>
      </c>
      <c r="K469" s="451" t="s">
        <v>263</v>
      </c>
    </row>
    <row r="470" spans="1:11" ht="12.75" thickBot="1" x14ac:dyDescent="0.25">
      <c r="A470" s="382">
        <v>115</v>
      </c>
      <c r="B470" s="383" t="s">
        <v>1693</v>
      </c>
      <c r="C470" s="384" t="s">
        <v>617</v>
      </c>
      <c r="D470" s="385">
        <f>VLOOKUP(C470,TLine_Cost,2,FALSE)</f>
        <v>2950122.95</v>
      </c>
      <c r="E470" s="385">
        <f>VLOOKUP(C470,TLine_Cost,4,FALSE)</f>
        <v>2187545.7578959386</v>
      </c>
      <c r="F470" s="386" t="s">
        <v>28</v>
      </c>
      <c r="G470" s="509">
        <v>1550.655952693824</v>
      </c>
      <c r="H470" s="510">
        <v>1149.8269423894553</v>
      </c>
      <c r="I470" s="510">
        <v>0</v>
      </c>
      <c r="J470" s="511">
        <v>0</v>
      </c>
      <c r="K470" s="391" t="s">
        <v>480</v>
      </c>
    </row>
    <row r="471" spans="1:11" x14ac:dyDescent="0.2">
      <c r="C471" s="1" t="s">
        <v>2096</v>
      </c>
      <c r="D471" s="504">
        <f>SUM(D2:D470)</f>
        <v>774225629.27999914</v>
      </c>
      <c r="E471" s="504">
        <f>SUM(E2:E470)</f>
        <v>637838970.46284688</v>
      </c>
      <c r="G471" s="504">
        <f>SUM(G2:G470)</f>
        <v>8586480.8184423279</v>
      </c>
      <c r="H471" s="504">
        <f>SUM(H2:H470)</f>
        <v>6442795.7668166123</v>
      </c>
      <c r="I471" s="504">
        <f>SUM(I2:I470)</f>
        <v>77150426.102134332</v>
      </c>
      <c r="J471" s="504">
        <f>SUM(J2:J470)</f>
        <v>63556958.259481207</v>
      </c>
    </row>
    <row r="472" spans="1:11" x14ac:dyDescent="0.2">
      <c r="C472" s="1" t="s">
        <v>2096</v>
      </c>
    </row>
    <row r="473" spans="1:11" x14ac:dyDescent="0.2">
      <c r="A473" s="35"/>
      <c r="C473" s="1" t="s">
        <v>526</v>
      </c>
      <c r="D473" s="35"/>
      <c r="E473" s="35"/>
      <c r="G473" s="35"/>
      <c r="H473" s="35"/>
      <c r="I473" s="35"/>
      <c r="J473" s="35"/>
      <c r="K473" s="35"/>
    </row>
    <row r="474" spans="1:11" x14ac:dyDescent="0.2">
      <c r="A474" s="35"/>
      <c r="C474" s="1" t="s">
        <v>524</v>
      </c>
      <c r="D474" s="35"/>
      <c r="E474" s="35"/>
      <c r="G474" s="35"/>
      <c r="H474" s="35"/>
      <c r="I474" s="35"/>
      <c r="J474" s="35"/>
      <c r="K474" s="35"/>
    </row>
    <row r="475" spans="1:11" x14ac:dyDescent="0.2">
      <c r="C475" s="1" t="s">
        <v>525</v>
      </c>
    </row>
    <row r="476" spans="1:11" x14ac:dyDescent="0.2">
      <c r="C476" s="1" t="s">
        <v>527</v>
      </c>
    </row>
    <row r="477" spans="1:11" x14ac:dyDescent="0.2">
      <c r="C477" s="1" t="s">
        <v>528</v>
      </c>
    </row>
    <row r="478" spans="1:11" x14ac:dyDescent="0.2">
      <c r="F478" s="1" t="s">
        <v>2096</v>
      </c>
    </row>
  </sheetData>
  <autoFilter ref="A1:K477"/>
  <phoneticPr fontId="24" type="noConversion"/>
  <pageMargins left="0.75" right="0.75" top="1" bottom="1" header="0.5" footer="0.5"/>
  <pageSetup scale="47" orientation="landscape" r:id="rId1"/>
  <headerFooter alignWithMargins="0">
    <oddFooter>&amp;CPage &amp;P of &amp;N</oddFooter>
  </headerFooter>
  <ignoredErrors>
    <ignoredError sqref="D461:E461 D398:E398 D166:E166 D126:E1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29"/>
  <sheetViews>
    <sheetView zoomScale="92" zoomScaleNormal="92" workbookViewId="0">
      <pane ySplit="1" topLeftCell="A290" activePane="bottomLeft" state="frozen"/>
      <selection pane="bottomLeft" activeCell="F319" sqref="F319"/>
    </sheetView>
  </sheetViews>
  <sheetFormatPr defaultRowHeight="12" x14ac:dyDescent="0.2"/>
  <cols>
    <col min="1" max="1" width="9.109375" style="72" bestFit="1" customWidth="1"/>
    <col min="2" max="2" width="4" style="73" bestFit="1" customWidth="1"/>
    <col min="3" max="3" width="8.88671875" style="74"/>
    <col min="4" max="4" width="46.33203125" style="73" customWidth="1"/>
    <col min="5" max="5" width="16.21875" style="75" bestFit="1" customWidth="1"/>
    <col min="6" max="6" width="14.21875" style="75" customWidth="1"/>
    <col min="7" max="7" width="5" style="76" customWidth="1"/>
    <col min="8" max="8" width="0.44140625" style="73" customWidth="1"/>
    <col min="9" max="9" width="24.6640625" style="73" customWidth="1"/>
    <col min="10" max="10" width="0.77734375" style="73" customWidth="1"/>
    <col min="11" max="11" width="8.88671875" style="73"/>
    <col min="12" max="13" width="10" style="73" bestFit="1" customWidth="1"/>
    <col min="14" max="14" width="10.6640625" style="73" bestFit="1" customWidth="1"/>
    <col min="15" max="15" width="5.109375" style="74" bestFit="1" customWidth="1"/>
    <col min="16" max="16" width="9.33203125" style="73" customWidth="1"/>
    <col min="17" max="17" width="32.44140625" style="73" bestFit="1" customWidth="1"/>
    <col min="18" max="18" width="4.33203125" style="73" bestFit="1" customWidth="1"/>
    <col min="19" max="19" width="5.44140625" style="73" bestFit="1" customWidth="1"/>
    <col min="20" max="21" width="8.44140625" style="73" bestFit="1" customWidth="1"/>
    <col min="22" max="22" width="3.77734375" style="73" bestFit="1" customWidth="1"/>
    <col min="23" max="23" width="8.44140625" style="73" bestFit="1" customWidth="1"/>
    <col min="24" max="24" width="11.5546875" style="73" bestFit="1" customWidth="1"/>
    <col min="25" max="25" width="10.88671875" style="73" hidden="1" customWidth="1"/>
    <col min="26" max="26" width="0.109375" style="73" hidden="1" customWidth="1"/>
    <col min="27" max="27" width="11.5546875" style="73" hidden="1" customWidth="1"/>
    <col min="28" max="28" width="9.77734375" style="73" hidden="1" customWidth="1"/>
    <col min="29" max="31" width="8.88671875" style="73" hidden="1" customWidth="1"/>
    <col min="32" max="32" width="2.6640625" style="73" hidden="1" customWidth="1"/>
    <col min="33" max="33" width="107.44140625" style="73" bestFit="1" customWidth="1"/>
    <col min="34" max="36" width="8.88671875" style="73"/>
    <col min="37" max="37" width="13.109375" style="73" customWidth="1"/>
    <col min="38" max="16384" width="8.88671875" style="73"/>
  </cols>
  <sheetData>
    <row r="1" spans="1:34" ht="23.25" customHeight="1" x14ac:dyDescent="0.2">
      <c r="A1" s="82" t="s">
        <v>1360</v>
      </c>
      <c r="B1" s="83" t="s">
        <v>210</v>
      </c>
      <c r="C1" s="83" t="s">
        <v>211</v>
      </c>
      <c r="D1" s="83" t="s">
        <v>212</v>
      </c>
      <c r="E1" s="89" t="s">
        <v>1680</v>
      </c>
      <c r="F1" s="89" t="s">
        <v>1681</v>
      </c>
      <c r="G1" s="84" t="s">
        <v>30</v>
      </c>
      <c r="H1" s="83" t="s">
        <v>213</v>
      </c>
      <c r="I1" s="83" t="s">
        <v>214</v>
      </c>
      <c r="J1" s="83" t="s">
        <v>215</v>
      </c>
      <c r="K1" s="83" t="s">
        <v>216</v>
      </c>
      <c r="L1" s="85" t="s">
        <v>217</v>
      </c>
      <c r="M1" s="85" t="s">
        <v>218</v>
      </c>
      <c r="N1" s="83" t="s">
        <v>530</v>
      </c>
      <c r="O1" s="83" t="s">
        <v>522</v>
      </c>
      <c r="P1" s="86" t="s">
        <v>600</v>
      </c>
      <c r="Q1" s="87" t="s">
        <v>727</v>
      </c>
      <c r="R1" s="83" t="s">
        <v>219</v>
      </c>
      <c r="S1" s="83" t="s">
        <v>220</v>
      </c>
      <c r="T1" s="83" t="s">
        <v>221</v>
      </c>
      <c r="U1" s="83" t="s">
        <v>255</v>
      </c>
      <c r="V1" s="83" t="s">
        <v>599</v>
      </c>
      <c r="W1" s="83" t="s">
        <v>523</v>
      </c>
      <c r="X1" s="88" t="s">
        <v>518</v>
      </c>
      <c r="Y1" s="88" t="s">
        <v>519</v>
      </c>
      <c r="Z1" s="83" t="s">
        <v>256</v>
      </c>
      <c r="AA1" s="88" t="s">
        <v>520</v>
      </c>
      <c r="AB1" s="88" t="s">
        <v>521</v>
      </c>
      <c r="AC1" s="83" t="s">
        <v>257</v>
      </c>
      <c r="AD1" s="83" t="s">
        <v>258</v>
      </c>
      <c r="AE1" s="83" t="s">
        <v>259</v>
      </c>
      <c r="AF1" s="83" t="s">
        <v>221</v>
      </c>
      <c r="AG1" s="102" t="s">
        <v>1361</v>
      </c>
      <c r="AH1" s="78"/>
    </row>
    <row r="2" spans="1:34" ht="15" x14ac:dyDescent="0.2">
      <c r="A2" s="766" t="s">
        <v>1362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7"/>
      <c r="Y2" s="767"/>
      <c r="Z2" s="767"/>
      <c r="AA2" s="767"/>
      <c r="AB2" s="767"/>
      <c r="AC2" s="767"/>
      <c r="AD2" s="767"/>
      <c r="AE2" s="767"/>
      <c r="AF2" s="767"/>
      <c r="AG2" s="768"/>
      <c r="AH2" s="78"/>
    </row>
    <row r="3" spans="1:34" x14ac:dyDescent="0.2">
      <c r="A3" s="103">
        <v>40716</v>
      </c>
      <c r="B3" s="104">
        <v>69</v>
      </c>
      <c r="C3" s="105" t="s">
        <v>270</v>
      </c>
      <c r="D3" s="104" t="s">
        <v>143</v>
      </c>
      <c r="E3" s="106">
        <v>123019.98</v>
      </c>
      <c r="F3" s="106">
        <v>121557.06</v>
      </c>
      <c r="G3" s="107" t="s">
        <v>28</v>
      </c>
      <c r="H3" s="104">
        <v>52165</v>
      </c>
      <c r="I3" s="104" t="s">
        <v>1363</v>
      </c>
      <c r="J3" s="104">
        <v>52169</v>
      </c>
      <c r="K3" s="104" t="s">
        <v>1364</v>
      </c>
      <c r="L3" s="104">
        <v>123019.98</v>
      </c>
      <c r="M3" s="104">
        <v>121557.06</v>
      </c>
      <c r="N3" s="104"/>
      <c r="O3" s="105" t="s">
        <v>269</v>
      </c>
      <c r="P3" s="104" t="s">
        <v>263</v>
      </c>
      <c r="Q3" s="104" t="e">
        <v>#N/A</v>
      </c>
      <c r="R3" s="104">
        <v>69</v>
      </c>
      <c r="S3" s="104">
        <v>1</v>
      </c>
      <c r="T3" s="104">
        <v>0.34</v>
      </c>
      <c r="U3" s="104">
        <v>0.34</v>
      </c>
      <c r="V3" s="104">
        <v>1</v>
      </c>
      <c r="W3" s="104">
        <v>0</v>
      </c>
      <c r="X3" s="104">
        <v>0</v>
      </c>
      <c r="Y3" s="104">
        <v>0</v>
      </c>
      <c r="Z3" s="104">
        <v>1</v>
      </c>
      <c r="AA3" s="104">
        <v>123019.98</v>
      </c>
      <c r="AB3" s="104">
        <v>121557.06</v>
      </c>
      <c r="AC3" s="104" t="s">
        <v>263</v>
      </c>
      <c r="AD3" s="104">
        <v>526</v>
      </c>
      <c r="AE3" s="104">
        <v>100</v>
      </c>
      <c r="AF3" s="104">
        <v>0.34</v>
      </c>
      <c r="AG3" s="104" t="s">
        <v>1365</v>
      </c>
      <c r="AH3" s="78"/>
    </row>
    <row r="4" spans="1:34" x14ac:dyDescent="0.2">
      <c r="A4" s="103">
        <v>40716</v>
      </c>
      <c r="B4" s="104">
        <v>69</v>
      </c>
      <c r="C4" s="105" t="s">
        <v>32</v>
      </c>
      <c r="D4" s="104" t="s">
        <v>143</v>
      </c>
      <c r="E4" s="106">
        <v>123019.98</v>
      </c>
      <c r="F4" s="106">
        <v>121557.06</v>
      </c>
      <c r="G4" s="107" t="s">
        <v>28</v>
      </c>
      <c r="H4" s="104"/>
      <c r="I4" s="104" t="s">
        <v>1366</v>
      </c>
      <c r="J4" s="104"/>
      <c r="K4" s="104" t="s">
        <v>33</v>
      </c>
      <c r="L4" s="104">
        <v>97754.262836185808</v>
      </c>
      <c r="M4" s="104">
        <v>96591.795843520784</v>
      </c>
      <c r="N4" s="104">
        <v>123019.98</v>
      </c>
      <c r="O4" s="105" t="s">
        <v>269</v>
      </c>
      <c r="P4" s="104" t="s">
        <v>263</v>
      </c>
      <c r="Q4" s="104"/>
      <c r="R4" s="104">
        <v>69</v>
      </c>
      <c r="S4" s="104">
        <v>1</v>
      </c>
      <c r="T4" s="104">
        <v>1.3</v>
      </c>
      <c r="U4" s="104">
        <v>1.6360000000000001</v>
      </c>
      <c r="V4" s="104">
        <v>1</v>
      </c>
      <c r="W4" s="104">
        <v>0</v>
      </c>
      <c r="X4" s="104">
        <v>0</v>
      </c>
      <c r="Y4" s="104">
        <v>0</v>
      </c>
      <c r="Z4" s="104">
        <v>1</v>
      </c>
      <c r="AA4" s="104">
        <v>97754.262836185808</v>
      </c>
      <c r="AB4" s="104">
        <v>96591.795843520784</v>
      </c>
      <c r="AC4" s="104"/>
      <c r="AD4" s="104"/>
      <c r="AE4" s="104"/>
      <c r="AF4" s="104">
        <v>1.3</v>
      </c>
      <c r="AG4" s="104" t="s">
        <v>1365</v>
      </c>
      <c r="AH4" s="78"/>
    </row>
    <row r="5" spans="1:34" x14ac:dyDescent="0.2">
      <c r="A5" s="103">
        <v>40716</v>
      </c>
      <c r="B5" s="104">
        <v>69</v>
      </c>
      <c r="C5" s="105" t="s">
        <v>32</v>
      </c>
      <c r="D5" s="104" t="s">
        <v>143</v>
      </c>
      <c r="E5" s="106">
        <v>123019.98</v>
      </c>
      <c r="F5" s="106">
        <v>121557.06</v>
      </c>
      <c r="G5" s="107" t="s">
        <v>28</v>
      </c>
      <c r="H5" s="104"/>
      <c r="I5" s="104" t="s">
        <v>33</v>
      </c>
      <c r="J5" s="104"/>
      <c r="K5" s="104" t="s">
        <v>34</v>
      </c>
      <c r="L5" s="104">
        <v>25265.717163814181</v>
      </c>
      <c r="M5" s="104">
        <v>24965.264156479217</v>
      </c>
      <c r="N5" s="104"/>
      <c r="O5" s="105" t="s">
        <v>269</v>
      </c>
      <c r="P5" s="104" t="s">
        <v>263</v>
      </c>
      <c r="Q5" s="104"/>
      <c r="R5" s="104">
        <v>69</v>
      </c>
      <c r="S5" s="104">
        <v>1</v>
      </c>
      <c r="T5" s="104">
        <v>0.33600000000000002</v>
      </c>
      <c r="U5" s="104">
        <v>1.6360000000000001</v>
      </c>
      <c r="V5" s="104">
        <v>1</v>
      </c>
      <c r="W5" s="104">
        <v>0</v>
      </c>
      <c r="X5" s="104">
        <v>0</v>
      </c>
      <c r="Y5" s="104">
        <v>0</v>
      </c>
      <c r="Z5" s="104">
        <v>1</v>
      </c>
      <c r="AA5" s="104">
        <v>25265.717163814181</v>
      </c>
      <c r="AB5" s="104">
        <v>24965.264156479217</v>
      </c>
      <c r="AC5" s="104"/>
      <c r="AD5" s="104"/>
      <c r="AE5" s="104"/>
      <c r="AF5" s="104">
        <v>0.33600000000000002</v>
      </c>
      <c r="AG5" s="104" t="s">
        <v>1365</v>
      </c>
      <c r="AH5" s="78"/>
    </row>
    <row r="6" spans="1:34" x14ac:dyDescent="0.2">
      <c r="A6" s="108"/>
      <c r="B6" s="104">
        <v>69</v>
      </c>
      <c r="C6" s="105" t="s">
        <v>317</v>
      </c>
      <c r="D6" s="104" t="s">
        <v>551</v>
      </c>
      <c r="E6" s="106">
        <v>568271.9</v>
      </c>
      <c r="F6" s="106">
        <v>441549.53</v>
      </c>
      <c r="G6" s="107" t="s">
        <v>28</v>
      </c>
      <c r="H6" s="104"/>
      <c r="I6" s="104" t="s">
        <v>59</v>
      </c>
      <c r="J6" s="104"/>
      <c r="K6" s="104" t="s">
        <v>61</v>
      </c>
      <c r="L6" s="104">
        <v>87919.584850926665</v>
      </c>
      <c r="M6" s="104">
        <v>68313.867655116846</v>
      </c>
      <c r="N6" s="104">
        <v>300755.24915321771</v>
      </c>
      <c r="O6" s="105" t="s">
        <v>269</v>
      </c>
      <c r="P6" s="104" t="s">
        <v>263</v>
      </c>
      <c r="Q6" s="104" t="e">
        <v>#N/A</v>
      </c>
      <c r="R6" s="104">
        <v>69</v>
      </c>
      <c r="S6" s="104">
        <v>1</v>
      </c>
      <c r="T6" s="104">
        <v>1.1519999999999999</v>
      </c>
      <c r="U6" s="104">
        <v>7.4459999999999997</v>
      </c>
      <c r="V6" s="104">
        <v>1</v>
      </c>
      <c r="W6" s="104">
        <v>0</v>
      </c>
      <c r="X6" s="104">
        <v>0</v>
      </c>
      <c r="Y6" s="104">
        <v>0</v>
      </c>
      <c r="Z6" s="104">
        <v>1</v>
      </c>
      <c r="AA6" s="104">
        <v>87919.584850926665</v>
      </c>
      <c r="AB6" s="104">
        <v>68313.867655116846</v>
      </c>
      <c r="AC6" s="104" t="s">
        <v>263</v>
      </c>
      <c r="AD6" s="104">
        <v>526</v>
      </c>
      <c r="AE6" s="104">
        <v>100</v>
      </c>
      <c r="AF6" s="104">
        <v>1.1519999999999999</v>
      </c>
      <c r="AG6" s="104" t="s">
        <v>1367</v>
      </c>
      <c r="AH6" s="78"/>
    </row>
    <row r="7" spans="1:34" x14ac:dyDescent="0.2">
      <c r="A7" s="108"/>
      <c r="B7" s="104">
        <v>69</v>
      </c>
      <c r="C7" s="105" t="s">
        <v>317</v>
      </c>
      <c r="D7" s="104" t="s">
        <v>551</v>
      </c>
      <c r="E7" s="106">
        <v>568271.9</v>
      </c>
      <c r="F7" s="106">
        <v>441549.53</v>
      </c>
      <c r="G7" s="107" t="s">
        <v>28</v>
      </c>
      <c r="H7" s="104" t="s">
        <v>41</v>
      </c>
      <c r="I7" s="104" t="s">
        <v>62</v>
      </c>
      <c r="J7" s="104"/>
      <c r="K7" s="104" t="s">
        <v>63</v>
      </c>
      <c r="L7" s="104">
        <v>37744.023084068736</v>
      </c>
      <c r="M7" s="104">
        <v>29327.256288899211</v>
      </c>
      <c r="N7" s="104"/>
      <c r="O7" s="105" t="s">
        <v>269</v>
      </c>
      <c r="P7" s="104" t="s">
        <v>263</v>
      </c>
      <c r="Q7" s="104" t="e">
        <v>#N/A</v>
      </c>
      <c r="R7" s="104">
        <v>69</v>
      </c>
      <c r="S7" s="104">
        <v>1</v>
      </c>
      <c r="T7" s="104">
        <v>1.0009999999999999</v>
      </c>
      <c r="U7" s="104">
        <v>15.071</v>
      </c>
      <c r="V7" s="104">
        <v>1</v>
      </c>
      <c r="W7" s="104">
        <v>0</v>
      </c>
      <c r="X7" s="104">
        <v>0</v>
      </c>
      <c r="Y7" s="104">
        <v>0</v>
      </c>
      <c r="Z7" s="104">
        <v>1</v>
      </c>
      <c r="AA7" s="104">
        <v>37744.023084068736</v>
      </c>
      <c r="AB7" s="104">
        <v>29327.256288899211</v>
      </c>
      <c r="AC7" s="104" t="s">
        <v>263</v>
      </c>
      <c r="AD7" s="104">
        <v>526</v>
      </c>
      <c r="AE7" s="104">
        <v>100</v>
      </c>
      <c r="AF7" s="104">
        <v>1.0009999999999999</v>
      </c>
      <c r="AG7" s="104" t="s">
        <v>1367</v>
      </c>
      <c r="AH7" s="78"/>
    </row>
    <row r="8" spans="1:34" x14ac:dyDescent="0.2">
      <c r="A8" s="108"/>
      <c r="B8" s="104">
        <v>69</v>
      </c>
      <c r="C8" s="105" t="s">
        <v>277</v>
      </c>
      <c r="D8" s="104" t="s">
        <v>322</v>
      </c>
      <c r="E8" s="106">
        <v>1904339.08</v>
      </c>
      <c r="F8" s="106">
        <v>1429165.94</v>
      </c>
      <c r="G8" s="107" t="s">
        <v>29</v>
      </c>
      <c r="H8" s="104"/>
      <c r="I8" s="104" t="s">
        <v>46</v>
      </c>
      <c r="J8" s="104"/>
      <c r="K8" s="104" t="s">
        <v>49</v>
      </c>
      <c r="L8" s="104">
        <v>94456.764767612098</v>
      </c>
      <c r="M8" s="104">
        <v>70887.791163989139</v>
      </c>
      <c r="N8" s="104"/>
      <c r="O8" s="105" t="s">
        <v>269</v>
      </c>
      <c r="P8" s="104" t="s">
        <v>263</v>
      </c>
      <c r="Q8" s="104" t="e">
        <v>#N/A</v>
      </c>
      <c r="R8" s="104">
        <v>69</v>
      </c>
      <c r="S8" s="104">
        <v>1</v>
      </c>
      <c r="T8" s="104">
        <v>2.5409999999999999</v>
      </c>
      <c r="U8" s="104">
        <v>51.228999999999999</v>
      </c>
      <c r="V8" s="104">
        <v>0</v>
      </c>
      <c r="W8" s="104">
        <v>0</v>
      </c>
      <c r="X8" s="104">
        <v>0</v>
      </c>
      <c r="Y8" s="104">
        <v>0</v>
      </c>
      <c r="Z8" s="104">
        <v>1</v>
      </c>
      <c r="AA8" s="104">
        <v>0</v>
      </c>
      <c r="AB8" s="104">
        <v>0</v>
      </c>
      <c r="AC8" s="104" t="s">
        <v>263</v>
      </c>
      <c r="AD8" s="104">
        <v>526</v>
      </c>
      <c r="AE8" s="104">
        <v>100</v>
      </c>
      <c r="AF8" s="104">
        <v>2.5409999999999999</v>
      </c>
      <c r="AG8" s="104" t="s">
        <v>1368</v>
      </c>
      <c r="AH8" s="78"/>
    </row>
    <row r="9" spans="1:34" x14ac:dyDescent="0.2">
      <c r="A9" s="108"/>
      <c r="B9" s="104">
        <v>69</v>
      </c>
      <c r="C9" s="105" t="s">
        <v>277</v>
      </c>
      <c r="D9" s="104" t="s">
        <v>322</v>
      </c>
      <c r="E9" s="106">
        <v>1904339.08</v>
      </c>
      <c r="F9" s="106">
        <v>1429165.94</v>
      </c>
      <c r="G9" s="107" t="s">
        <v>29</v>
      </c>
      <c r="H9" s="104"/>
      <c r="I9" s="104" t="s">
        <v>49</v>
      </c>
      <c r="J9" s="104"/>
      <c r="K9" s="104" t="s">
        <v>50</v>
      </c>
      <c r="L9" s="104">
        <v>55499.38992445686</v>
      </c>
      <c r="M9" s="104">
        <v>41651.110668176232</v>
      </c>
      <c r="N9" s="104"/>
      <c r="O9" s="105" t="s">
        <v>269</v>
      </c>
      <c r="P9" s="104" t="s">
        <v>263</v>
      </c>
      <c r="Q9" s="104" t="e">
        <v>#N/A</v>
      </c>
      <c r="R9" s="104">
        <v>69</v>
      </c>
      <c r="S9" s="104">
        <v>1</v>
      </c>
      <c r="T9" s="104">
        <v>1.4930000000000001</v>
      </c>
      <c r="U9" s="104">
        <v>51.228999999999999</v>
      </c>
      <c r="V9" s="104">
        <v>0</v>
      </c>
      <c r="W9" s="104">
        <v>0</v>
      </c>
      <c r="X9" s="104">
        <v>0</v>
      </c>
      <c r="Y9" s="104">
        <v>0</v>
      </c>
      <c r="Z9" s="104">
        <v>1</v>
      </c>
      <c r="AA9" s="104">
        <v>0</v>
      </c>
      <c r="AB9" s="104">
        <v>0</v>
      </c>
      <c r="AC9" s="104" t="s">
        <v>263</v>
      </c>
      <c r="AD9" s="104">
        <v>526</v>
      </c>
      <c r="AE9" s="104">
        <v>100</v>
      </c>
      <c r="AF9" s="104">
        <v>1.4930000000000001</v>
      </c>
      <c r="AG9" s="104" t="s">
        <v>1368</v>
      </c>
      <c r="AH9" s="78"/>
    </row>
    <row r="10" spans="1:34" x14ac:dyDescent="0.2">
      <c r="A10" s="108"/>
      <c r="B10" s="104">
        <v>69</v>
      </c>
      <c r="C10" s="105" t="s">
        <v>277</v>
      </c>
      <c r="D10" s="104" t="s">
        <v>322</v>
      </c>
      <c r="E10" s="106">
        <v>1904339.08</v>
      </c>
      <c r="F10" s="106">
        <v>1429165.94</v>
      </c>
      <c r="G10" s="107" t="s">
        <v>29</v>
      </c>
      <c r="H10" s="104"/>
      <c r="I10" s="104" t="s">
        <v>51</v>
      </c>
      <c r="J10" s="104"/>
      <c r="K10" s="104" t="s">
        <v>1369</v>
      </c>
      <c r="L10" s="104">
        <v>203336.67976341525</v>
      </c>
      <c r="M10" s="104">
        <v>152599.84953444338</v>
      </c>
      <c r="N10" s="104"/>
      <c r="O10" s="105" t="s">
        <v>262</v>
      </c>
      <c r="P10" s="104" t="s">
        <v>601</v>
      </c>
      <c r="Q10" s="104" t="e">
        <v>#N/A</v>
      </c>
      <c r="R10" s="104">
        <v>69</v>
      </c>
      <c r="S10" s="104">
        <v>1</v>
      </c>
      <c r="T10" s="104">
        <v>5.47</v>
      </c>
      <c r="U10" s="104">
        <v>51.228999999999999</v>
      </c>
      <c r="V10" s="104">
        <v>0</v>
      </c>
      <c r="W10" s="104">
        <v>1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 t="s">
        <v>263</v>
      </c>
      <c r="AD10" s="104">
        <v>526</v>
      </c>
      <c r="AE10" s="104">
        <v>100</v>
      </c>
      <c r="AF10" s="104">
        <v>5.47</v>
      </c>
      <c r="AG10" s="104" t="s">
        <v>1368</v>
      </c>
      <c r="AH10" s="78"/>
    </row>
    <row r="11" spans="1:34" x14ac:dyDescent="0.2">
      <c r="A11" s="108"/>
      <c r="B11" s="104">
        <v>69</v>
      </c>
      <c r="C11" s="105" t="s">
        <v>277</v>
      </c>
      <c r="D11" s="104" t="s">
        <v>322</v>
      </c>
      <c r="E11" s="106">
        <v>1904339.08</v>
      </c>
      <c r="F11" s="106">
        <v>1429165.94</v>
      </c>
      <c r="G11" s="107" t="s">
        <v>29</v>
      </c>
      <c r="H11" s="104"/>
      <c r="I11" s="104" t="s">
        <v>52</v>
      </c>
      <c r="J11" s="104"/>
      <c r="K11" s="104" t="s">
        <v>53</v>
      </c>
      <c r="L11" s="104">
        <v>483.24987877959745</v>
      </c>
      <c r="M11" s="104">
        <v>362.66874660836629</v>
      </c>
      <c r="N11" s="104"/>
      <c r="O11" s="105" t="s">
        <v>269</v>
      </c>
      <c r="P11" s="104" t="s">
        <v>263</v>
      </c>
      <c r="Q11" s="104" t="e">
        <v>#N/A</v>
      </c>
      <c r="R11" s="104">
        <v>69</v>
      </c>
      <c r="S11" s="104">
        <v>1</v>
      </c>
      <c r="T11" s="104">
        <v>1.2999999999999999E-2</v>
      </c>
      <c r="U11" s="104">
        <v>51.228999999999999</v>
      </c>
      <c r="V11" s="104">
        <v>0</v>
      </c>
      <c r="W11" s="104">
        <v>0</v>
      </c>
      <c r="X11" s="104">
        <v>0</v>
      </c>
      <c r="Y11" s="104">
        <v>0</v>
      </c>
      <c r="Z11" s="104">
        <v>1</v>
      </c>
      <c r="AA11" s="104">
        <v>0</v>
      </c>
      <c r="AB11" s="104">
        <v>0</v>
      </c>
      <c r="AC11" s="104" t="s">
        <v>263</v>
      </c>
      <c r="AD11" s="104">
        <v>526</v>
      </c>
      <c r="AE11" s="104">
        <v>100</v>
      </c>
      <c r="AF11" s="104">
        <v>1.2999999999999999E-2</v>
      </c>
      <c r="AG11" s="104" t="s">
        <v>1368</v>
      </c>
      <c r="AH11" s="78"/>
    </row>
    <row r="12" spans="1:34" x14ac:dyDescent="0.2">
      <c r="A12" s="108"/>
      <c r="B12" s="104">
        <v>69</v>
      </c>
      <c r="C12" s="105" t="s">
        <v>323</v>
      </c>
      <c r="D12" s="104" t="s">
        <v>555</v>
      </c>
      <c r="E12" s="106">
        <v>694719.32</v>
      </c>
      <c r="F12" s="106">
        <v>495673.24</v>
      </c>
      <c r="G12" s="107" t="s">
        <v>28</v>
      </c>
      <c r="H12" s="104"/>
      <c r="I12" s="104" t="s">
        <v>1370</v>
      </c>
      <c r="J12" s="104"/>
      <c r="K12" s="104" t="s">
        <v>1371</v>
      </c>
      <c r="L12" s="104">
        <v>56379.155717491529</v>
      </c>
      <c r="M12" s="104">
        <v>40225.797640050594</v>
      </c>
      <c r="N12" s="104"/>
      <c r="O12" s="105" t="s">
        <v>269</v>
      </c>
      <c r="P12" s="104" t="s">
        <v>263</v>
      </c>
      <c r="Q12" s="104" t="e">
        <v>#N/A</v>
      </c>
      <c r="R12" s="104">
        <v>69</v>
      </c>
      <c r="S12" s="104">
        <v>1</v>
      </c>
      <c r="T12" s="104">
        <v>1.9890000000000001</v>
      </c>
      <c r="U12" s="104">
        <v>24.509</v>
      </c>
      <c r="V12" s="104">
        <v>1</v>
      </c>
      <c r="W12" s="104">
        <v>0</v>
      </c>
      <c r="X12" s="104">
        <v>0</v>
      </c>
      <c r="Y12" s="104">
        <v>0</v>
      </c>
      <c r="Z12" s="104">
        <v>1</v>
      </c>
      <c r="AA12" s="104">
        <v>56379.155717491529</v>
      </c>
      <c r="AB12" s="104">
        <v>40225.797640050594</v>
      </c>
      <c r="AC12" s="104" t="s">
        <v>263</v>
      </c>
      <c r="AD12" s="104">
        <v>526</v>
      </c>
      <c r="AE12" s="104">
        <v>100</v>
      </c>
      <c r="AF12" s="104">
        <v>1.9890000000000001</v>
      </c>
      <c r="AG12" s="104" t="s">
        <v>1372</v>
      </c>
      <c r="AH12" s="78"/>
    </row>
    <row r="13" spans="1:34" x14ac:dyDescent="0.2">
      <c r="A13" s="108"/>
      <c r="B13" s="104">
        <v>69</v>
      </c>
      <c r="C13" s="105" t="s">
        <v>323</v>
      </c>
      <c r="D13" s="104" t="s">
        <v>555</v>
      </c>
      <c r="E13" s="106">
        <v>694719.32</v>
      </c>
      <c r="F13" s="106">
        <v>495673.24</v>
      </c>
      <c r="G13" s="107" t="s">
        <v>28</v>
      </c>
      <c r="H13" s="104"/>
      <c r="I13" s="104" t="s">
        <v>1371</v>
      </c>
      <c r="J13" s="104"/>
      <c r="K13" s="104" t="s">
        <v>768</v>
      </c>
      <c r="L13" s="104">
        <v>10799.627113305314</v>
      </c>
      <c r="M13" s="104">
        <v>7705.3941180790725</v>
      </c>
      <c r="N13" s="104"/>
      <c r="O13" s="105" t="s">
        <v>269</v>
      </c>
      <c r="P13" s="104" t="s">
        <v>263</v>
      </c>
      <c r="Q13" s="104" t="e">
        <v>#N/A</v>
      </c>
      <c r="R13" s="104">
        <v>69</v>
      </c>
      <c r="S13" s="104">
        <v>1</v>
      </c>
      <c r="T13" s="104">
        <v>0.38100000000000001</v>
      </c>
      <c r="U13" s="104">
        <v>24.509</v>
      </c>
      <c r="V13" s="104">
        <v>1</v>
      </c>
      <c r="W13" s="104">
        <v>0</v>
      </c>
      <c r="X13" s="104">
        <v>0</v>
      </c>
      <c r="Y13" s="104">
        <v>0</v>
      </c>
      <c r="Z13" s="104">
        <v>1</v>
      </c>
      <c r="AA13" s="104">
        <v>10799.627113305314</v>
      </c>
      <c r="AB13" s="104">
        <v>7705.3941180790725</v>
      </c>
      <c r="AC13" s="104" t="s">
        <v>263</v>
      </c>
      <c r="AD13" s="104">
        <v>526</v>
      </c>
      <c r="AE13" s="104">
        <v>100</v>
      </c>
      <c r="AF13" s="104">
        <v>0.38100000000000001</v>
      </c>
      <c r="AG13" s="104" t="s">
        <v>1372</v>
      </c>
      <c r="AH13" s="78"/>
    </row>
    <row r="14" spans="1:34" x14ac:dyDescent="0.2">
      <c r="A14" s="108"/>
      <c r="B14" s="104">
        <v>69</v>
      </c>
      <c r="C14" s="105" t="s">
        <v>323</v>
      </c>
      <c r="D14" s="104" t="s">
        <v>555</v>
      </c>
      <c r="E14" s="106">
        <v>694719.32</v>
      </c>
      <c r="F14" s="106">
        <v>495673.24</v>
      </c>
      <c r="G14" s="107" t="s">
        <v>28</v>
      </c>
      <c r="H14" s="104"/>
      <c r="I14" s="104" t="s">
        <v>1371</v>
      </c>
      <c r="J14" s="104"/>
      <c r="K14" s="104" t="s">
        <v>769</v>
      </c>
      <c r="L14" s="104">
        <v>453.52764780284787</v>
      </c>
      <c r="M14" s="104">
        <v>323.58610469623403</v>
      </c>
      <c r="N14" s="104"/>
      <c r="O14" s="105" t="s">
        <v>269</v>
      </c>
      <c r="P14" s="104" t="s">
        <v>263</v>
      </c>
      <c r="Q14" s="104" t="e">
        <v>#N/A</v>
      </c>
      <c r="R14" s="104">
        <v>69</v>
      </c>
      <c r="S14" s="104">
        <v>1</v>
      </c>
      <c r="T14" s="104">
        <v>1.6E-2</v>
      </c>
      <c r="U14" s="104">
        <v>24.509</v>
      </c>
      <c r="V14" s="104">
        <v>1</v>
      </c>
      <c r="W14" s="104">
        <v>0</v>
      </c>
      <c r="X14" s="104">
        <v>0</v>
      </c>
      <c r="Y14" s="104">
        <v>0</v>
      </c>
      <c r="Z14" s="104">
        <v>1</v>
      </c>
      <c r="AA14" s="104">
        <v>453.52764780284787</v>
      </c>
      <c r="AB14" s="104">
        <v>323.58610469623403</v>
      </c>
      <c r="AC14" s="104" t="s">
        <v>263</v>
      </c>
      <c r="AD14" s="104">
        <v>526</v>
      </c>
      <c r="AE14" s="104">
        <v>100</v>
      </c>
      <c r="AF14" s="104">
        <v>1.6E-2</v>
      </c>
      <c r="AG14" s="104" t="s">
        <v>1372</v>
      </c>
      <c r="AH14" s="78"/>
    </row>
    <row r="15" spans="1:34" x14ac:dyDescent="0.2">
      <c r="A15" s="108"/>
      <c r="B15" s="104">
        <v>69</v>
      </c>
      <c r="C15" s="105" t="s">
        <v>323</v>
      </c>
      <c r="D15" s="104" t="s">
        <v>555</v>
      </c>
      <c r="E15" s="106">
        <v>694719.32</v>
      </c>
      <c r="F15" s="106">
        <v>495673.24</v>
      </c>
      <c r="G15" s="107" t="s">
        <v>28</v>
      </c>
      <c r="H15" s="104"/>
      <c r="I15" s="104" t="s">
        <v>1370</v>
      </c>
      <c r="J15" s="104"/>
      <c r="K15" s="104" t="s">
        <v>1373</v>
      </c>
      <c r="L15" s="104">
        <v>2466.0565849279851</v>
      </c>
      <c r="M15" s="104">
        <v>1759.4994442857724</v>
      </c>
      <c r="N15" s="104"/>
      <c r="O15" s="105" t="s">
        <v>269</v>
      </c>
      <c r="P15" s="104" t="s">
        <v>263</v>
      </c>
      <c r="Q15" s="104" t="e">
        <v>#N/A</v>
      </c>
      <c r="R15" s="104">
        <v>69</v>
      </c>
      <c r="S15" s="104">
        <v>1</v>
      </c>
      <c r="T15" s="104">
        <v>8.6999999999999994E-2</v>
      </c>
      <c r="U15" s="104">
        <v>24.509</v>
      </c>
      <c r="V15" s="104">
        <v>1</v>
      </c>
      <c r="W15" s="104">
        <v>0</v>
      </c>
      <c r="X15" s="104">
        <v>0</v>
      </c>
      <c r="Y15" s="104">
        <v>0</v>
      </c>
      <c r="Z15" s="104">
        <v>1</v>
      </c>
      <c r="AA15" s="104">
        <v>2466.0565849279851</v>
      </c>
      <c r="AB15" s="104">
        <v>1759.4994442857724</v>
      </c>
      <c r="AC15" s="104" t="s">
        <v>263</v>
      </c>
      <c r="AD15" s="104">
        <v>526</v>
      </c>
      <c r="AE15" s="104">
        <v>100</v>
      </c>
      <c r="AF15" s="104">
        <v>8.6999999999999994E-2</v>
      </c>
      <c r="AG15" s="104" t="s">
        <v>1372</v>
      </c>
      <c r="AH15" s="78"/>
    </row>
    <row r="16" spans="1:34" x14ac:dyDescent="0.2">
      <c r="A16" s="108"/>
      <c r="B16" s="104">
        <v>69</v>
      </c>
      <c r="C16" s="105" t="s">
        <v>323</v>
      </c>
      <c r="D16" s="104" t="s">
        <v>555</v>
      </c>
      <c r="E16" s="106">
        <v>694719.32</v>
      </c>
      <c r="F16" s="106">
        <v>495673.24</v>
      </c>
      <c r="G16" s="107" t="s">
        <v>28</v>
      </c>
      <c r="H16" s="104"/>
      <c r="I16" s="104" t="s">
        <v>1373</v>
      </c>
      <c r="J16" s="104"/>
      <c r="K16" s="104" t="s">
        <v>44</v>
      </c>
      <c r="L16" s="104">
        <v>13038.919874331878</v>
      </c>
      <c r="M16" s="104">
        <v>9303.1005100167276</v>
      </c>
      <c r="N16" s="104"/>
      <c r="O16" s="105" t="s">
        <v>269</v>
      </c>
      <c r="P16" s="104" t="s">
        <v>263</v>
      </c>
      <c r="Q16" s="104" t="e">
        <v>#N/A</v>
      </c>
      <c r="R16" s="104">
        <v>69</v>
      </c>
      <c r="S16" s="104">
        <v>1</v>
      </c>
      <c r="T16" s="104">
        <v>0.46</v>
      </c>
      <c r="U16" s="104">
        <v>24.509</v>
      </c>
      <c r="V16" s="104">
        <v>1</v>
      </c>
      <c r="W16" s="104">
        <v>0</v>
      </c>
      <c r="X16" s="104">
        <v>0</v>
      </c>
      <c r="Y16" s="104">
        <v>0</v>
      </c>
      <c r="Z16" s="104">
        <v>1</v>
      </c>
      <c r="AA16" s="104">
        <v>13038.919874331878</v>
      </c>
      <c r="AB16" s="104">
        <v>9303.1005100167276</v>
      </c>
      <c r="AC16" s="104" t="s">
        <v>263</v>
      </c>
      <c r="AD16" s="104">
        <v>526</v>
      </c>
      <c r="AE16" s="104">
        <v>100</v>
      </c>
      <c r="AF16" s="104">
        <v>0.46</v>
      </c>
      <c r="AG16" s="104" t="s">
        <v>1372</v>
      </c>
      <c r="AH16" s="78"/>
    </row>
    <row r="17" spans="1:34" x14ac:dyDescent="0.2">
      <c r="A17" s="108"/>
      <c r="B17" s="104">
        <v>69</v>
      </c>
      <c r="C17" s="105" t="s">
        <v>323</v>
      </c>
      <c r="D17" s="104" t="s">
        <v>555</v>
      </c>
      <c r="E17" s="106">
        <v>694719.32</v>
      </c>
      <c r="F17" s="106">
        <v>495673.24</v>
      </c>
      <c r="G17" s="107" t="s">
        <v>28</v>
      </c>
      <c r="H17" s="104"/>
      <c r="I17" s="104" t="s">
        <v>1373</v>
      </c>
      <c r="J17" s="104"/>
      <c r="K17" s="104" t="s">
        <v>800</v>
      </c>
      <c r="L17" s="104">
        <v>18878.088339793543</v>
      </c>
      <c r="M17" s="104">
        <v>13469.271607980743</v>
      </c>
      <c r="N17" s="104"/>
      <c r="O17" s="105" t="s">
        <v>269</v>
      </c>
      <c r="P17" s="104" t="s">
        <v>263</v>
      </c>
      <c r="Q17" s="104" t="e">
        <v>#N/A</v>
      </c>
      <c r="R17" s="104">
        <v>69</v>
      </c>
      <c r="S17" s="104">
        <v>1</v>
      </c>
      <c r="T17" s="104">
        <v>0.66600000000000004</v>
      </c>
      <c r="U17" s="104">
        <v>24.509</v>
      </c>
      <c r="V17" s="104">
        <v>1</v>
      </c>
      <c r="W17" s="104">
        <v>0</v>
      </c>
      <c r="X17" s="104">
        <v>0</v>
      </c>
      <c r="Y17" s="104">
        <v>0</v>
      </c>
      <c r="Z17" s="104">
        <v>1</v>
      </c>
      <c r="AA17" s="104">
        <v>18878.088339793543</v>
      </c>
      <c r="AB17" s="104">
        <v>13469.271607980743</v>
      </c>
      <c r="AC17" s="104" t="s">
        <v>263</v>
      </c>
      <c r="AD17" s="104">
        <v>526</v>
      </c>
      <c r="AE17" s="104">
        <v>100</v>
      </c>
      <c r="AF17" s="104">
        <v>0.66600000000000004</v>
      </c>
      <c r="AG17" s="104" t="s">
        <v>1372</v>
      </c>
      <c r="AH17" s="78"/>
    </row>
    <row r="18" spans="1:34" x14ac:dyDescent="0.2">
      <c r="A18" s="108"/>
      <c r="B18" s="104">
        <v>69</v>
      </c>
      <c r="C18" s="105" t="s">
        <v>323</v>
      </c>
      <c r="D18" s="104" t="s">
        <v>555</v>
      </c>
      <c r="E18" s="106">
        <v>694719.32</v>
      </c>
      <c r="F18" s="106">
        <v>495673.24</v>
      </c>
      <c r="G18" s="107" t="s">
        <v>28</v>
      </c>
      <c r="H18" s="104"/>
      <c r="I18" s="104" t="s">
        <v>800</v>
      </c>
      <c r="J18" s="104"/>
      <c r="K18" s="104" t="s">
        <v>801</v>
      </c>
      <c r="L18" s="104">
        <v>12415.319358602961</v>
      </c>
      <c r="M18" s="104">
        <v>8858.1696160594074</v>
      </c>
      <c r="N18" s="104"/>
      <c r="O18" s="105" t="s">
        <v>269</v>
      </c>
      <c r="P18" s="104" t="s">
        <v>263</v>
      </c>
      <c r="Q18" s="104" t="e">
        <v>#N/A</v>
      </c>
      <c r="R18" s="104">
        <v>69</v>
      </c>
      <c r="S18" s="104">
        <v>1</v>
      </c>
      <c r="T18" s="104">
        <v>0.438</v>
      </c>
      <c r="U18" s="104">
        <v>24.509</v>
      </c>
      <c r="V18" s="104">
        <v>1</v>
      </c>
      <c r="W18" s="104">
        <v>0</v>
      </c>
      <c r="X18" s="104">
        <v>0</v>
      </c>
      <c r="Y18" s="104">
        <v>0</v>
      </c>
      <c r="Z18" s="104">
        <v>1</v>
      </c>
      <c r="AA18" s="104">
        <v>12415.319358602961</v>
      </c>
      <c r="AB18" s="104">
        <v>8858.1696160594074</v>
      </c>
      <c r="AC18" s="104" t="s">
        <v>263</v>
      </c>
      <c r="AD18" s="104">
        <v>526</v>
      </c>
      <c r="AE18" s="104">
        <v>100</v>
      </c>
      <c r="AF18" s="104">
        <v>0.438</v>
      </c>
      <c r="AG18" s="104" t="s">
        <v>1372</v>
      </c>
      <c r="AH18" s="78"/>
    </row>
    <row r="19" spans="1:34" x14ac:dyDescent="0.2">
      <c r="A19" s="108"/>
      <c r="B19" s="104">
        <v>115</v>
      </c>
      <c r="C19" s="105" t="s">
        <v>635</v>
      </c>
      <c r="D19" s="104" t="s">
        <v>3</v>
      </c>
      <c r="E19" s="106">
        <v>403756.41</v>
      </c>
      <c r="F19" s="106">
        <v>386089.71</v>
      </c>
      <c r="G19" s="107" t="s">
        <v>28</v>
      </c>
      <c r="H19" s="104"/>
      <c r="I19" s="104" t="s">
        <v>275</v>
      </c>
      <c r="J19" s="104"/>
      <c r="K19" s="104" t="s">
        <v>1374</v>
      </c>
      <c r="L19" s="104">
        <v>31485.591605504589</v>
      </c>
      <c r="M19" s="104">
        <v>30107.913165137616</v>
      </c>
      <c r="N19" s="104"/>
      <c r="O19" s="105" t="s">
        <v>269</v>
      </c>
      <c r="P19" s="104" t="s">
        <v>263</v>
      </c>
      <c r="Q19" s="104" t="e">
        <v>#N/A</v>
      </c>
      <c r="R19" s="104">
        <v>69</v>
      </c>
      <c r="S19" s="104">
        <v>1</v>
      </c>
      <c r="T19" s="104">
        <v>1.02</v>
      </c>
      <c r="U19" s="104">
        <v>13.08</v>
      </c>
      <c r="V19" s="104">
        <v>1</v>
      </c>
      <c r="W19" s="104">
        <v>0</v>
      </c>
      <c r="X19" s="104">
        <v>0</v>
      </c>
      <c r="Y19" s="104">
        <v>0</v>
      </c>
      <c r="Z19" s="104">
        <v>1</v>
      </c>
      <c r="AA19" s="104">
        <v>31485.591605504589</v>
      </c>
      <c r="AB19" s="104">
        <v>30107.913165137616</v>
      </c>
      <c r="AC19" s="104" t="s">
        <v>263</v>
      </c>
      <c r="AD19" s="104">
        <v>526</v>
      </c>
      <c r="AE19" s="104">
        <v>100</v>
      </c>
      <c r="AF19" s="104">
        <v>1.02</v>
      </c>
      <c r="AG19" s="104" t="s">
        <v>1375</v>
      </c>
      <c r="AH19" s="78"/>
    </row>
    <row r="20" spans="1:34" x14ac:dyDescent="0.2">
      <c r="A20" s="108"/>
      <c r="B20" s="104">
        <v>115</v>
      </c>
      <c r="C20" s="105" t="s">
        <v>1376</v>
      </c>
      <c r="D20" s="104" t="s">
        <v>146</v>
      </c>
      <c r="E20" s="106">
        <v>335413.83</v>
      </c>
      <c r="F20" s="106">
        <v>331591.77</v>
      </c>
      <c r="G20" s="107" t="s">
        <v>28</v>
      </c>
      <c r="H20" s="104"/>
      <c r="I20" s="104" t="s">
        <v>1377</v>
      </c>
      <c r="J20" s="104"/>
      <c r="K20" s="104" t="s">
        <v>1378</v>
      </c>
      <c r="L20" s="104">
        <v>335413.83</v>
      </c>
      <c r="M20" s="104">
        <v>331591.77</v>
      </c>
      <c r="N20" s="104">
        <v>1494252.987327273</v>
      </c>
      <c r="O20" s="105" t="s">
        <v>269</v>
      </c>
      <c r="P20" s="104" t="s">
        <v>263</v>
      </c>
      <c r="Q20" s="104" t="e">
        <v>#N/A</v>
      </c>
      <c r="R20" s="104">
        <v>115</v>
      </c>
      <c r="S20" s="104">
        <v>1</v>
      </c>
      <c r="T20" s="104">
        <v>0.90400000000000003</v>
      </c>
      <c r="U20" s="104">
        <v>0.90400000000000003</v>
      </c>
      <c r="V20" s="104">
        <v>1</v>
      </c>
      <c r="W20" s="104">
        <v>0</v>
      </c>
      <c r="X20" s="104">
        <v>0</v>
      </c>
      <c r="Y20" s="104">
        <v>0</v>
      </c>
      <c r="Z20" s="104">
        <v>1</v>
      </c>
      <c r="AA20" s="104">
        <v>335413.83</v>
      </c>
      <c r="AB20" s="104">
        <v>331591.77</v>
      </c>
      <c r="AC20" s="104" t="s">
        <v>263</v>
      </c>
      <c r="AD20" s="104">
        <v>526</v>
      </c>
      <c r="AE20" s="104">
        <v>100</v>
      </c>
      <c r="AF20" s="104">
        <v>0.90400000000000003</v>
      </c>
      <c r="AG20" s="104" t="s">
        <v>1379</v>
      </c>
      <c r="AH20" s="78"/>
    </row>
    <row r="21" spans="1:34" x14ac:dyDescent="0.2">
      <c r="A21" s="109"/>
      <c r="B21" s="110">
        <v>69</v>
      </c>
      <c r="C21" s="111" t="s">
        <v>132</v>
      </c>
      <c r="D21" s="110" t="s">
        <v>159</v>
      </c>
      <c r="E21" s="112">
        <v>160365.79999999999</v>
      </c>
      <c r="F21" s="112">
        <v>158442.85999999999</v>
      </c>
      <c r="G21" s="113" t="s">
        <v>28</v>
      </c>
      <c r="H21" s="110"/>
      <c r="I21" s="110" t="s">
        <v>1380</v>
      </c>
      <c r="J21" s="110"/>
      <c r="K21" s="110" t="s">
        <v>133</v>
      </c>
      <c r="L21" s="112">
        <v>27180.644067796606</v>
      </c>
      <c r="M21" s="112">
        <v>26854.722033898302</v>
      </c>
      <c r="N21" s="110"/>
      <c r="O21" s="111" t="s">
        <v>269</v>
      </c>
      <c r="P21" s="110" t="s">
        <v>263</v>
      </c>
      <c r="Q21" s="110" t="e">
        <v>#N/A</v>
      </c>
      <c r="R21" s="110">
        <v>69</v>
      </c>
      <c r="S21" s="110">
        <v>1</v>
      </c>
      <c r="T21" s="110">
        <v>1</v>
      </c>
      <c r="U21" s="110">
        <v>5.9</v>
      </c>
      <c r="V21" s="110">
        <v>1</v>
      </c>
      <c r="W21" s="110">
        <v>0</v>
      </c>
      <c r="X21" s="110">
        <v>0</v>
      </c>
      <c r="Y21" s="110">
        <v>0</v>
      </c>
      <c r="Z21" s="110">
        <v>1</v>
      </c>
      <c r="AA21" s="110">
        <v>27180.644067796606</v>
      </c>
      <c r="AB21" s="110">
        <v>26854.722033898302</v>
      </c>
      <c r="AC21" s="110" t="s">
        <v>263</v>
      </c>
      <c r="AD21" s="110">
        <v>526</v>
      </c>
      <c r="AE21" s="110">
        <v>100</v>
      </c>
      <c r="AF21" s="110">
        <v>1</v>
      </c>
      <c r="AG21" s="110" t="s">
        <v>1759</v>
      </c>
      <c r="AH21" s="78"/>
    </row>
    <row r="22" spans="1:34" x14ac:dyDescent="0.2">
      <c r="A22" s="109"/>
      <c r="B22" s="110">
        <v>69</v>
      </c>
      <c r="C22" s="111" t="s">
        <v>426</v>
      </c>
      <c r="D22" s="110" t="s">
        <v>738</v>
      </c>
      <c r="E22" s="112">
        <v>4655963.05</v>
      </c>
      <c r="F22" s="112">
        <v>3525998.37</v>
      </c>
      <c r="G22" s="113" t="s">
        <v>28</v>
      </c>
      <c r="H22" s="110">
        <v>50819</v>
      </c>
      <c r="I22" s="110" t="s">
        <v>430</v>
      </c>
      <c r="J22" s="110">
        <v>50823</v>
      </c>
      <c r="K22" s="110" t="s">
        <v>429</v>
      </c>
      <c r="L22" s="112">
        <v>729308.37718539196</v>
      </c>
      <c r="M22" s="112">
        <v>552311.11621107848</v>
      </c>
      <c r="N22" s="110"/>
      <c r="O22" s="111" t="s">
        <v>262</v>
      </c>
      <c r="P22" s="110" t="s">
        <v>609</v>
      </c>
      <c r="Q22" s="110" t="s">
        <v>429</v>
      </c>
      <c r="R22" s="110">
        <v>69</v>
      </c>
      <c r="S22" s="110">
        <v>1</v>
      </c>
      <c r="T22" s="110">
        <v>22.99</v>
      </c>
      <c r="U22" s="110">
        <v>146.77000000000001</v>
      </c>
      <c r="V22" s="110">
        <v>1</v>
      </c>
      <c r="W22" s="110">
        <v>1</v>
      </c>
      <c r="X22" s="110">
        <v>729308.37718539196</v>
      </c>
      <c r="Y22" s="110">
        <v>552311.11621107848</v>
      </c>
      <c r="Z22" s="110">
        <v>0</v>
      </c>
      <c r="AA22" s="110">
        <v>0</v>
      </c>
      <c r="AB22" s="110">
        <v>0</v>
      </c>
      <c r="AC22" s="110" t="s">
        <v>263</v>
      </c>
      <c r="AD22" s="110">
        <v>526</v>
      </c>
      <c r="AE22" s="110">
        <v>100</v>
      </c>
      <c r="AF22" s="110">
        <v>22.99</v>
      </c>
      <c r="AG22" s="110" t="s">
        <v>1760</v>
      </c>
      <c r="AH22" s="78"/>
    </row>
    <row r="23" spans="1:34" x14ac:dyDescent="0.2">
      <c r="A23" s="109"/>
      <c r="B23" s="110">
        <v>69</v>
      </c>
      <c r="C23" s="111" t="s">
        <v>426</v>
      </c>
      <c r="D23" s="110" t="s">
        <v>157</v>
      </c>
      <c r="E23" s="112">
        <v>36556.42</v>
      </c>
      <c r="F23" s="112">
        <v>36115.08</v>
      </c>
      <c r="G23" s="113" t="s">
        <v>28</v>
      </c>
      <c r="H23" s="110">
        <v>50819</v>
      </c>
      <c r="I23" s="110" t="s">
        <v>430</v>
      </c>
      <c r="J23" s="110">
        <v>50823</v>
      </c>
      <c r="K23" s="110" t="s">
        <v>429</v>
      </c>
      <c r="L23" s="112">
        <v>10916.829197895691</v>
      </c>
      <c r="M23" s="112">
        <v>10785.032008832888</v>
      </c>
      <c r="N23" s="110"/>
      <c r="O23" s="111" t="s">
        <v>262</v>
      </c>
      <c r="P23" s="110" t="s">
        <v>609</v>
      </c>
      <c r="Q23" s="110" t="e">
        <v>#N/A</v>
      </c>
      <c r="R23" s="110">
        <v>69</v>
      </c>
      <c r="S23" s="110">
        <v>1</v>
      </c>
      <c r="T23" s="110">
        <v>22.99</v>
      </c>
      <c r="U23" s="110">
        <v>76.984999999999999</v>
      </c>
      <c r="V23" s="110">
        <v>1</v>
      </c>
      <c r="W23" s="110">
        <v>1</v>
      </c>
      <c r="X23" s="110">
        <v>10916.829197895691</v>
      </c>
      <c r="Y23" s="110">
        <v>10785.032008832888</v>
      </c>
      <c r="Z23" s="110">
        <v>0</v>
      </c>
      <c r="AA23" s="110">
        <v>0</v>
      </c>
      <c r="AB23" s="110">
        <v>0</v>
      </c>
      <c r="AC23" s="110" t="s">
        <v>263</v>
      </c>
      <c r="AD23" s="110">
        <v>526</v>
      </c>
      <c r="AE23" s="110">
        <v>100</v>
      </c>
      <c r="AF23" s="110">
        <v>22.99</v>
      </c>
      <c r="AG23" s="110" t="s">
        <v>1761</v>
      </c>
      <c r="AH23" s="78"/>
    </row>
    <row r="24" spans="1:34" x14ac:dyDescent="0.2">
      <c r="A24" s="109"/>
      <c r="B24" s="110">
        <v>69</v>
      </c>
      <c r="C24" s="111" t="s">
        <v>391</v>
      </c>
      <c r="D24" s="110" t="s">
        <v>721</v>
      </c>
      <c r="E24" s="112">
        <v>1003114.93</v>
      </c>
      <c r="F24" s="112">
        <v>778157.87</v>
      </c>
      <c r="G24" s="113" t="s">
        <v>28</v>
      </c>
      <c r="H24" s="110">
        <v>51959</v>
      </c>
      <c r="I24" s="110" t="s">
        <v>1382</v>
      </c>
      <c r="J24" s="110">
        <v>52027</v>
      </c>
      <c r="K24" s="110" t="s">
        <v>1383</v>
      </c>
      <c r="L24" s="112">
        <v>670049.42589843762</v>
      </c>
      <c r="M24" s="112">
        <v>519785.13972656254</v>
      </c>
      <c r="N24" s="110">
        <v>1003114.93</v>
      </c>
      <c r="O24" s="111" t="s">
        <v>269</v>
      </c>
      <c r="P24" s="110" t="s">
        <v>1384</v>
      </c>
      <c r="Q24" s="110" t="e">
        <v>#N/A</v>
      </c>
      <c r="R24" s="110">
        <v>69</v>
      </c>
      <c r="S24" s="110">
        <v>1</v>
      </c>
      <c r="T24" s="110">
        <v>17.100000000000001</v>
      </c>
      <c r="U24" s="110">
        <v>25.6</v>
      </c>
      <c r="V24" s="110">
        <v>1</v>
      </c>
      <c r="W24" s="110">
        <v>1</v>
      </c>
      <c r="X24" s="110">
        <v>670049.42589843762</v>
      </c>
      <c r="Y24" s="110">
        <v>519785.13972656254</v>
      </c>
      <c r="Z24" s="110">
        <v>0</v>
      </c>
      <c r="AA24" s="110">
        <v>0</v>
      </c>
      <c r="AB24" s="110">
        <v>0</v>
      </c>
      <c r="AC24" s="110" t="s">
        <v>263</v>
      </c>
      <c r="AD24" s="110">
        <v>526</v>
      </c>
      <c r="AE24" s="110">
        <v>100</v>
      </c>
      <c r="AF24" s="110">
        <v>17.100000000000001</v>
      </c>
      <c r="AG24" s="110" t="s">
        <v>1762</v>
      </c>
      <c r="AH24" s="78"/>
    </row>
    <row r="25" spans="1:34" x14ac:dyDescent="0.2">
      <c r="A25" s="109"/>
      <c r="B25" s="110">
        <v>69</v>
      </c>
      <c r="C25" s="111" t="s">
        <v>391</v>
      </c>
      <c r="D25" s="110" t="s">
        <v>721</v>
      </c>
      <c r="E25" s="112">
        <v>1003114.93</v>
      </c>
      <c r="F25" s="112">
        <v>778157.87</v>
      </c>
      <c r="G25" s="113" t="s">
        <v>28</v>
      </c>
      <c r="H25" s="110">
        <v>52027</v>
      </c>
      <c r="I25" s="110" t="s">
        <v>1383</v>
      </c>
      <c r="J25" s="110">
        <v>52017</v>
      </c>
      <c r="K25" s="110" t="s">
        <v>1385</v>
      </c>
      <c r="L25" s="112">
        <v>195920.884765625</v>
      </c>
      <c r="M25" s="112">
        <v>151983.958984375</v>
      </c>
      <c r="N25" s="110"/>
      <c r="O25" s="111" t="s">
        <v>262</v>
      </c>
      <c r="P25" s="110" t="s">
        <v>1384</v>
      </c>
      <c r="Q25" s="110" t="e">
        <v>#N/A</v>
      </c>
      <c r="R25" s="110">
        <v>69</v>
      </c>
      <c r="S25" s="110">
        <v>1</v>
      </c>
      <c r="T25" s="110">
        <v>5</v>
      </c>
      <c r="U25" s="110">
        <v>25.6</v>
      </c>
      <c r="V25" s="110">
        <v>1</v>
      </c>
      <c r="W25" s="110">
        <v>1</v>
      </c>
      <c r="X25" s="110">
        <v>195920.884765625</v>
      </c>
      <c r="Y25" s="110">
        <v>151983.958984375</v>
      </c>
      <c r="Z25" s="110">
        <v>0</v>
      </c>
      <c r="AA25" s="110">
        <v>0</v>
      </c>
      <c r="AB25" s="110">
        <v>0</v>
      </c>
      <c r="AC25" s="110" t="s">
        <v>263</v>
      </c>
      <c r="AD25" s="110">
        <v>526</v>
      </c>
      <c r="AE25" s="110">
        <v>100</v>
      </c>
      <c r="AF25" s="110">
        <v>5</v>
      </c>
      <c r="AG25" s="110" t="s">
        <v>1763</v>
      </c>
      <c r="AH25" s="78"/>
    </row>
    <row r="26" spans="1:34" x14ac:dyDescent="0.2">
      <c r="A26" s="109"/>
      <c r="B26" s="110">
        <v>69</v>
      </c>
      <c r="C26" s="111" t="s">
        <v>391</v>
      </c>
      <c r="D26" s="110" t="s">
        <v>721</v>
      </c>
      <c r="E26" s="112">
        <v>1003114.93</v>
      </c>
      <c r="F26" s="112">
        <v>778157.87</v>
      </c>
      <c r="G26" s="113" t="s">
        <v>29</v>
      </c>
      <c r="H26" s="110">
        <v>52017</v>
      </c>
      <c r="I26" s="110" t="s">
        <v>1386</v>
      </c>
      <c r="J26" s="110">
        <v>52021</v>
      </c>
      <c r="K26" s="110" t="s">
        <v>486</v>
      </c>
      <c r="L26" s="112">
        <v>137144.61933593752</v>
      </c>
      <c r="M26" s="112">
        <v>106388.7712890625</v>
      </c>
      <c r="N26" s="110"/>
      <c r="O26" s="111" t="s">
        <v>269</v>
      </c>
      <c r="P26" s="110" t="s">
        <v>263</v>
      </c>
      <c r="Q26" s="110" t="e">
        <v>#N/A</v>
      </c>
      <c r="R26" s="110">
        <v>69</v>
      </c>
      <c r="S26" s="110">
        <v>1</v>
      </c>
      <c r="T26" s="110">
        <v>3.5</v>
      </c>
      <c r="U26" s="110">
        <v>25.6</v>
      </c>
      <c r="V26" s="110">
        <v>0</v>
      </c>
      <c r="W26" s="110">
        <v>0</v>
      </c>
      <c r="X26" s="110">
        <v>0</v>
      </c>
      <c r="Y26" s="110">
        <v>0</v>
      </c>
      <c r="Z26" s="110">
        <v>1</v>
      </c>
      <c r="AA26" s="110">
        <v>0</v>
      </c>
      <c r="AB26" s="110">
        <v>0</v>
      </c>
      <c r="AC26" s="110" t="s">
        <v>263</v>
      </c>
      <c r="AD26" s="110">
        <v>526</v>
      </c>
      <c r="AE26" s="110">
        <v>100</v>
      </c>
      <c r="AF26" s="110">
        <v>3.5</v>
      </c>
      <c r="AG26" s="110" t="s">
        <v>1387</v>
      </c>
      <c r="AH26" s="78"/>
    </row>
    <row r="27" spans="1:34" x14ac:dyDescent="0.2">
      <c r="A27" s="108"/>
      <c r="B27" s="104">
        <v>115</v>
      </c>
      <c r="C27" s="105" t="s">
        <v>705</v>
      </c>
      <c r="D27" s="104" t="s">
        <v>360</v>
      </c>
      <c r="E27" s="106">
        <v>1295733.79</v>
      </c>
      <c r="F27" s="106">
        <v>1280578.28</v>
      </c>
      <c r="G27" s="107" t="s">
        <v>28</v>
      </c>
      <c r="H27" s="104"/>
      <c r="I27" s="104" t="s">
        <v>103</v>
      </c>
      <c r="J27" s="104"/>
      <c r="K27" s="104" t="s">
        <v>706</v>
      </c>
      <c r="L27" s="106">
        <v>1295733.79</v>
      </c>
      <c r="M27" s="106">
        <v>1280578.28</v>
      </c>
      <c r="N27" s="104"/>
      <c r="O27" s="105" t="s">
        <v>269</v>
      </c>
      <c r="P27" s="104" t="s">
        <v>263</v>
      </c>
      <c r="Q27" s="104"/>
      <c r="R27" s="104">
        <v>115</v>
      </c>
      <c r="S27" s="104"/>
      <c r="T27" s="104">
        <v>5.8179999999999996</v>
      </c>
      <c r="U27" s="104">
        <v>5.8179999999999996</v>
      </c>
      <c r="V27" s="104">
        <v>1</v>
      </c>
      <c r="W27" s="104">
        <v>0</v>
      </c>
      <c r="X27" s="104">
        <v>0</v>
      </c>
      <c r="Y27" s="104">
        <v>0</v>
      </c>
      <c r="Z27" s="104">
        <v>1</v>
      </c>
      <c r="AA27" s="104">
        <v>1295733.79</v>
      </c>
      <c r="AB27" s="104">
        <v>1280578.28</v>
      </c>
      <c r="AC27" s="104"/>
      <c r="AD27" s="104"/>
      <c r="AE27" s="104"/>
      <c r="AF27" s="104"/>
      <c r="AG27" s="104" t="s">
        <v>1388</v>
      </c>
      <c r="AH27" s="78"/>
    </row>
    <row r="28" spans="1:34" x14ac:dyDescent="0.2">
      <c r="A28" s="108"/>
      <c r="B28" s="104">
        <v>115</v>
      </c>
      <c r="C28" s="105" t="s">
        <v>707</v>
      </c>
      <c r="D28" s="104" t="s">
        <v>377</v>
      </c>
      <c r="E28" s="106">
        <v>266627.40000000002</v>
      </c>
      <c r="F28" s="106">
        <v>263456.69</v>
      </c>
      <c r="G28" s="107" t="s">
        <v>28</v>
      </c>
      <c r="H28" s="104"/>
      <c r="I28" s="104" t="s">
        <v>708</v>
      </c>
      <c r="J28" s="104"/>
      <c r="K28" s="104" t="s">
        <v>709</v>
      </c>
      <c r="L28" s="106">
        <v>266627.40000000002</v>
      </c>
      <c r="M28" s="106">
        <v>263456.69</v>
      </c>
      <c r="N28" s="104"/>
      <c r="O28" s="105" t="s">
        <v>269</v>
      </c>
      <c r="P28" s="104" t="s">
        <v>263</v>
      </c>
      <c r="Q28" s="104"/>
      <c r="R28" s="104">
        <v>115</v>
      </c>
      <c r="S28" s="104"/>
      <c r="T28" s="104">
        <v>16.562999999999999</v>
      </c>
      <c r="U28" s="104">
        <v>16.562999999999999</v>
      </c>
      <c r="V28" s="104">
        <v>1</v>
      </c>
      <c r="W28" s="104">
        <v>0</v>
      </c>
      <c r="X28" s="104">
        <v>0</v>
      </c>
      <c r="Y28" s="104">
        <v>0</v>
      </c>
      <c r="Z28" s="104">
        <v>1</v>
      </c>
      <c r="AA28" s="104">
        <v>266627.40000000002</v>
      </c>
      <c r="AB28" s="104">
        <v>263456.69</v>
      </c>
      <c r="AC28" s="104"/>
      <c r="AD28" s="104"/>
      <c r="AE28" s="104"/>
      <c r="AF28" s="104"/>
      <c r="AG28" s="104" t="s">
        <v>1389</v>
      </c>
      <c r="AH28" s="78"/>
    </row>
    <row r="29" spans="1:34" x14ac:dyDescent="0.2">
      <c r="A29" s="108"/>
      <c r="B29" s="104">
        <v>115</v>
      </c>
      <c r="C29" s="105" t="s">
        <v>704</v>
      </c>
      <c r="D29" s="104" t="s">
        <v>376</v>
      </c>
      <c r="E29" s="106">
        <v>105702.35</v>
      </c>
      <c r="F29" s="106">
        <v>104487.4</v>
      </c>
      <c r="G29" s="107" t="s">
        <v>28</v>
      </c>
      <c r="H29" s="104"/>
      <c r="I29" s="104" t="s">
        <v>710</v>
      </c>
      <c r="J29" s="104"/>
      <c r="K29" s="104" t="s">
        <v>1390</v>
      </c>
      <c r="L29" s="106">
        <v>105702.35</v>
      </c>
      <c r="M29" s="106">
        <v>104487.4</v>
      </c>
      <c r="N29" s="104"/>
      <c r="O29" s="105" t="s">
        <v>269</v>
      </c>
      <c r="P29" s="104" t="s">
        <v>263</v>
      </c>
      <c r="Q29" s="104"/>
      <c r="R29" s="104"/>
      <c r="S29" s="104"/>
      <c r="T29" s="104">
        <v>0.97699999999999998</v>
      </c>
      <c r="U29" s="104">
        <v>0.97699999999999998</v>
      </c>
      <c r="V29" s="104">
        <v>1</v>
      </c>
      <c r="W29" s="104">
        <v>0</v>
      </c>
      <c r="X29" s="104">
        <v>0</v>
      </c>
      <c r="Y29" s="104">
        <v>0</v>
      </c>
      <c r="Z29" s="104">
        <v>1</v>
      </c>
      <c r="AA29" s="104">
        <v>105702.35</v>
      </c>
      <c r="AB29" s="104">
        <v>104487.4</v>
      </c>
      <c r="AC29" s="104"/>
      <c r="AD29" s="104"/>
      <c r="AE29" s="104"/>
      <c r="AF29" s="104"/>
      <c r="AG29" s="104" t="s">
        <v>1391</v>
      </c>
      <c r="AH29" s="78"/>
    </row>
    <row r="30" spans="1:34" x14ac:dyDescent="0.2">
      <c r="A30" s="109"/>
      <c r="B30" s="110">
        <v>115</v>
      </c>
      <c r="C30" s="111" t="s">
        <v>119</v>
      </c>
      <c r="D30" s="110" t="s">
        <v>244</v>
      </c>
      <c r="E30" s="112">
        <v>1654.06</v>
      </c>
      <c r="F30" s="112">
        <v>1635.97</v>
      </c>
      <c r="G30" s="113" t="s">
        <v>28</v>
      </c>
      <c r="H30" s="110"/>
      <c r="I30" s="110" t="s">
        <v>120</v>
      </c>
      <c r="J30" s="110"/>
      <c r="K30" s="110" t="s">
        <v>121</v>
      </c>
      <c r="L30" s="112">
        <v>1654.06</v>
      </c>
      <c r="M30" s="112">
        <v>1635.97</v>
      </c>
      <c r="N30" s="110"/>
      <c r="O30" s="111" t="s">
        <v>269</v>
      </c>
      <c r="P30" s="110" t="s">
        <v>263</v>
      </c>
      <c r="Q30" s="110"/>
      <c r="R30" s="110">
        <v>115</v>
      </c>
      <c r="S30" s="110">
        <v>5.0999999999999997E-2</v>
      </c>
      <c r="T30" s="110">
        <v>5.0999999999999997E-2</v>
      </c>
      <c r="U30" s="110">
        <v>5.0999999999999997E-2</v>
      </c>
      <c r="V30" s="110">
        <v>1</v>
      </c>
      <c r="W30" s="110">
        <v>0</v>
      </c>
      <c r="X30" s="110">
        <v>0</v>
      </c>
      <c r="Y30" s="110">
        <v>0</v>
      </c>
      <c r="Z30" s="110">
        <v>1</v>
      </c>
      <c r="AA30" s="110">
        <v>1654.06</v>
      </c>
      <c r="AB30" s="110">
        <v>1635.97</v>
      </c>
      <c r="AC30" s="110">
        <v>100</v>
      </c>
      <c r="AD30" s="110"/>
      <c r="AE30" s="110"/>
      <c r="AF30" s="110"/>
      <c r="AG30" s="110" t="s">
        <v>1392</v>
      </c>
      <c r="AH30" s="78"/>
    </row>
    <row r="31" spans="1:34" x14ac:dyDescent="0.2">
      <c r="A31" s="109"/>
      <c r="B31" s="110">
        <v>115</v>
      </c>
      <c r="C31" s="111" t="s">
        <v>635</v>
      </c>
      <c r="D31" s="110" t="s">
        <v>3</v>
      </c>
      <c r="E31" s="112">
        <v>636648.11</v>
      </c>
      <c r="F31" s="112">
        <v>599639.66</v>
      </c>
      <c r="G31" s="113" t="s">
        <v>28</v>
      </c>
      <c r="H31" s="110"/>
      <c r="I31" s="110" t="s">
        <v>114</v>
      </c>
      <c r="J31" s="110"/>
      <c r="K31" s="110" t="s">
        <v>115</v>
      </c>
      <c r="L31" s="112">
        <v>53080.638249400479</v>
      </c>
      <c r="M31" s="112">
        <v>49995.0527968323</v>
      </c>
      <c r="N31" s="110"/>
      <c r="O31" s="111" t="s">
        <v>269</v>
      </c>
      <c r="P31" s="110" t="s">
        <v>263</v>
      </c>
      <c r="Q31" s="110"/>
      <c r="R31" s="110">
        <v>115</v>
      </c>
      <c r="S31" s="110">
        <v>17.931000000000001</v>
      </c>
      <c r="T31" s="110">
        <v>1.4950000000000001</v>
      </c>
      <c r="U31" s="110">
        <v>17.931000000000001</v>
      </c>
      <c r="V31" s="110">
        <v>1</v>
      </c>
      <c r="W31" s="110">
        <v>0</v>
      </c>
      <c r="X31" s="110">
        <v>0</v>
      </c>
      <c r="Y31" s="110">
        <v>0</v>
      </c>
      <c r="Z31" s="110">
        <v>1</v>
      </c>
      <c r="AA31" s="110">
        <v>53080.638249400479</v>
      </c>
      <c r="AB31" s="110">
        <v>49995.0527968323</v>
      </c>
      <c r="AC31" s="110">
        <v>100</v>
      </c>
      <c r="AD31" s="110"/>
      <c r="AE31" s="110"/>
      <c r="AF31" s="110"/>
      <c r="AG31" s="110" t="s">
        <v>1392</v>
      </c>
      <c r="AH31" s="78"/>
    </row>
    <row r="32" spans="1:34" x14ac:dyDescent="0.2">
      <c r="A32" s="109"/>
      <c r="B32" s="110">
        <v>69</v>
      </c>
      <c r="C32" s="111" t="s">
        <v>288</v>
      </c>
      <c r="D32" s="110" t="s">
        <v>293</v>
      </c>
      <c r="E32" s="112">
        <v>60910.57</v>
      </c>
      <c r="F32" s="112">
        <v>25223.34</v>
      </c>
      <c r="G32" s="113" t="s">
        <v>28</v>
      </c>
      <c r="H32" s="110"/>
      <c r="I32" s="110" t="s">
        <v>116</v>
      </c>
      <c r="J32" s="110"/>
      <c r="K32" s="110" t="s">
        <v>117</v>
      </c>
      <c r="L32" s="112">
        <v>85.943975575341796</v>
      </c>
      <c r="M32" s="112">
        <v>85.943975575341796</v>
      </c>
      <c r="N32" s="110"/>
      <c r="O32" s="111" t="s">
        <v>269</v>
      </c>
      <c r="P32" s="110" t="s">
        <v>263</v>
      </c>
      <c r="Q32" s="110"/>
      <c r="R32" s="110">
        <v>69</v>
      </c>
      <c r="S32" s="110">
        <v>20.553000000000001</v>
      </c>
      <c r="T32" s="110">
        <v>2.9000000000000001E-2</v>
      </c>
      <c r="U32" s="110">
        <v>20.553000000000001</v>
      </c>
      <c r="V32" s="110">
        <v>1</v>
      </c>
      <c r="W32" s="110">
        <v>0</v>
      </c>
      <c r="X32" s="110">
        <v>0</v>
      </c>
      <c r="Y32" s="110">
        <v>0</v>
      </c>
      <c r="Z32" s="110">
        <v>1</v>
      </c>
      <c r="AA32" s="110">
        <v>85.943975575341796</v>
      </c>
      <c r="AB32" s="110">
        <v>85.943975575341796</v>
      </c>
      <c r="AC32" s="110">
        <v>100</v>
      </c>
      <c r="AD32" s="110"/>
      <c r="AE32" s="110"/>
      <c r="AF32" s="110"/>
      <c r="AG32" s="110" t="s">
        <v>1393</v>
      </c>
      <c r="AH32" s="78"/>
    </row>
    <row r="33" spans="1:35" x14ac:dyDescent="0.2">
      <c r="A33" s="109"/>
      <c r="B33" s="110">
        <v>69</v>
      </c>
      <c r="C33" s="111" t="s">
        <v>288</v>
      </c>
      <c r="D33" s="110" t="s">
        <v>293</v>
      </c>
      <c r="E33" s="112">
        <v>60910.57</v>
      </c>
      <c r="F33" s="112">
        <v>25223.34</v>
      </c>
      <c r="G33" s="113" t="s">
        <v>28</v>
      </c>
      <c r="H33" s="110"/>
      <c r="I33" s="110" t="s">
        <v>116</v>
      </c>
      <c r="J33" s="110"/>
      <c r="K33" s="110" t="s">
        <v>118</v>
      </c>
      <c r="L33" s="112">
        <v>65.198878022673085</v>
      </c>
      <c r="M33" s="112">
        <v>26.99914756969785</v>
      </c>
      <c r="N33" s="110"/>
      <c r="O33" s="111" t="s">
        <v>269</v>
      </c>
      <c r="P33" s="110" t="s">
        <v>263</v>
      </c>
      <c r="Q33" s="110"/>
      <c r="R33" s="110">
        <v>69</v>
      </c>
      <c r="S33" s="110">
        <v>20.553000000000001</v>
      </c>
      <c r="T33" s="110">
        <v>2.1999999999999999E-2</v>
      </c>
      <c r="U33" s="110">
        <v>20.553000000000001</v>
      </c>
      <c r="V33" s="110">
        <v>1</v>
      </c>
      <c r="W33" s="110">
        <v>0</v>
      </c>
      <c r="X33" s="110">
        <v>0</v>
      </c>
      <c r="Y33" s="110">
        <v>0</v>
      </c>
      <c r="Z33" s="110">
        <v>1</v>
      </c>
      <c r="AA33" s="110">
        <v>65.198878022673085</v>
      </c>
      <c r="AB33" s="110">
        <v>26.99914756969785</v>
      </c>
      <c r="AC33" s="110">
        <v>100</v>
      </c>
      <c r="AD33" s="110"/>
      <c r="AE33" s="110"/>
      <c r="AF33" s="110"/>
      <c r="AG33" s="110" t="s">
        <v>1393</v>
      </c>
      <c r="AH33" s="78"/>
    </row>
    <row r="34" spans="1:35" ht="14.45" customHeight="1" x14ac:dyDescent="0.2">
      <c r="A34" s="114"/>
      <c r="B34" s="115">
        <v>115</v>
      </c>
      <c r="C34" s="111" t="s">
        <v>1394</v>
      </c>
      <c r="D34" s="116" t="s">
        <v>573</v>
      </c>
      <c r="E34" s="112">
        <v>3353631.93</v>
      </c>
      <c r="F34" s="112">
        <v>1618970.59</v>
      </c>
      <c r="G34" s="117" t="s">
        <v>28</v>
      </c>
      <c r="H34" s="115">
        <v>51076</v>
      </c>
      <c r="I34" s="118" t="s">
        <v>1395</v>
      </c>
      <c r="J34" s="115">
        <v>51070</v>
      </c>
      <c r="K34" s="119" t="s">
        <v>1396</v>
      </c>
      <c r="L34" s="120">
        <v>187047.71033896416</v>
      </c>
      <c r="M34" s="120">
        <v>90297.548534380112</v>
      </c>
      <c r="N34" s="121"/>
      <c r="O34" s="122" t="s">
        <v>269</v>
      </c>
      <c r="P34" s="119" t="s">
        <v>263</v>
      </c>
      <c r="Q34" s="122"/>
      <c r="R34" s="115"/>
      <c r="S34" s="115"/>
      <c r="T34" s="115">
        <v>4.4969999999999999</v>
      </c>
      <c r="U34" s="115">
        <v>80.628</v>
      </c>
      <c r="V34" s="122">
        <v>1</v>
      </c>
      <c r="W34" s="122">
        <v>0</v>
      </c>
      <c r="X34" s="123">
        <v>0</v>
      </c>
      <c r="Y34" s="123">
        <v>0</v>
      </c>
      <c r="Z34" s="122">
        <v>1</v>
      </c>
      <c r="AA34" s="123">
        <v>187047.71033896416</v>
      </c>
      <c r="AB34" s="123">
        <v>90297.548534380112</v>
      </c>
      <c r="AC34" s="122" t="s">
        <v>263</v>
      </c>
      <c r="AD34" s="115">
        <v>526</v>
      </c>
      <c r="AE34" s="115">
        <v>100</v>
      </c>
      <c r="AF34" s="115">
        <v>4.5</v>
      </c>
      <c r="AG34" s="110" t="s">
        <v>1392</v>
      </c>
      <c r="AH34" s="78"/>
    </row>
    <row r="35" spans="1:35" ht="14.45" customHeight="1" x14ac:dyDescent="0.2">
      <c r="A35" s="114"/>
      <c r="B35" s="115">
        <v>69</v>
      </c>
      <c r="C35" s="111" t="s">
        <v>426</v>
      </c>
      <c r="D35" s="116" t="s">
        <v>157</v>
      </c>
      <c r="E35" s="112">
        <v>1110442.3700000001</v>
      </c>
      <c r="F35" s="112">
        <v>1096757.05</v>
      </c>
      <c r="G35" s="117" t="s">
        <v>28</v>
      </c>
      <c r="H35" s="115">
        <v>50765</v>
      </c>
      <c r="I35" s="118" t="s">
        <v>1049</v>
      </c>
      <c r="J35" s="115">
        <v>50767</v>
      </c>
      <c r="K35" s="119" t="s">
        <v>1050</v>
      </c>
      <c r="L35" s="120">
        <v>392221.19796116126</v>
      </c>
      <c r="M35" s="120">
        <v>387387.38330324081</v>
      </c>
      <c r="N35" s="121"/>
      <c r="O35" s="122" t="s">
        <v>269</v>
      </c>
      <c r="P35" s="119" t="s">
        <v>263</v>
      </c>
      <c r="Q35" s="122" t="e">
        <v>#N/A</v>
      </c>
      <c r="R35" s="115">
        <v>69</v>
      </c>
      <c r="S35" s="115">
        <v>1</v>
      </c>
      <c r="T35" s="115">
        <v>27.192</v>
      </c>
      <c r="U35" s="115">
        <v>76.985000000000014</v>
      </c>
      <c r="V35" s="122">
        <v>1</v>
      </c>
      <c r="W35" s="122">
        <v>0</v>
      </c>
      <c r="X35" s="123">
        <v>0</v>
      </c>
      <c r="Y35" s="123">
        <v>0</v>
      </c>
      <c r="Z35" s="122">
        <v>1</v>
      </c>
      <c r="AA35" s="123">
        <v>392221.19796116126</v>
      </c>
      <c r="AB35" s="123">
        <v>387387.38330324081</v>
      </c>
      <c r="AC35" s="122" t="s">
        <v>263</v>
      </c>
      <c r="AD35" s="115">
        <v>526</v>
      </c>
      <c r="AE35" s="115">
        <v>100</v>
      </c>
      <c r="AF35" s="115">
        <v>4</v>
      </c>
      <c r="AG35" s="110" t="s">
        <v>1397</v>
      </c>
      <c r="AH35" s="78"/>
    </row>
    <row r="36" spans="1:35" ht="14.45" customHeight="1" x14ac:dyDescent="0.2">
      <c r="A36" s="124"/>
      <c r="B36" s="125">
        <v>115</v>
      </c>
      <c r="C36" s="126" t="s">
        <v>1170</v>
      </c>
      <c r="D36" s="127" t="s">
        <v>797</v>
      </c>
      <c r="E36" s="128">
        <v>4079711.08</v>
      </c>
      <c r="F36" s="128">
        <v>4036464.32</v>
      </c>
      <c r="G36" s="129" t="s">
        <v>28</v>
      </c>
      <c r="H36" s="125"/>
      <c r="I36" s="130" t="s">
        <v>1174</v>
      </c>
      <c r="J36" s="125"/>
      <c r="K36" s="131" t="s">
        <v>1175</v>
      </c>
      <c r="L36" s="132">
        <v>4079711.0800000005</v>
      </c>
      <c r="M36" s="132">
        <v>4036464.32</v>
      </c>
      <c r="N36" s="133">
        <v>4079711.0800000005</v>
      </c>
      <c r="O36" s="134" t="s">
        <v>269</v>
      </c>
      <c r="P36" s="131" t="s">
        <v>263</v>
      </c>
      <c r="Q36" s="134"/>
      <c r="R36" s="125">
        <v>115</v>
      </c>
      <c r="S36" s="125">
        <v>1</v>
      </c>
      <c r="T36" s="125">
        <v>6.09</v>
      </c>
      <c r="U36" s="125">
        <v>6.09</v>
      </c>
      <c r="V36" s="134">
        <v>1</v>
      </c>
      <c r="W36" s="134">
        <v>0</v>
      </c>
      <c r="X36" s="135">
        <v>0</v>
      </c>
      <c r="Y36" s="135">
        <v>0</v>
      </c>
      <c r="Z36" s="134">
        <v>1</v>
      </c>
      <c r="AA36" s="135">
        <v>4079711.0800000005</v>
      </c>
      <c r="AB36" s="135">
        <v>4036464.32</v>
      </c>
      <c r="AC36" s="134" t="s">
        <v>263</v>
      </c>
      <c r="AD36" s="125">
        <v>526</v>
      </c>
      <c r="AE36" s="125">
        <v>100</v>
      </c>
      <c r="AF36" s="125">
        <v>6.09</v>
      </c>
      <c r="AG36" s="136" t="s">
        <v>1481</v>
      </c>
      <c r="AH36" s="78"/>
    </row>
    <row r="37" spans="1:35" ht="14.45" customHeight="1" x14ac:dyDescent="0.2">
      <c r="A37" s="124"/>
      <c r="B37" s="125">
        <v>115</v>
      </c>
      <c r="C37" s="126" t="s">
        <v>1172</v>
      </c>
      <c r="D37" s="127" t="s">
        <v>786</v>
      </c>
      <c r="E37" s="128">
        <v>70972.28</v>
      </c>
      <c r="F37" s="128">
        <v>70240.27</v>
      </c>
      <c r="G37" s="129" t="s">
        <v>28</v>
      </c>
      <c r="H37" s="125"/>
      <c r="I37" s="130" t="s">
        <v>1174</v>
      </c>
      <c r="J37" s="125"/>
      <c r="K37" s="131" t="s">
        <v>1177</v>
      </c>
      <c r="L37" s="132">
        <v>70972.28</v>
      </c>
      <c r="M37" s="132">
        <v>70240.27</v>
      </c>
      <c r="N37" s="133">
        <v>70972.28</v>
      </c>
      <c r="O37" s="134" t="s">
        <v>269</v>
      </c>
      <c r="P37" s="131" t="s">
        <v>263</v>
      </c>
      <c r="Q37" s="134"/>
      <c r="R37" s="125">
        <v>115</v>
      </c>
      <c r="S37" s="125">
        <v>1</v>
      </c>
      <c r="T37" s="125">
        <v>0.156</v>
      </c>
      <c r="U37" s="125">
        <v>0.156</v>
      </c>
      <c r="V37" s="134">
        <v>1</v>
      </c>
      <c r="W37" s="134">
        <v>0</v>
      </c>
      <c r="X37" s="135">
        <v>0</v>
      </c>
      <c r="Y37" s="135">
        <v>0</v>
      </c>
      <c r="Z37" s="134">
        <v>1</v>
      </c>
      <c r="AA37" s="135">
        <v>70972.28</v>
      </c>
      <c r="AB37" s="135">
        <v>70240.27</v>
      </c>
      <c r="AC37" s="134" t="s">
        <v>263</v>
      </c>
      <c r="AD37" s="125">
        <v>526</v>
      </c>
      <c r="AE37" s="125">
        <v>100</v>
      </c>
      <c r="AF37" s="125">
        <v>0.156</v>
      </c>
      <c r="AG37" s="136" t="s">
        <v>1481</v>
      </c>
      <c r="AH37" s="79"/>
    </row>
    <row r="38" spans="1:35" ht="14.45" customHeight="1" x14ac:dyDescent="0.2">
      <c r="A38" s="137">
        <v>42461</v>
      </c>
      <c r="B38" s="138">
        <v>69</v>
      </c>
      <c r="C38" s="105" t="s">
        <v>317</v>
      </c>
      <c r="D38" s="139" t="s">
        <v>551</v>
      </c>
      <c r="E38" s="140">
        <f t="shared" ref="E38:E46" si="0">VLOOKUP(D38,TLine_Cost,2,FALSE)</f>
        <v>503987.66000000003</v>
      </c>
      <c r="F38" s="140">
        <f>VLOOKUP(D38,TLine_Cost,4,FALSE)</f>
        <v>334375.83769695519</v>
      </c>
      <c r="G38" s="141" t="s">
        <v>28</v>
      </c>
      <c r="H38" s="138"/>
      <c r="I38" s="142" t="s">
        <v>1555</v>
      </c>
      <c r="J38" s="138"/>
      <c r="K38" s="143" t="s">
        <v>1556</v>
      </c>
      <c r="L38" s="144">
        <f t="shared" ref="L38:L76" si="1">E38*T38/U38</f>
        <v>503987.66000000009</v>
      </c>
      <c r="M38" s="144">
        <f t="shared" ref="M38:M76" si="2">F38*T38/U38</f>
        <v>334375.83769695519</v>
      </c>
      <c r="N38" s="145">
        <f>SUM(L38:L42)</f>
        <v>880312.7092340478</v>
      </c>
      <c r="O38" s="146" t="s">
        <v>269</v>
      </c>
      <c r="P38" s="147" t="s">
        <v>263</v>
      </c>
      <c r="Q38" s="146" t="e">
        <f>VLOOKUP(J38,J39:K710,2,FALSE)</f>
        <v>#N/A</v>
      </c>
      <c r="R38" s="138">
        <v>69</v>
      </c>
      <c r="S38" s="138">
        <v>1</v>
      </c>
      <c r="T38" s="150">
        <v>9.51</v>
      </c>
      <c r="U38" s="151">
        <v>9.51</v>
      </c>
      <c r="V38" s="146">
        <f t="shared" ref="V38:V43" si="3">IF(G38="yes",1,0)</f>
        <v>1</v>
      </c>
      <c r="W38" s="146">
        <f>IF(O38="W",1,0)</f>
        <v>0</v>
      </c>
      <c r="X38" s="152">
        <f t="shared" ref="X38:X75" si="4">L38*V38*W38</f>
        <v>0</v>
      </c>
      <c r="Y38" s="152">
        <f t="shared" ref="Y38:Y75" si="5">M38*V38*W38</f>
        <v>0</v>
      </c>
      <c r="Z38" s="146">
        <v>1</v>
      </c>
      <c r="AA38" s="152">
        <f t="shared" ref="AA38:AA76" si="6">L38*V38*Z38</f>
        <v>503987.66000000009</v>
      </c>
      <c r="AB38" s="152">
        <f t="shared" ref="AB38:AB76" si="7">M38*V38*Z38</f>
        <v>334375.83769695519</v>
      </c>
      <c r="AC38" s="146" t="s">
        <v>263</v>
      </c>
      <c r="AD38" s="138">
        <v>526</v>
      </c>
      <c r="AE38" s="138">
        <v>100</v>
      </c>
      <c r="AF38" s="150">
        <f t="shared" ref="AF38:AF75" si="8">T38</f>
        <v>9.51</v>
      </c>
      <c r="AG38" s="153" t="s">
        <v>1551</v>
      </c>
      <c r="AH38" s="80"/>
      <c r="AI38" s="78"/>
    </row>
    <row r="39" spans="1:35" ht="14.45" customHeight="1" x14ac:dyDescent="0.2">
      <c r="A39" s="137">
        <v>42461</v>
      </c>
      <c r="B39" s="138">
        <v>69</v>
      </c>
      <c r="C39" s="105" t="s">
        <v>317</v>
      </c>
      <c r="D39" s="153" t="s">
        <v>320</v>
      </c>
      <c r="E39" s="140">
        <f t="shared" si="0"/>
        <v>175317.72</v>
      </c>
      <c r="F39" s="140">
        <f t="shared" ref="F39:F71" si="9">VLOOKUP(D39,TLine_Cost,4,FALSE)</f>
        <v>120345.9560804533</v>
      </c>
      <c r="G39" s="141" t="s">
        <v>28</v>
      </c>
      <c r="H39" s="138"/>
      <c r="I39" s="143" t="s">
        <v>1556</v>
      </c>
      <c r="J39" s="138"/>
      <c r="K39" s="143" t="s">
        <v>63</v>
      </c>
      <c r="L39" s="144">
        <f t="shared" si="1"/>
        <v>20775.782848348528</v>
      </c>
      <c r="M39" s="144">
        <f t="shared" si="2"/>
        <v>14261.430334619834</v>
      </c>
      <c r="N39" s="145"/>
      <c r="O39" s="146" t="s">
        <v>269</v>
      </c>
      <c r="P39" s="147" t="s">
        <v>263</v>
      </c>
      <c r="Q39" s="146" t="e">
        <f>VLOOKUP(J39,J40:K711,2,FALSE)</f>
        <v>#N/A</v>
      </c>
      <c r="R39" s="138">
        <v>69</v>
      </c>
      <c r="S39" s="138">
        <v>1</v>
      </c>
      <c r="T39" s="150">
        <v>1.0009999999999999</v>
      </c>
      <c r="U39" s="151">
        <v>8.4469999999999992</v>
      </c>
      <c r="V39" s="146">
        <f t="shared" si="3"/>
        <v>1</v>
      </c>
      <c r="W39" s="146">
        <f>IF(O39="W",1,0)</f>
        <v>0</v>
      </c>
      <c r="X39" s="152">
        <f t="shared" si="4"/>
        <v>0</v>
      </c>
      <c r="Y39" s="152">
        <f t="shared" si="5"/>
        <v>0</v>
      </c>
      <c r="Z39" s="146">
        <v>1</v>
      </c>
      <c r="AA39" s="152">
        <f t="shared" si="6"/>
        <v>20775.782848348528</v>
      </c>
      <c r="AB39" s="152">
        <f t="shared" si="7"/>
        <v>14261.430334619834</v>
      </c>
      <c r="AC39" s="146" t="s">
        <v>263</v>
      </c>
      <c r="AD39" s="138">
        <v>526</v>
      </c>
      <c r="AE39" s="138">
        <v>100</v>
      </c>
      <c r="AF39" s="150">
        <f t="shared" si="8"/>
        <v>1.0009999999999999</v>
      </c>
      <c r="AG39" s="153" t="s">
        <v>1551</v>
      </c>
      <c r="AH39" s="80"/>
      <c r="AI39" s="78"/>
    </row>
    <row r="40" spans="1:35" ht="14.45" customHeight="1" x14ac:dyDescent="0.2">
      <c r="A40" s="137">
        <v>42461</v>
      </c>
      <c r="B40" s="138">
        <v>69</v>
      </c>
      <c r="C40" s="105" t="s">
        <v>317</v>
      </c>
      <c r="D40" s="153" t="s">
        <v>320</v>
      </c>
      <c r="E40" s="140">
        <f t="shared" si="0"/>
        <v>175317.72</v>
      </c>
      <c r="F40" s="140">
        <f t="shared" si="9"/>
        <v>120345.9560804533</v>
      </c>
      <c r="G40" s="141" t="s">
        <v>28</v>
      </c>
      <c r="H40" s="138"/>
      <c r="I40" s="143" t="s">
        <v>1556</v>
      </c>
      <c r="J40" s="138"/>
      <c r="K40" s="143" t="s">
        <v>1557</v>
      </c>
      <c r="L40" s="144">
        <f t="shared" si="1"/>
        <v>47321.463430803837</v>
      </c>
      <c r="M40" s="144">
        <f t="shared" si="2"/>
        <v>32483.577585347877</v>
      </c>
      <c r="N40" s="145"/>
      <c r="O40" s="146" t="s">
        <v>269</v>
      </c>
      <c r="P40" s="147" t="s">
        <v>263</v>
      </c>
      <c r="Q40" s="146" t="e">
        <f>VLOOKUP(J40,J42:K712,2,FALSE)</f>
        <v>#N/A</v>
      </c>
      <c r="R40" s="138">
        <v>69</v>
      </c>
      <c r="S40" s="138">
        <v>1</v>
      </c>
      <c r="T40" s="150">
        <v>2.2799999999999998</v>
      </c>
      <c r="U40" s="151">
        <v>8.4469999999999992</v>
      </c>
      <c r="V40" s="146">
        <f t="shared" si="3"/>
        <v>1</v>
      </c>
      <c r="W40" s="146">
        <f>IF(O40="W",1,0)</f>
        <v>0</v>
      </c>
      <c r="X40" s="152">
        <f t="shared" si="4"/>
        <v>0</v>
      </c>
      <c r="Y40" s="152">
        <f t="shared" si="5"/>
        <v>0</v>
      </c>
      <c r="Z40" s="146">
        <v>1</v>
      </c>
      <c r="AA40" s="152">
        <f t="shared" si="6"/>
        <v>47321.463430803837</v>
      </c>
      <c r="AB40" s="152">
        <f t="shared" si="7"/>
        <v>32483.577585347877</v>
      </c>
      <c r="AC40" s="146" t="s">
        <v>263</v>
      </c>
      <c r="AD40" s="138">
        <v>526</v>
      </c>
      <c r="AE40" s="138">
        <v>100</v>
      </c>
      <c r="AF40" s="150">
        <f t="shared" si="8"/>
        <v>2.2799999999999998</v>
      </c>
      <c r="AG40" s="153" t="s">
        <v>1551</v>
      </c>
      <c r="AH40" s="80"/>
      <c r="AI40" s="78"/>
    </row>
    <row r="41" spans="1:35" ht="14.45" customHeight="1" x14ac:dyDescent="0.2">
      <c r="A41" s="137">
        <v>42461</v>
      </c>
      <c r="B41" s="138">
        <v>69</v>
      </c>
      <c r="C41" s="105" t="s">
        <v>317</v>
      </c>
      <c r="D41" s="104" t="s">
        <v>551</v>
      </c>
      <c r="E41" s="140">
        <f t="shared" si="0"/>
        <v>503987.66000000003</v>
      </c>
      <c r="F41" s="140">
        <f>VLOOKUP(D41,TLine_Cost,4,FALSE)</f>
        <v>334375.83769695519</v>
      </c>
      <c r="G41" s="141" t="s">
        <v>28</v>
      </c>
      <c r="H41" s="138" t="s">
        <v>41</v>
      </c>
      <c r="I41" s="143" t="s">
        <v>1557</v>
      </c>
      <c r="J41" s="138"/>
      <c r="K41" s="143" t="s">
        <v>61</v>
      </c>
      <c r="L41" s="144">
        <f t="shared" si="1"/>
        <v>68733.726094471407</v>
      </c>
      <c r="M41" s="144">
        <f t="shared" si="2"/>
        <v>45602.103116715094</v>
      </c>
      <c r="N41" s="145"/>
      <c r="O41" s="146" t="s">
        <v>269</v>
      </c>
      <c r="P41" s="147" t="s">
        <v>263</v>
      </c>
      <c r="Q41" s="146" t="e">
        <f>VLOOKUP(J41,J43:K713,2,FALSE)</f>
        <v>#N/A</v>
      </c>
      <c r="R41" s="138">
        <v>69</v>
      </c>
      <c r="S41" s="138">
        <v>1</v>
      </c>
      <c r="T41" s="150">
        <v>1.1519999999999999</v>
      </c>
      <c r="U41" s="151">
        <v>8.4469999999999992</v>
      </c>
      <c r="V41" s="146">
        <f t="shared" si="3"/>
        <v>1</v>
      </c>
      <c r="W41" s="146">
        <f>IF(O41="W",1,0)</f>
        <v>0</v>
      </c>
      <c r="X41" s="152">
        <f t="shared" si="4"/>
        <v>0</v>
      </c>
      <c r="Y41" s="152">
        <f t="shared" si="5"/>
        <v>0</v>
      </c>
      <c r="Z41" s="146">
        <v>1</v>
      </c>
      <c r="AA41" s="152">
        <f t="shared" si="6"/>
        <v>68733.726094471407</v>
      </c>
      <c r="AB41" s="152">
        <f t="shared" si="7"/>
        <v>45602.103116715094</v>
      </c>
      <c r="AC41" s="146" t="s">
        <v>263</v>
      </c>
      <c r="AD41" s="138">
        <v>526</v>
      </c>
      <c r="AE41" s="138">
        <v>100</v>
      </c>
      <c r="AF41" s="150">
        <f t="shared" si="8"/>
        <v>1.1519999999999999</v>
      </c>
      <c r="AG41" s="153" t="s">
        <v>1551</v>
      </c>
      <c r="AH41" s="80"/>
      <c r="AI41" s="78"/>
    </row>
    <row r="42" spans="1:35" ht="14.45" customHeight="1" x14ac:dyDescent="0.2">
      <c r="A42" s="137">
        <v>42461</v>
      </c>
      <c r="B42" s="138">
        <v>69</v>
      </c>
      <c r="C42" s="105" t="s">
        <v>317</v>
      </c>
      <c r="D42" s="104" t="s">
        <v>551</v>
      </c>
      <c r="E42" s="140">
        <f t="shared" si="0"/>
        <v>503987.66000000003</v>
      </c>
      <c r="F42" s="140">
        <f t="shared" si="9"/>
        <v>334375.83769695519</v>
      </c>
      <c r="G42" s="141" t="s">
        <v>28</v>
      </c>
      <c r="H42" s="138"/>
      <c r="I42" s="143" t="s">
        <v>1557</v>
      </c>
      <c r="J42" s="104"/>
      <c r="K42" s="107" t="s">
        <v>1558</v>
      </c>
      <c r="L42" s="144">
        <f t="shared" si="1"/>
        <v>239494.07686042387</v>
      </c>
      <c r="M42" s="144">
        <f t="shared" si="2"/>
        <v>158894.82804730418</v>
      </c>
      <c r="N42" s="145"/>
      <c r="O42" s="146" t="s">
        <v>269</v>
      </c>
      <c r="P42" s="147" t="s">
        <v>263</v>
      </c>
      <c r="Q42" s="146" t="e">
        <f>VLOOKUP(J42,J44:K713,2,FALSE)</f>
        <v>#N/A</v>
      </c>
      <c r="R42" s="138">
        <v>69</v>
      </c>
      <c r="S42" s="138">
        <v>1</v>
      </c>
      <c r="T42" s="150">
        <v>4.0140000000000002</v>
      </c>
      <c r="U42" s="151">
        <v>8.4469999999999992</v>
      </c>
      <c r="V42" s="146">
        <f t="shared" si="3"/>
        <v>1</v>
      </c>
      <c r="W42" s="146">
        <f>IF(O42="W",1,0)</f>
        <v>0</v>
      </c>
      <c r="X42" s="152">
        <f t="shared" si="4"/>
        <v>0</v>
      </c>
      <c r="Y42" s="152">
        <f t="shared" si="5"/>
        <v>0</v>
      </c>
      <c r="Z42" s="146">
        <v>1</v>
      </c>
      <c r="AA42" s="152">
        <f t="shared" si="6"/>
        <v>239494.07686042387</v>
      </c>
      <c r="AB42" s="152">
        <f t="shared" si="7"/>
        <v>158894.82804730418</v>
      </c>
      <c r="AC42" s="146" t="s">
        <v>263</v>
      </c>
      <c r="AD42" s="138">
        <v>526</v>
      </c>
      <c r="AE42" s="138">
        <v>100</v>
      </c>
      <c r="AF42" s="150">
        <f t="shared" si="8"/>
        <v>4.0140000000000002</v>
      </c>
      <c r="AG42" s="153" t="s">
        <v>1551</v>
      </c>
      <c r="AH42" s="80"/>
      <c r="AI42" s="78"/>
    </row>
    <row r="43" spans="1:35" ht="14.45" customHeight="1" x14ac:dyDescent="0.2">
      <c r="A43" s="137">
        <v>42461</v>
      </c>
      <c r="B43" s="154">
        <v>115</v>
      </c>
      <c r="C43" s="155" t="s">
        <v>1572</v>
      </c>
      <c r="D43" s="156" t="s">
        <v>1626</v>
      </c>
      <c r="E43" s="140">
        <f t="shared" si="0"/>
        <v>374972.47000000003</v>
      </c>
      <c r="F43" s="140">
        <f t="shared" si="9"/>
        <v>362790.67175929283</v>
      </c>
      <c r="G43" s="157" t="s">
        <v>28</v>
      </c>
      <c r="H43" s="104"/>
      <c r="I43" s="154" t="s">
        <v>114</v>
      </c>
      <c r="J43" s="158"/>
      <c r="K43" s="154" t="s">
        <v>115</v>
      </c>
      <c r="L43" s="144">
        <f t="shared" si="1"/>
        <v>56917.843704944673</v>
      </c>
      <c r="M43" s="144">
        <f t="shared" si="2"/>
        <v>55068.743454172276</v>
      </c>
      <c r="N43" s="145">
        <f>SUM(L43)</f>
        <v>56917.843704944673</v>
      </c>
      <c r="O43" s="155" t="s">
        <v>269</v>
      </c>
      <c r="P43" s="159" t="s">
        <v>263</v>
      </c>
      <c r="Q43" s="160"/>
      <c r="R43" s="162">
        <v>115</v>
      </c>
      <c r="S43" s="159">
        <v>1</v>
      </c>
      <c r="T43" s="163">
        <v>1.4950000000000001</v>
      </c>
      <c r="U43" s="151">
        <v>9.8490000000000002</v>
      </c>
      <c r="V43" s="146">
        <f t="shared" si="3"/>
        <v>1</v>
      </c>
      <c r="W43" s="146">
        <v>0</v>
      </c>
      <c r="X43" s="152">
        <f t="shared" si="4"/>
        <v>0</v>
      </c>
      <c r="Y43" s="152">
        <f t="shared" si="5"/>
        <v>0</v>
      </c>
      <c r="Z43" s="164">
        <v>1</v>
      </c>
      <c r="AA43" s="152">
        <f t="shared" si="6"/>
        <v>56917.843704944673</v>
      </c>
      <c r="AB43" s="152">
        <f t="shared" si="7"/>
        <v>55068.743454172276</v>
      </c>
      <c r="AC43" s="155" t="s">
        <v>263</v>
      </c>
      <c r="AD43" s="138">
        <v>526</v>
      </c>
      <c r="AE43" s="138">
        <v>100</v>
      </c>
      <c r="AF43" s="150">
        <f t="shared" si="8"/>
        <v>1.4950000000000001</v>
      </c>
      <c r="AG43" s="153" t="s">
        <v>1679</v>
      </c>
      <c r="AH43" s="80"/>
      <c r="AI43" s="78"/>
    </row>
    <row r="44" spans="1:35" ht="14.45" customHeight="1" x14ac:dyDescent="0.2">
      <c r="A44" s="137">
        <v>42461</v>
      </c>
      <c r="B44" s="154">
        <v>115</v>
      </c>
      <c r="C44" s="155" t="s">
        <v>1573</v>
      </c>
      <c r="D44" s="165" t="s">
        <v>226</v>
      </c>
      <c r="E44" s="140">
        <f t="shared" si="0"/>
        <v>1525948.36</v>
      </c>
      <c r="F44" s="140">
        <f t="shared" si="9"/>
        <v>1448493.9768481127</v>
      </c>
      <c r="G44" s="157" t="s">
        <v>28</v>
      </c>
      <c r="H44" s="104"/>
      <c r="I44" s="154" t="s">
        <v>898</v>
      </c>
      <c r="J44" s="158"/>
      <c r="K44" s="154" t="s">
        <v>899</v>
      </c>
      <c r="L44" s="144">
        <f t="shared" si="1"/>
        <v>270611.53182266012</v>
      </c>
      <c r="M44" s="144">
        <f t="shared" si="2"/>
        <v>256875.77914547813</v>
      </c>
      <c r="N44" s="145">
        <f>SUM(L44)</f>
        <v>270611.53182266012</v>
      </c>
      <c r="O44" s="155" t="s">
        <v>269</v>
      </c>
      <c r="P44" s="159" t="s">
        <v>263</v>
      </c>
      <c r="Q44" s="160"/>
      <c r="R44" s="162">
        <v>115</v>
      </c>
      <c r="S44" s="159">
        <v>1</v>
      </c>
      <c r="T44" s="163">
        <v>1.728</v>
      </c>
      <c r="U44" s="151">
        <v>9.7439999999999998</v>
      </c>
      <c r="V44" s="146">
        <v>1</v>
      </c>
      <c r="W44" s="146">
        <v>0</v>
      </c>
      <c r="X44" s="152">
        <f t="shared" si="4"/>
        <v>0</v>
      </c>
      <c r="Y44" s="152">
        <f t="shared" si="5"/>
        <v>0</v>
      </c>
      <c r="Z44" s="164">
        <v>1</v>
      </c>
      <c r="AA44" s="152">
        <f t="shared" si="6"/>
        <v>270611.53182266012</v>
      </c>
      <c r="AB44" s="152">
        <f t="shared" si="7"/>
        <v>256875.77914547813</v>
      </c>
      <c r="AC44" s="155" t="s">
        <v>263</v>
      </c>
      <c r="AD44" s="138">
        <v>526</v>
      </c>
      <c r="AE44" s="138">
        <v>100</v>
      </c>
      <c r="AF44" s="150">
        <f t="shared" si="8"/>
        <v>1.728</v>
      </c>
      <c r="AG44" s="153" t="s">
        <v>1679</v>
      </c>
      <c r="AH44" s="80"/>
      <c r="AI44" s="78"/>
    </row>
    <row r="45" spans="1:35" ht="14.45" customHeight="1" x14ac:dyDescent="0.2">
      <c r="A45" s="137">
        <v>42461</v>
      </c>
      <c r="B45" s="154">
        <v>115</v>
      </c>
      <c r="C45" s="155" t="s">
        <v>1574</v>
      </c>
      <c r="D45" s="165" t="s">
        <v>231</v>
      </c>
      <c r="E45" s="140">
        <f t="shared" si="0"/>
        <v>518207.80000000005</v>
      </c>
      <c r="F45" s="140">
        <f t="shared" si="9"/>
        <v>503337.62446595955</v>
      </c>
      <c r="G45" s="157" t="s">
        <v>28</v>
      </c>
      <c r="H45" s="104"/>
      <c r="I45" s="154" t="s">
        <v>1338</v>
      </c>
      <c r="J45" s="158"/>
      <c r="K45" s="154" t="s">
        <v>1339</v>
      </c>
      <c r="L45" s="144">
        <f t="shared" si="1"/>
        <v>1600.2583537429457</v>
      </c>
      <c r="M45" s="144">
        <f t="shared" si="2"/>
        <v>1554.3383142916439</v>
      </c>
      <c r="N45" s="145">
        <f>SUM(L45:L46)</f>
        <v>20748.177276115428</v>
      </c>
      <c r="O45" s="155" t="s">
        <v>262</v>
      </c>
      <c r="P45" s="159" t="s">
        <v>714</v>
      </c>
      <c r="Q45" s="160"/>
      <c r="R45" s="162">
        <v>115</v>
      </c>
      <c r="S45" s="159">
        <v>1</v>
      </c>
      <c r="T45" s="163">
        <v>2.9000000000000001E-2</v>
      </c>
      <c r="U45" s="151">
        <v>9.391</v>
      </c>
      <c r="V45" s="146">
        <v>1</v>
      </c>
      <c r="W45" s="146">
        <v>1</v>
      </c>
      <c r="X45" s="152">
        <f t="shared" si="4"/>
        <v>1600.2583537429457</v>
      </c>
      <c r="Y45" s="152">
        <f t="shared" si="5"/>
        <v>1554.3383142916439</v>
      </c>
      <c r="Z45" s="164">
        <v>0</v>
      </c>
      <c r="AA45" s="152">
        <f t="shared" si="6"/>
        <v>0</v>
      </c>
      <c r="AB45" s="152">
        <f t="shared" si="7"/>
        <v>0</v>
      </c>
      <c r="AC45" s="155" t="s">
        <v>263</v>
      </c>
      <c r="AD45" s="138">
        <v>526</v>
      </c>
      <c r="AE45" s="138">
        <v>100</v>
      </c>
      <c r="AF45" s="150">
        <f t="shared" si="8"/>
        <v>2.9000000000000001E-2</v>
      </c>
      <c r="AG45" s="153" t="s">
        <v>1679</v>
      </c>
      <c r="AH45" s="80"/>
      <c r="AI45" s="78"/>
    </row>
    <row r="46" spans="1:35" ht="14.45" customHeight="1" x14ac:dyDescent="0.2">
      <c r="A46" s="137">
        <v>42461</v>
      </c>
      <c r="B46" s="154">
        <v>115</v>
      </c>
      <c r="C46" s="155" t="s">
        <v>1574</v>
      </c>
      <c r="D46" s="165" t="s">
        <v>231</v>
      </c>
      <c r="E46" s="140">
        <f t="shared" si="0"/>
        <v>518207.80000000005</v>
      </c>
      <c r="F46" s="140">
        <f t="shared" si="9"/>
        <v>503337.62446595955</v>
      </c>
      <c r="G46" s="157" t="s">
        <v>28</v>
      </c>
      <c r="H46" s="104"/>
      <c r="I46" s="154" t="s">
        <v>1336</v>
      </c>
      <c r="J46" s="158"/>
      <c r="K46" s="154" t="s">
        <v>1337</v>
      </c>
      <c r="L46" s="144">
        <f t="shared" si="1"/>
        <v>19147.918922372482</v>
      </c>
      <c r="M46" s="144">
        <f t="shared" si="2"/>
        <v>18598.461898593116</v>
      </c>
      <c r="N46" s="145"/>
      <c r="O46" s="155" t="s">
        <v>1575</v>
      </c>
      <c r="P46" s="159" t="s">
        <v>714</v>
      </c>
      <c r="Q46" s="160"/>
      <c r="R46" s="162">
        <v>15</v>
      </c>
      <c r="S46" s="159">
        <v>1</v>
      </c>
      <c r="T46" s="163">
        <v>0.34699999999999998</v>
      </c>
      <c r="U46" s="151">
        <v>9.391</v>
      </c>
      <c r="V46" s="146">
        <v>1</v>
      </c>
      <c r="W46" s="146">
        <v>1</v>
      </c>
      <c r="X46" s="152">
        <f t="shared" si="4"/>
        <v>19147.918922372482</v>
      </c>
      <c r="Y46" s="152">
        <f t="shared" si="5"/>
        <v>18598.461898593116</v>
      </c>
      <c r="Z46" s="164">
        <v>0</v>
      </c>
      <c r="AA46" s="152">
        <f t="shared" si="6"/>
        <v>0</v>
      </c>
      <c r="AB46" s="152">
        <f t="shared" si="7"/>
        <v>0</v>
      </c>
      <c r="AC46" s="155" t="s">
        <v>263</v>
      </c>
      <c r="AD46" s="138">
        <v>526</v>
      </c>
      <c r="AE46" s="138">
        <v>100</v>
      </c>
      <c r="AF46" s="150">
        <f t="shared" si="8"/>
        <v>0.34699999999999998</v>
      </c>
      <c r="AG46" s="153" t="s">
        <v>1679</v>
      </c>
      <c r="AH46" s="80"/>
      <c r="AI46" s="78"/>
    </row>
    <row r="47" spans="1:35" ht="14.45" customHeight="1" x14ac:dyDescent="0.2">
      <c r="A47" s="137">
        <v>42461</v>
      </c>
      <c r="B47" s="138">
        <v>115</v>
      </c>
      <c r="C47" s="105" t="s">
        <v>1503</v>
      </c>
      <c r="D47" s="156" t="s">
        <v>1630</v>
      </c>
      <c r="E47" s="140">
        <f>VLOOKUP(D47,TLine_Cost,2,FALSE)</f>
        <v>1145453.31</v>
      </c>
      <c r="F47" s="140">
        <f t="shared" si="9"/>
        <v>1111906.4062526168</v>
      </c>
      <c r="G47" s="141" t="s">
        <v>28</v>
      </c>
      <c r="H47" s="138">
        <v>52346</v>
      </c>
      <c r="I47" s="153" t="s">
        <v>1504</v>
      </c>
      <c r="J47" s="138">
        <v>52348</v>
      </c>
      <c r="K47" s="153" t="s">
        <v>917</v>
      </c>
      <c r="L47" s="144">
        <f t="shared" si="1"/>
        <v>673.56493948155048</v>
      </c>
      <c r="M47" s="144">
        <f t="shared" si="2"/>
        <v>653.83823565597106</v>
      </c>
      <c r="N47" s="145">
        <f>SUM(L47:L49)</f>
        <v>52128.527269808714</v>
      </c>
      <c r="O47" s="146" t="s">
        <v>269</v>
      </c>
      <c r="P47" s="147" t="s">
        <v>263</v>
      </c>
      <c r="Q47" s="146" t="str">
        <f>VLOOKUP(J47,J48:K687,2,FALSE)</f>
        <v>Pearl Substation</v>
      </c>
      <c r="R47" s="138">
        <v>115</v>
      </c>
      <c r="S47" s="138">
        <v>1</v>
      </c>
      <c r="T47" s="151">
        <v>2.4E-2</v>
      </c>
      <c r="U47" s="151">
        <v>40.814</v>
      </c>
      <c r="V47" s="146">
        <f>IF(G47="yes",1,0)</f>
        <v>1</v>
      </c>
      <c r="W47" s="146">
        <f>IF(O47="W",1,0)</f>
        <v>0</v>
      </c>
      <c r="X47" s="152">
        <f t="shared" si="4"/>
        <v>0</v>
      </c>
      <c r="Y47" s="152">
        <f t="shared" si="5"/>
        <v>0</v>
      </c>
      <c r="Z47" s="146">
        <f>IF(O47="R",1,0)</f>
        <v>1</v>
      </c>
      <c r="AA47" s="152">
        <f t="shared" si="6"/>
        <v>673.56493948155048</v>
      </c>
      <c r="AB47" s="152">
        <f t="shared" si="7"/>
        <v>653.83823565597106</v>
      </c>
      <c r="AC47" s="146" t="s">
        <v>263</v>
      </c>
      <c r="AD47" s="138">
        <v>526</v>
      </c>
      <c r="AE47" s="138">
        <v>100</v>
      </c>
      <c r="AF47" s="138">
        <f t="shared" si="8"/>
        <v>2.4E-2</v>
      </c>
      <c r="AG47" s="153" t="s">
        <v>1513</v>
      </c>
      <c r="AH47" s="80"/>
      <c r="AI47" s="78"/>
    </row>
    <row r="48" spans="1:35" ht="14.45" customHeight="1" x14ac:dyDescent="0.2">
      <c r="A48" s="137">
        <v>42461</v>
      </c>
      <c r="B48" s="138">
        <v>115</v>
      </c>
      <c r="C48" s="105" t="s">
        <v>1503</v>
      </c>
      <c r="D48" s="156" t="s">
        <v>1630</v>
      </c>
      <c r="E48" s="140">
        <f>VLOOKUP(D48,TLine_Cost,2,FALSE)</f>
        <v>1145453.31</v>
      </c>
      <c r="F48" s="140">
        <f t="shared" si="9"/>
        <v>1111906.4062526168</v>
      </c>
      <c r="G48" s="141" t="s">
        <v>28</v>
      </c>
      <c r="H48" s="138">
        <v>52360</v>
      </c>
      <c r="I48" s="153" t="s">
        <v>916</v>
      </c>
      <c r="J48" s="138">
        <v>52374</v>
      </c>
      <c r="K48" s="143" t="s">
        <v>1287</v>
      </c>
      <c r="L48" s="144">
        <f t="shared" si="1"/>
        <v>50713.826901798398</v>
      </c>
      <c r="M48" s="144">
        <f t="shared" si="2"/>
        <v>49228.570492930819</v>
      </c>
      <c r="N48" s="145"/>
      <c r="O48" s="146" t="s">
        <v>269</v>
      </c>
      <c r="P48" s="147" t="s">
        <v>263</v>
      </c>
      <c r="Q48" s="146" t="str">
        <f>VLOOKUP(J48,J49:K688,2,FALSE)</f>
        <v>Enron Substation</v>
      </c>
      <c r="R48" s="138">
        <v>115</v>
      </c>
      <c r="S48" s="138">
        <v>1</v>
      </c>
      <c r="T48" s="151">
        <v>1.8069999999999999</v>
      </c>
      <c r="U48" s="151">
        <v>40.814</v>
      </c>
      <c r="V48" s="146">
        <f>IF(G48="yes",1,0)</f>
        <v>1</v>
      </c>
      <c r="W48" s="146">
        <f>IF(O48="W",1,0)</f>
        <v>0</v>
      </c>
      <c r="X48" s="152">
        <f t="shared" si="4"/>
        <v>0</v>
      </c>
      <c r="Y48" s="152">
        <f t="shared" si="5"/>
        <v>0</v>
      </c>
      <c r="Z48" s="146">
        <f>IF(O48="R",1,0)</f>
        <v>1</v>
      </c>
      <c r="AA48" s="152">
        <f t="shared" si="6"/>
        <v>50713.826901798398</v>
      </c>
      <c r="AB48" s="152">
        <f t="shared" si="7"/>
        <v>49228.570492930819</v>
      </c>
      <c r="AC48" s="146" t="s">
        <v>263</v>
      </c>
      <c r="AD48" s="138">
        <v>526</v>
      </c>
      <c r="AE48" s="138">
        <v>100</v>
      </c>
      <c r="AF48" s="138">
        <f t="shared" si="8"/>
        <v>1.8069999999999999</v>
      </c>
      <c r="AG48" s="153" t="s">
        <v>1505</v>
      </c>
      <c r="AH48" s="80"/>
      <c r="AI48" s="78"/>
    </row>
    <row r="49" spans="1:35" ht="14.45" customHeight="1" x14ac:dyDescent="0.2">
      <c r="A49" s="137">
        <v>42461</v>
      </c>
      <c r="B49" s="138">
        <v>115</v>
      </c>
      <c r="C49" s="105" t="s">
        <v>1503</v>
      </c>
      <c r="D49" s="156" t="s">
        <v>1630</v>
      </c>
      <c r="E49" s="140">
        <f>VLOOKUP(D49,TLine_Cost,2,FALSE)</f>
        <v>1145453.31</v>
      </c>
      <c r="F49" s="140">
        <f t="shared" si="9"/>
        <v>1111906.4062526168</v>
      </c>
      <c r="G49" s="141" t="s">
        <v>28</v>
      </c>
      <c r="H49" s="138">
        <v>52372</v>
      </c>
      <c r="I49" s="153" t="s">
        <v>1506</v>
      </c>
      <c r="J49" s="138">
        <v>52346</v>
      </c>
      <c r="K49" s="153" t="s">
        <v>918</v>
      </c>
      <c r="L49" s="144">
        <f t="shared" si="1"/>
        <v>741.13542852876765</v>
      </c>
      <c r="M49" s="144">
        <f t="shared" si="2"/>
        <v>719.42978704379937</v>
      </c>
      <c r="N49" s="145"/>
      <c r="O49" s="146" t="s">
        <v>269</v>
      </c>
      <c r="P49" s="147" t="s">
        <v>263</v>
      </c>
      <c r="Q49" s="146" t="str">
        <f>VLOOKUP(J49,J50:K689,2,FALSE)</f>
        <v>Lea National Substation</v>
      </c>
      <c r="R49" s="138">
        <v>115</v>
      </c>
      <c r="S49" s="138">
        <v>1</v>
      </c>
      <c r="T49" s="151">
        <v>2.5999999999999999E-2</v>
      </c>
      <c r="U49" s="151">
        <v>40.183999999999997</v>
      </c>
      <c r="V49" s="146">
        <f>IF(G49="yes",1,0)</f>
        <v>1</v>
      </c>
      <c r="W49" s="146">
        <f>IF(O49="W",1,0)</f>
        <v>0</v>
      </c>
      <c r="X49" s="152">
        <f t="shared" si="4"/>
        <v>0</v>
      </c>
      <c r="Y49" s="152">
        <f t="shared" si="5"/>
        <v>0</v>
      </c>
      <c r="Z49" s="146">
        <f>IF(O49="R",1,0)</f>
        <v>1</v>
      </c>
      <c r="AA49" s="152">
        <f t="shared" si="6"/>
        <v>741.13542852876765</v>
      </c>
      <c r="AB49" s="152">
        <f t="shared" si="7"/>
        <v>719.42978704379937</v>
      </c>
      <c r="AC49" s="146" t="s">
        <v>263</v>
      </c>
      <c r="AD49" s="138">
        <v>526</v>
      </c>
      <c r="AE49" s="138">
        <v>100</v>
      </c>
      <c r="AF49" s="138">
        <f t="shared" si="8"/>
        <v>2.5999999999999999E-2</v>
      </c>
      <c r="AG49" s="153" t="s">
        <v>1505</v>
      </c>
      <c r="AH49" s="80"/>
      <c r="AI49" s="78"/>
    </row>
    <row r="50" spans="1:35" ht="14.45" customHeight="1" x14ac:dyDescent="0.2">
      <c r="A50" s="137">
        <v>42461</v>
      </c>
      <c r="B50" s="138">
        <v>115</v>
      </c>
      <c r="C50" s="105" t="s">
        <v>1507</v>
      </c>
      <c r="D50" s="156" t="s">
        <v>1636</v>
      </c>
      <c r="E50" s="140">
        <f t="shared" ref="E50:E74" si="10">VLOOKUP(D50,TLine_Cost,2,FALSE)</f>
        <v>428880.39999999997</v>
      </c>
      <c r="F50" s="140">
        <f t="shared" si="9"/>
        <v>414991.38059818547</v>
      </c>
      <c r="G50" s="141" t="s">
        <v>28</v>
      </c>
      <c r="H50" s="138">
        <v>52374</v>
      </c>
      <c r="I50" s="153" t="s">
        <v>1508</v>
      </c>
      <c r="J50" s="138">
        <v>52380</v>
      </c>
      <c r="K50" s="153" t="s">
        <v>1511</v>
      </c>
      <c r="L50" s="144">
        <f t="shared" si="1"/>
        <v>66251.402089959098</v>
      </c>
      <c r="M50" s="144">
        <f t="shared" si="2"/>
        <v>64105.89250494459</v>
      </c>
      <c r="N50" s="145">
        <f>SUM(L50:L54)</f>
        <v>428880.4</v>
      </c>
      <c r="O50" s="146" t="s">
        <v>269</v>
      </c>
      <c r="P50" s="147" t="s">
        <v>263</v>
      </c>
      <c r="Q50" s="146" t="str">
        <f>VLOOKUP(J50,J54:K690,2,FALSE)</f>
        <v>Zia Substation</v>
      </c>
      <c r="R50" s="138">
        <v>115</v>
      </c>
      <c r="S50" s="138">
        <v>1</v>
      </c>
      <c r="T50" s="166">
        <v>2.38</v>
      </c>
      <c r="U50" s="151">
        <v>15.407</v>
      </c>
      <c r="V50" s="146">
        <f>IF(G50="yes",1,0)</f>
        <v>1</v>
      </c>
      <c r="W50" s="146">
        <f>IF(O50="W",1,0)</f>
        <v>0</v>
      </c>
      <c r="X50" s="152">
        <f t="shared" si="4"/>
        <v>0</v>
      </c>
      <c r="Y50" s="152">
        <f t="shared" si="5"/>
        <v>0</v>
      </c>
      <c r="Z50" s="146">
        <f>IF(O50="R",1,0)</f>
        <v>1</v>
      </c>
      <c r="AA50" s="152">
        <f t="shared" si="6"/>
        <v>66251.402089959098</v>
      </c>
      <c r="AB50" s="152">
        <f t="shared" si="7"/>
        <v>64105.89250494459</v>
      </c>
      <c r="AC50" s="146" t="s">
        <v>263</v>
      </c>
      <c r="AD50" s="138">
        <v>526</v>
      </c>
      <c r="AE50" s="138">
        <v>100</v>
      </c>
      <c r="AF50" s="138">
        <f t="shared" si="8"/>
        <v>2.38</v>
      </c>
      <c r="AG50" s="153" t="s">
        <v>1514</v>
      </c>
      <c r="AH50" s="80"/>
      <c r="AI50" s="78"/>
    </row>
    <row r="51" spans="1:35" ht="14.45" customHeight="1" x14ac:dyDescent="0.2">
      <c r="A51" s="137">
        <v>42461</v>
      </c>
      <c r="B51" s="138">
        <v>115</v>
      </c>
      <c r="C51" s="105" t="s">
        <v>1507</v>
      </c>
      <c r="D51" s="156" t="s">
        <v>1636</v>
      </c>
      <c r="E51" s="140">
        <f t="shared" si="10"/>
        <v>428880.39999999997</v>
      </c>
      <c r="F51" s="140">
        <f t="shared" si="9"/>
        <v>414991.38059818547</v>
      </c>
      <c r="G51" s="141" t="s">
        <v>28</v>
      </c>
      <c r="H51" s="138"/>
      <c r="I51" s="153" t="s">
        <v>1511</v>
      </c>
      <c r="J51" s="138"/>
      <c r="K51" s="153" t="s">
        <v>1509</v>
      </c>
      <c r="L51" s="144">
        <f t="shared" si="1"/>
        <v>18455.747725060035</v>
      </c>
      <c r="M51" s="144">
        <f t="shared" si="2"/>
        <v>17858.070054948854</v>
      </c>
      <c r="N51" s="145"/>
      <c r="O51" s="146" t="s">
        <v>269</v>
      </c>
      <c r="P51" s="147" t="s">
        <v>263</v>
      </c>
      <c r="Q51" s="146"/>
      <c r="R51" s="138">
        <v>115</v>
      </c>
      <c r="S51" s="138">
        <v>1</v>
      </c>
      <c r="T51" s="151">
        <v>0.66300000000000003</v>
      </c>
      <c r="U51" s="151">
        <v>15.407</v>
      </c>
      <c r="V51" s="146">
        <v>1</v>
      </c>
      <c r="W51" s="146">
        <v>0</v>
      </c>
      <c r="X51" s="152">
        <f t="shared" si="4"/>
        <v>0</v>
      </c>
      <c r="Y51" s="152">
        <f t="shared" si="5"/>
        <v>0</v>
      </c>
      <c r="Z51" s="146">
        <v>1</v>
      </c>
      <c r="AA51" s="152">
        <f t="shared" si="6"/>
        <v>18455.747725060035</v>
      </c>
      <c r="AB51" s="152">
        <f t="shared" si="7"/>
        <v>17858.070054948854</v>
      </c>
      <c r="AC51" s="146" t="s">
        <v>263</v>
      </c>
      <c r="AD51" s="138">
        <v>526</v>
      </c>
      <c r="AE51" s="138">
        <v>100</v>
      </c>
      <c r="AF51" s="138">
        <f t="shared" si="8"/>
        <v>0.66300000000000003</v>
      </c>
      <c r="AG51" s="153" t="s">
        <v>1512</v>
      </c>
      <c r="AH51" s="80"/>
      <c r="AI51" s="78"/>
    </row>
    <row r="52" spans="1:35" ht="14.45" customHeight="1" x14ac:dyDescent="0.2">
      <c r="A52" s="137">
        <v>42461</v>
      </c>
      <c r="B52" s="138">
        <v>115</v>
      </c>
      <c r="C52" s="105" t="s">
        <v>1507</v>
      </c>
      <c r="D52" s="156" t="s">
        <v>1636</v>
      </c>
      <c r="E52" s="140">
        <f t="shared" si="10"/>
        <v>428880.39999999997</v>
      </c>
      <c r="F52" s="140">
        <f t="shared" si="9"/>
        <v>414991.38059818547</v>
      </c>
      <c r="G52" s="141" t="s">
        <v>28</v>
      </c>
      <c r="H52" s="138"/>
      <c r="I52" s="153" t="s">
        <v>1511</v>
      </c>
      <c r="J52" s="138"/>
      <c r="K52" s="153" t="s">
        <v>1510</v>
      </c>
      <c r="L52" s="144">
        <f t="shared" si="1"/>
        <v>21796.154553125205</v>
      </c>
      <c r="M52" s="144">
        <f t="shared" si="2"/>
        <v>21090.299929147739</v>
      </c>
      <c r="N52" s="145"/>
      <c r="O52" s="146" t="s">
        <v>269</v>
      </c>
      <c r="P52" s="147" t="s">
        <v>263</v>
      </c>
      <c r="Q52" s="146"/>
      <c r="R52" s="138">
        <v>115</v>
      </c>
      <c r="S52" s="138">
        <v>1</v>
      </c>
      <c r="T52" s="151">
        <v>0.78300000000000003</v>
      </c>
      <c r="U52" s="151">
        <v>15.407</v>
      </c>
      <c r="V52" s="146">
        <v>1</v>
      </c>
      <c r="W52" s="146">
        <v>0</v>
      </c>
      <c r="X52" s="152">
        <f t="shared" si="4"/>
        <v>0</v>
      </c>
      <c r="Y52" s="152">
        <f t="shared" si="5"/>
        <v>0</v>
      </c>
      <c r="Z52" s="146">
        <v>1</v>
      </c>
      <c r="AA52" s="152">
        <f t="shared" si="6"/>
        <v>21796.154553125205</v>
      </c>
      <c r="AB52" s="152">
        <f t="shared" si="7"/>
        <v>21090.299929147739</v>
      </c>
      <c r="AC52" s="146" t="s">
        <v>263</v>
      </c>
      <c r="AD52" s="138">
        <v>526</v>
      </c>
      <c r="AE52" s="138">
        <v>100</v>
      </c>
      <c r="AF52" s="138">
        <f t="shared" si="8"/>
        <v>0.78300000000000003</v>
      </c>
      <c r="AG52" s="153" t="s">
        <v>1512</v>
      </c>
      <c r="AH52" s="80"/>
      <c r="AI52" s="78"/>
    </row>
    <row r="53" spans="1:35" ht="14.45" customHeight="1" x14ac:dyDescent="0.2">
      <c r="A53" s="137">
        <v>42461</v>
      </c>
      <c r="B53" s="138">
        <v>115</v>
      </c>
      <c r="C53" s="105" t="s">
        <v>1507</v>
      </c>
      <c r="D53" s="156" t="s">
        <v>1636</v>
      </c>
      <c r="E53" s="140">
        <f>VLOOKUP(D53,TLine_Cost,2,FALSE)</f>
        <v>428880.39999999997</v>
      </c>
      <c r="F53" s="140">
        <f>VLOOKUP(D53,TLine_Cost,4,FALSE)</f>
        <v>414991.38059818547</v>
      </c>
      <c r="G53" s="141" t="s">
        <v>28</v>
      </c>
      <c r="H53" s="138"/>
      <c r="I53" s="153" t="s">
        <v>1510</v>
      </c>
      <c r="J53" s="138"/>
      <c r="K53" s="153" t="s">
        <v>1288</v>
      </c>
      <c r="L53" s="144">
        <f t="shared" si="1"/>
        <v>321709.01426624262</v>
      </c>
      <c r="M53" s="144">
        <f t="shared" si="2"/>
        <v>311290.67213430454</v>
      </c>
      <c r="N53" s="145"/>
      <c r="O53" s="146" t="s">
        <v>269</v>
      </c>
      <c r="P53" s="147" t="s">
        <v>263</v>
      </c>
      <c r="Q53" s="146"/>
      <c r="R53" s="138">
        <v>115</v>
      </c>
      <c r="S53" s="138">
        <v>1</v>
      </c>
      <c r="T53" s="151">
        <v>11.557</v>
      </c>
      <c r="U53" s="151">
        <v>15.407</v>
      </c>
      <c r="V53" s="146">
        <f>IF(G53="yes",1,0)</f>
        <v>1</v>
      </c>
      <c r="W53" s="146">
        <f t="shared" ref="W53:W58" si="11">IF(O53="W",1,0)</f>
        <v>0</v>
      </c>
      <c r="X53" s="152">
        <f t="shared" si="4"/>
        <v>0</v>
      </c>
      <c r="Y53" s="152">
        <f t="shared" si="5"/>
        <v>0</v>
      </c>
      <c r="Z53" s="146">
        <f>IF(O53="R",1,0)</f>
        <v>1</v>
      </c>
      <c r="AA53" s="152">
        <f t="shared" si="6"/>
        <v>321709.01426624262</v>
      </c>
      <c r="AB53" s="152">
        <f t="shared" si="7"/>
        <v>311290.67213430454</v>
      </c>
      <c r="AC53" s="146" t="s">
        <v>263</v>
      </c>
      <c r="AD53" s="138">
        <v>526</v>
      </c>
      <c r="AE53" s="138">
        <v>100</v>
      </c>
      <c r="AF53" s="138">
        <f t="shared" si="8"/>
        <v>11.557</v>
      </c>
      <c r="AG53" s="153" t="s">
        <v>1512</v>
      </c>
      <c r="AH53" s="80"/>
      <c r="AI53" s="78"/>
    </row>
    <row r="54" spans="1:35" ht="14.45" customHeight="1" x14ac:dyDescent="0.2">
      <c r="A54" s="137">
        <v>42461</v>
      </c>
      <c r="B54" s="138">
        <v>115</v>
      </c>
      <c r="C54" s="105" t="s">
        <v>1507</v>
      </c>
      <c r="D54" s="156" t="s">
        <v>1636</v>
      </c>
      <c r="E54" s="140">
        <f t="shared" si="10"/>
        <v>428880.39999999997</v>
      </c>
      <c r="F54" s="140">
        <f t="shared" si="9"/>
        <v>414991.38059818547</v>
      </c>
      <c r="G54" s="141" t="s">
        <v>28</v>
      </c>
      <c r="H54" s="138">
        <v>52380</v>
      </c>
      <c r="I54" s="153" t="s">
        <v>1288</v>
      </c>
      <c r="J54" s="138">
        <v>52376</v>
      </c>
      <c r="K54" s="167" t="s">
        <v>1289</v>
      </c>
      <c r="L54" s="144">
        <f t="shared" si="1"/>
        <v>668.08136561303309</v>
      </c>
      <c r="M54" s="144">
        <f t="shared" si="2"/>
        <v>646.44597483977736</v>
      </c>
      <c r="N54" s="145"/>
      <c r="O54" s="146" t="s">
        <v>269</v>
      </c>
      <c r="P54" s="147" t="s">
        <v>263</v>
      </c>
      <c r="Q54" s="146" t="str">
        <f>VLOOKUP(J54,J114:K691,2,FALSE)</f>
        <v xml:space="preserve">Maljamar 1 </v>
      </c>
      <c r="R54" s="138">
        <v>115</v>
      </c>
      <c r="S54" s="138">
        <v>1</v>
      </c>
      <c r="T54" s="168">
        <v>2.4E-2</v>
      </c>
      <c r="U54" s="168">
        <v>15.407</v>
      </c>
      <c r="V54" s="146">
        <f>IF(G54="yes",1,0)</f>
        <v>1</v>
      </c>
      <c r="W54" s="146">
        <f t="shared" si="11"/>
        <v>0</v>
      </c>
      <c r="X54" s="152">
        <f t="shared" si="4"/>
        <v>0</v>
      </c>
      <c r="Y54" s="152">
        <f t="shared" si="5"/>
        <v>0</v>
      </c>
      <c r="Z54" s="146">
        <f>IF(O54="R",1,0)</f>
        <v>1</v>
      </c>
      <c r="AA54" s="152">
        <f t="shared" si="6"/>
        <v>668.08136561303309</v>
      </c>
      <c r="AB54" s="152">
        <f t="shared" si="7"/>
        <v>646.44597483977736</v>
      </c>
      <c r="AC54" s="146" t="s">
        <v>263</v>
      </c>
      <c r="AD54" s="138">
        <v>526</v>
      </c>
      <c r="AE54" s="138">
        <v>100</v>
      </c>
      <c r="AF54" s="138">
        <f t="shared" si="8"/>
        <v>2.4E-2</v>
      </c>
      <c r="AG54" s="153" t="s">
        <v>1512</v>
      </c>
      <c r="AH54" s="80"/>
      <c r="AI54" s="78"/>
    </row>
    <row r="55" spans="1:35" ht="14.45" customHeight="1" x14ac:dyDescent="0.2">
      <c r="A55" s="137">
        <v>42461</v>
      </c>
      <c r="B55" s="153">
        <v>115</v>
      </c>
      <c r="C55" s="169" t="s">
        <v>1525</v>
      </c>
      <c r="D55" s="156" t="s">
        <v>1639</v>
      </c>
      <c r="E55" s="170">
        <f t="shared" si="10"/>
        <v>505052.27999999997</v>
      </c>
      <c r="F55" s="170">
        <f t="shared" si="9"/>
        <v>488641.5964116141</v>
      </c>
      <c r="G55" s="171" t="s">
        <v>28</v>
      </c>
      <c r="H55" s="138"/>
      <c r="I55" s="153" t="s">
        <v>927</v>
      </c>
      <c r="J55" s="104"/>
      <c r="K55" s="153" t="s">
        <v>930</v>
      </c>
      <c r="L55" s="144">
        <f t="shared" si="1"/>
        <v>63.761176619113748</v>
      </c>
      <c r="M55" s="144">
        <f t="shared" si="2"/>
        <v>61.689382200683511</v>
      </c>
      <c r="N55" s="145">
        <f>SUM(L55:L56)</f>
        <v>95.641764928670625</v>
      </c>
      <c r="O55" s="169" t="s">
        <v>269</v>
      </c>
      <c r="P55" s="147" t="s">
        <v>263</v>
      </c>
      <c r="Q55" s="146"/>
      <c r="R55" s="138">
        <v>115</v>
      </c>
      <c r="S55" s="138">
        <v>1</v>
      </c>
      <c r="T55" s="151">
        <v>2E-3</v>
      </c>
      <c r="U55" s="151">
        <v>15.842000000000001</v>
      </c>
      <c r="V55" s="146">
        <f>IF(G55="yes",1,0)</f>
        <v>1</v>
      </c>
      <c r="W55" s="146">
        <f t="shared" si="11"/>
        <v>0</v>
      </c>
      <c r="X55" s="152">
        <f t="shared" si="4"/>
        <v>0</v>
      </c>
      <c r="Y55" s="152">
        <f t="shared" si="5"/>
        <v>0</v>
      </c>
      <c r="Z55" s="146">
        <v>1</v>
      </c>
      <c r="AA55" s="152">
        <f t="shared" si="6"/>
        <v>63.761176619113748</v>
      </c>
      <c r="AB55" s="152">
        <f t="shared" si="7"/>
        <v>61.689382200683511</v>
      </c>
      <c r="AC55" s="146" t="s">
        <v>263</v>
      </c>
      <c r="AD55" s="138">
        <v>526</v>
      </c>
      <c r="AE55" s="138">
        <v>100</v>
      </c>
      <c r="AF55" s="138">
        <f t="shared" si="8"/>
        <v>2E-3</v>
      </c>
      <c r="AG55" s="153" t="s">
        <v>1526</v>
      </c>
      <c r="AH55" s="80"/>
      <c r="AI55" s="78"/>
    </row>
    <row r="56" spans="1:35" ht="14.45" customHeight="1" x14ac:dyDescent="0.2">
      <c r="A56" s="137">
        <v>42461</v>
      </c>
      <c r="B56" s="153">
        <v>115</v>
      </c>
      <c r="C56" s="169" t="s">
        <v>1525</v>
      </c>
      <c r="D56" s="156" t="s">
        <v>1639</v>
      </c>
      <c r="E56" s="170">
        <f t="shared" si="10"/>
        <v>505052.27999999997</v>
      </c>
      <c r="F56" s="170">
        <f t="shared" si="9"/>
        <v>488641.5964116141</v>
      </c>
      <c r="G56" s="171" t="s">
        <v>28</v>
      </c>
      <c r="H56" s="138"/>
      <c r="I56" s="153" t="s">
        <v>928</v>
      </c>
      <c r="J56" s="104"/>
      <c r="K56" s="153" t="s">
        <v>931</v>
      </c>
      <c r="L56" s="144">
        <f t="shared" si="1"/>
        <v>31.880588309556874</v>
      </c>
      <c r="M56" s="144">
        <f t="shared" si="2"/>
        <v>30.844691100341755</v>
      </c>
      <c r="N56" s="145"/>
      <c r="O56" s="169" t="s">
        <v>269</v>
      </c>
      <c r="P56" s="147" t="s">
        <v>263</v>
      </c>
      <c r="Q56" s="146"/>
      <c r="R56" s="138">
        <v>115</v>
      </c>
      <c r="S56" s="138">
        <v>1</v>
      </c>
      <c r="T56" s="151">
        <v>1E-3</v>
      </c>
      <c r="U56" s="151">
        <v>15.842000000000001</v>
      </c>
      <c r="V56" s="146">
        <f>IF(G56="yes",1,0)</f>
        <v>1</v>
      </c>
      <c r="W56" s="146">
        <f t="shared" si="11"/>
        <v>0</v>
      </c>
      <c r="X56" s="152">
        <f t="shared" si="4"/>
        <v>0</v>
      </c>
      <c r="Y56" s="152">
        <f t="shared" si="5"/>
        <v>0</v>
      </c>
      <c r="Z56" s="146">
        <v>1</v>
      </c>
      <c r="AA56" s="152">
        <f t="shared" si="6"/>
        <v>31.880588309556874</v>
      </c>
      <c r="AB56" s="152">
        <f t="shared" si="7"/>
        <v>30.844691100341755</v>
      </c>
      <c r="AC56" s="146" t="s">
        <v>263</v>
      </c>
      <c r="AD56" s="138">
        <v>526</v>
      </c>
      <c r="AE56" s="138">
        <v>100</v>
      </c>
      <c r="AF56" s="138">
        <f t="shared" si="8"/>
        <v>1E-3</v>
      </c>
      <c r="AG56" s="153" t="s">
        <v>1527</v>
      </c>
      <c r="AH56" s="80"/>
      <c r="AI56" s="78"/>
    </row>
    <row r="57" spans="1:35" ht="14.45" customHeight="1" x14ac:dyDescent="0.2">
      <c r="A57" s="137">
        <v>42461</v>
      </c>
      <c r="B57" s="138">
        <v>115</v>
      </c>
      <c r="C57" s="105" t="s">
        <v>707</v>
      </c>
      <c r="D57" s="172" t="s">
        <v>377</v>
      </c>
      <c r="E57" s="170">
        <f t="shared" si="10"/>
        <v>1448970.51</v>
      </c>
      <c r="F57" s="170">
        <f t="shared" si="9"/>
        <v>1373949.1904672482</v>
      </c>
      <c r="G57" s="141" t="s">
        <v>28</v>
      </c>
      <c r="H57" s="138"/>
      <c r="I57" s="142" t="s">
        <v>708</v>
      </c>
      <c r="J57" s="138"/>
      <c r="K57" s="104" t="s">
        <v>1528</v>
      </c>
      <c r="L57" s="144">
        <f t="shared" si="1"/>
        <v>683237.31709835178</v>
      </c>
      <c r="M57" s="144">
        <f t="shared" si="2"/>
        <v>647862.29412239383</v>
      </c>
      <c r="N57" s="145">
        <f>SUM(L57:L59)</f>
        <v>16500342.147098351</v>
      </c>
      <c r="O57" s="146" t="s">
        <v>269</v>
      </c>
      <c r="P57" s="147" t="s">
        <v>263</v>
      </c>
      <c r="Q57" s="146"/>
      <c r="R57" s="138">
        <v>115</v>
      </c>
      <c r="S57" s="138">
        <v>1</v>
      </c>
      <c r="T57" s="150">
        <v>7.81</v>
      </c>
      <c r="U57" s="150">
        <v>16.562999999999999</v>
      </c>
      <c r="V57" s="146">
        <f>IF(G57="yes",1,0)</f>
        <v>1</v>
      </c>
      <c r="W57" s="146">
        <f t="shared" si="11"/>
        <v>0</v>
      </c>
      <c r="X57" s="152">
        <f t="shared" si="4"/>
        <v>0</v>
      </c>
      <c r="Y57" s="152">
        <f t="shared" si="5"/>
        <v>0</v>
      </c>
      <c r="Z57" s="146">
        <v>1</v>
      </c>
      <c r="AA57" s="152">
        <f t="shared" si="6"/>
        <v>683237.31709835178</v>
      </c>
      <c r="AB57" s="152">
        <f t="shared" si="7"/>
        <v>647862.29412239383</v>
      </c>
      <c r="AC57" s="146" t="s">
        <v>263</v>
      </c>
      <c r="AD57" s="138">
        <v>526</v>
      </c>
      <c r="AE57" s="138">
        <v>100</v>
      </c>
      <c r="AF57" s="150">
        <f t="shared" si="8"/>
        <v>7.81</v>
      </c>
      <c r="AG57" s="104" t="s">
        <v>1529</v>
      </c>
      <c r="AH57" s="80"/>
      <c r="AI57" s="78"/>
    </row>
    <row r="58" spans="1:35" ht="14.45" customHeight="1" x14ac:dyDescent="0.2">
      <c r="A58" s="137">
        <v>42461</v>
      </c>
      <c r="B58" s="153">
        <v>115</v>
      </c>
      <c r="C58" s="169" t="s">
        <v>1515</v>
      </c>
      <c r="D58" s="173" t="s">
        <v>1629</v>
      </c>
      <c r="E58" s="170">
        <f t="shared" si="10"/>
        <v>6670270.8200000003</v>
      </c>
      <c r="F58" s="170">
        <f t="shared" si="9"/>
        <v>6459123.6907656789</v>
      </c>
      <c r="G58" s="171" t="s">
        <v>28</v>
      </c>
      <c r="H58" s="104"/>
      <c r="I58" s="153" t="s">
        <v>1176</v>
      </c>
      <c r="J58" s="158"/>
      <c r="K58" s="153" t="s">
        <v>1516</v>
      </c>
      <c r="L58" s="158">
        <f t="shared" si="1"/>
        <v>6670270.8200000003</v>
      </c>
      <c r="M58" s="174">
        <f t="shared" si="2"/>
        <v>6459123.6907656789</v>
      </c>
      <c r="N58" s="145">
        <f>SUM(L58)</f>
        <v>6670270.8200000003</v>
      </c>
      <c r="O58" s="155" t="s">
        <v>269</v>
      </c>
      <c r="P58" s="159" t="s">
        <v>263</v>
      </c>
      <c r="Q58" s="160"/>
      <c r="R58" s="151">
        <v>115</v>
      </c>
      <c r="S58" s="159">
        <v>1</v>
      </c>
      <c r="T58" s="175">
        <v>9.5250000000000004</v>
      </c>
      <c r="U58" s="175">
        <v>9.5250000000000004</v>
      </c>
      <c r="V58" s="146">
        <v>1</v>
      </c>
      <c r="W58" s="146">
        <f t="shared" si="11"/>
        <v>0</v>
      </c>
      <c r="X58" s="152">
        <f t="shared" si="4"/>
        <v>0</v>
      </c>
      <c r="Y58" s="152">
        <f t="shared" si="5"/>
        <v>0</v>
      </c>
      <c r="Z58" s="164">
        <v>1</v>
      </c>
      <c r="AA58" s="152">
        <f t="shared" si="6"/>
        <v>6670270.8200000003</v>
      </c>
      <c r="AB58" s="152">
        <f t="shared" si="7"/>
        <v>6459123.6907656789</v>
      </c>
      <c r="AC58" s="155" t="s">
        <v>263</v>
      </c>
      <c r="AD58" s="138">
        <v>526</v>
      </c>
      <c r="AE58" s="138">
        <v>100</v>
      </c>
      <c r="AF58" s="138">
        <f t="shared" si="8"/>
        <v>9.5250000000000004</v>
      </c>
      <c r="AG58" s="153" t="s">
        <v>1519</v>
      </c>
      <c r="AH58" s="80"/>
      <c r="AI58" s="78"/>
    </row>
    <row r="59" spans="1:35" ht="14.45" customHeight="1" x14ac:dyDescent="0.2">
      <c r="A59" s="137">
        <v>42461</v>
      </c>
      <c r="B59" s="153">
        <v>115</v>
      </c>
      <c r="C59" s="169" t="s">
        <v>1517</v>
      </c>
      <c r="D59" s="173" t="s">
        <v>1633</v>
      </c>
      <c r="E59" s="170">
        <f t="shared" si="10"/>
        <v>9146834.0099999998</v>
      </c>
      <c r="F59" s="170">
        <f t="shared" si="9"/>
        <v>8854064.0225263517</v>
      </c>
      <c r="G59" s="171" t="s">
        <v>28</v>
      </c>
      <c r="H59" s="104"/>
      <c r="I59" s="153" t="s">
        <v>1516</v>
      </c>
      <c r="J59" s="158"/>
      <c r="K59" s="153" t="s">
        <v>1518</v>
      </c>
      <c r="L59" s="158">
        <f t="shared" si="1"/>
        <v>9146834.0099999998</v>
      </c>
      <c r="M59" s="174">
        <f t="shared" si="2"/>
        <v>8854064.0225263517</v>
      </c>
      <c r="N59" s="145">
        <f>SUM(L59)</f>
        <v>9146834.0099999998</v>
      </c>
      <c r="O59" s="155" t="s">
        <v>269</v>
      </c>
      <c r="P59" s="159" t="s">
        <v>263</v>
      </c>
      <c r="Q59" s="160"/>
      <c r="R59" s="151">
        <v>115</v>
      </c>
      <c r="S59" s="159">
        <v>1</v>
      </c>
      <c r="T59" s="175">
        <v>18.34</v>
      </c>
      <c r="U59" s="175">
        <v>18.34</v>
      </c>
      <c r="V59" s="146">
        <v>1</v>
      </c>
      <c r="W59" s="146">
        <v>0</v>
      </c>
      <c r="X59" s="152">
        <f t="shared" si="4"/>
        <v>0</v>
      </c>
      <c r="Y59" s="152">
        <f t="shared" si="5"/>
        <v>0</v>
      </c>
      <c r="Z59" s="164">
        <v>1</v>
      </c>
      <c r="AA59" s="152">
        <f t="shared" si="6"/>
        <v>9146834.0099999998</v>
      </c>
      <c r="AB59" s="152">
        <f t="shared" si="7"/>
        <v>8854064.0225263517</v>
      </c>
      <c r="AC59" s="155" t="s">
        <v>263</v>
      </c>
      <c r="AD59" s="138">
        <v>526</v>
      </c>
      <c r="AE59" s="138">
        <v>100</v>
      </c>
      <c r="AF59" s="138">
        <f t="shared" si="8"/>
        <v>18.34</v>
      </c>
      <c r="AG59" s="153" t="s">
        <v>1520</v>
      </c>
      <c r="AH59" s="80"/>
      <c r="AI59" s="78"/>
    </row>
    <row r="60" spans="1:35" s="92" customFormat="1" ht="14.45" customHeight="1" x14ac:dyDescent="0.2">
      <c r="A60" s="137">
        <v>42461</v>
      </c>
      <c r="B60" s="176">
        <v>115</v>
      </c>
      <c r="C60" s="177" t="s">
        <v>1266</v>
      </c>
      <c r="D60" s="178" t="s">
        <v>250</v>
      </c>
      <c r="E60" s="179">
        <f t="shared" si="10"/>
        <v>129073.45000000001</v>
      </c>
      <c r="F60" s="179">
        <f t="shared" si="9"/>
        <v>118023.5201442519</v>
      </c>
      <c r="G60" s="180" t="s">
        <v>28</v>
      </c>
      <c r="H60" s="181"/>
      <c r="I60" s="176" t="s">
        <v>1267</v>
      </c>
      <c r="J60" s="182"/>
      <c r="K60" s="176" t="s">
        <v>1268</v>
      </c>
      <c r="L60" s="182">
        <f t="shared" si="1"/>
        <v>688.59576170717264</v>
      </c>
      <c r="M60" s="183">
        <f t="shared" si="2"/>
        <v>629.64533568362015</v>
      </c>
      <c r="N60" s="184">
        <f>SUM(L60)</f>
        <v>688.59576170717264</v>
      </c>
      <c r="O60" s="185" t="s">
        <v>262</v>
      </c>
      <c r="P60" s="186" t="s">
        <v>714</v>
      </c>
      <c r="Q60" s="187"/>
      <c r="R60" s="189">
        <v>115</v>
      </c>
      <c r="S60" s="186">
        <v>1</v>
      </c>
      <c r="T60" s="190">
        <v>9.9000000000000005E-2</v>
      </c>
      <c r="U60" s="190">
        <v>18.556999999999999</v>
      </c>
      <c r="V60" s="191">
        <f>IF(G60="yes",1,0)</f>
        <v>1</v>
      </c>
      <c r="W60" s="191">
        <f>IF(O60="W",1,0)</f>
        <v>1</v>
      </c>
      <c r="X60" s="192">
        <f t="shared" si="4"/>
        <v>688.59576170717264</v>
      </c>
      <c r="Y60" s="192">
        <f t="shared" si="5"/>
        <v>629.64533568362015</v>
      </c>
      <c r="Z60" s="193">
        <v>0</v>
      </c>
      <c r="AA60" s="192">
        <f t="shared" si="6"/>
        <v>0</v>
      </c>
      <c r="AB60" s="192">
        <f t="shared" si="7"/>
        <v>0</v>
      </c>
      <c r="AC60" s="185" t="s">
        <v>263</v>
      </c>
      <c r="AD60" s="194">
        <v>526</v>
      </c>
      <c r="AE60" s="194">
        <v>100</v>
      </c>
      <c r="AF60" s="195">
        <f t="shared" si="8"/>
        <v>9.9000000000000005E-2</v>
      </c>
      <c r="AG60" s="153" t="s">
        <v>1722</v>
      </c>
      <c r="AH60" s="80"/>
      <c r="AI60" s="94"/>
    </row>
    <row r="61" spans="1:35" ht="14.45" customHeight="1" x14ac:dyDescent="0.2">
      <c r="A61" s="137">
        <v>42461</v>
      </c>
      <c r="B61" s="153">
        <v>115</v>
      </c>
      <c r="C61" s="169" t="s">
        <v>1521</v>
      </c>
      <c r="D61" s="173" t="s">
        <v>1623</v>
      </c>
      <c r="E61" s="170">
        <f t="shared" si="10"/>
        <v>8672887.2599999998</v>
      </c>
      <c r="F61" s="170">
        <f t="shared" si="9"/>
        <v>8394354.5976829175</v>
      </c>
      <c r="G61" s="171" t="s">
        <v>28</v>
      </c>
      <c r="H61" s="104"/>
      <c r="I61" s="153" t="s">
        <v>1522</v>
      </c>
      <c r="J61" s="158"/>
      <c r="K61" s="153" t="s">
        <v>1523</v>
      </c>
      <c r="L61" s="158">
        <f t="shared" si="1"/>
        <v>8672887.2599999998</v>
      </c>
      <c r="M61" s="174">
        <f t="shared" si="2"/>
        <v>8394354.5976829175</v>
      </c>
      <c r="N61" s="145">
        <f>SUM(L61)</f>
        <v>8672887.2599999998</v>
      </c>
      <c r="O61" s="155" t="s">
        <v>269</v>
      </c>
      <c r="P61" s="159" t="s">
        <v>263</v>
      </c>
      <c r="Q61" s="160"/>
      <c r="R61" s="151">
        <v>115</v>
      </c>
      <c r="S61" s="159">
        <v>1</v>
      </c>
      <c r="T61" s="175">
        <v>19.728000000000002</v>
      </c>
      <c r="U61" s="175">
        <v>19.728000000000002</v>
      </c>
      <c r="V61" s="146">
        <v>1</v>
      </c>
      <c r="W61" s="146">
        <v>0</v>
      </c>
      <c r="X61" s="152">
        <f t="shared" si="4"/>
        <v>0</v>
      </c>
      <c r="Y61" s="152">
        <f t="shared" si="5"/>
        <v>0</v>
      </c>
      <c r="Z61" s="164">
        <v>1</v>
      </c>
      <c r="AA61" s="152">
        <f t="shared" si="6"/>
        <v>8672887.2599999998</v>
      </c>
      <c r="AB61" s="152">
        <f t="shared" si="7"/>
        <v>8394354.5976829175</v>
      </c>
      <c r="AC61" s="155" t="s">
        <v>263</v>
      </c>
      <c r="AD61" s="138">
        <v>526</v>
      </c>
      <c r="AE61" s="138">
        <v>100</v>
      </c>
      <c r="AF61" s="138">
        <f t="shared" si="8"/>
        <v>19.728000000000002</v>
      </c>
      <c r="AG61" s="153" t="s">
        <v>1524</v>
      </c>
      <c r="AH61" s="80"/>
      <c r="AI61" s="78"/>
    </row>
    <row r="62" spans="1:35" ht="14.45" customHeight="1" x14ac:dyDescent="0.2">
      <c r="A62" s="137">
        <v>42461</v>
      </c>
      <c r="B62" s="153">
        <v>115</v>
      </c>
      <c r="C62" s="169" t="s">
        <v>1533</v>
      </c>
      <c r="D62" s="173" t="s">
        <v>1635</v>
      </c>
      <c r="E62" s="170">
        <f t="shared" si="10"/>
        <v>6544838.7799999993</v>
      </c>
      <c r="F62" s="170">
        <f t="shared" si="9"/>
        <v>6343195.0498428904</v>
      </c>
      <c r="G62" s="171" t="s">
        <v>28</v>
      </c>
      <c r="H62" s="104"/>
      <c r="I62" s="153" t="s">
        <v>1212</v>
      </c>
      <c r="J62" s="158"/>
      <c r="K62" s="153" t="s">
        <v>1534</v>
      </c>
      <c r="L62" s="158">
        <f t="shared" si="1"/>
        <v>6544838.7799999993</v>
      </c>
      <c r="M62" s="174">
        <f t="shared" si="2"/>
        <v>6343195.0498428904</v>
      </c>
      <c r="N62" s="145">
        <f>SUM(L62)</f>
        <v>6544838.7799999993</v>
      </c>
      <c r="O62" s="155" t="s">
        <v>269</v>
      </c>
      <c r="P62" s="159" t="s">
        <v>263</v>
      </c>
      <c r="Q62" s="160"/>
      <c r="R62" s="151">
        <v>115</v>
      </c>
      <c r="S62" s="159">
        <v>1</v>
      </c>
      <c r="T62" s="175">
        <v>6.391</v>
      </c>
      <c r="U62" s="175">
        <v>6.391</v>
      </c>
      <c r="V62" s="146">
        <v>1</v>
      </c>
      <c r="W62" s="146">
        <v>0</v>
      </c>
      <c r="X62" s="152">
        <f t="shared" si="4"/>
        <v>0</v>
      </c>
      <c r="Y62" s="152">
        <f t="shared" si="5"/>
        <v>0</v>
      </c>
      <c r="Z62" s="164">
        <v>1</v>
      </c>
      <c r="AA62" s="152">
        <f t="shared" si="6"/>
        <v>6544838.7799999993</v>
      </c>
      <c r="AB62" s="152">
        <f t="shared" si="7"/>
        <v>6343195.0498428904</v>
      </c>
      <c r="AC62" s="155" t="s">
        <v>263</v>
      </c>
      <c r="AD62" s="138">
        <v>526</v>
      </c>
      <c r="AE62" s="138">
        <v>100</v>
      </c>
      <c r="AF62" s="138">
        <f t="shared" si="8"/>
        <v>6.391</v>
      </c>
      <c r="AG62" s="153" t="s">
        <v>1535</v>
      </c>
      <c r="AH62" s="80"/>
      <c r="AI62" s="78"/>
    </row>
    <row r="63" spans="1:35" ht="14.45" customHeight="1" x14ac:dyDescent="0.2">
      <c r="A63" s="137">
        <v>42461</v>
      </c>
      <c r="B63" s="138">
        <v>69</v>
      </c>
      <c r="C63" s="105" t="s">
        <v>1580</v>
      </c>
      <c r="D63" s="139" t="s">
        <v>785</v>
      </c>
      <c r="E63" s="140">
        <f t="shared" si="10"/>
        <v>339716.16000000003</v>
      </c>
      <c r="F63" s="140">
        <f t="shared" si="9"/>
        <v>321331.20797618001</v>
      </c>
      <c r="G63" s="141" t="s">
        <v>28</v>
      </c>
      <c r="H63" s="138"/>
      <c r="I63" s="142" t="s">
        <v>1581</v>
      </c>
      <c r="J63" s="138"/>
      <c r="K63" s="143" t="s">
        <v>1582</v>
      </c>
      <c r="L63" s="144">
        <f t="shared" si="1"/>
        <v>270760.50840632385</v>
      </c>
      <c r="M63" s="144">
        <f t="shared" si="2"/>
        <v>256107.33748564884</v>
      </c>
      <c r="N63" s="145">
        <f>SUM(L63:L64)</f>
        <v>288801.9490314374</v>
      </c>
      <c r="O63" s="146" t="s">
        <v>262</v>
      </c>
      <c r="P63" s="147" t="s">
        <v>611</v>
      </c>
      <c r="Q63" s="146"/>
      <c r="R63" s="138">
        <v>69</v>
      </c>
      <c r="S63" s="138">
        <v>1</v>
      </c>
      <c r="T63" s="150">
        <v>17.544</v>
      </c>
      <c r="U63" s="150">
        <v>22.012</v>
      </c>
      <c r="V63" s="146">
        <f t="shared" ref="V63:V74" si="12">IF(G63="yes",1,0)</f>
        <v>1</v>
      </c>
      <c r="W63" s="146">
        <f t="shared" ref="W63:W75" si="13">IF(O63="W",1,0)</f>
        <v>1</v>
      </c>
      <c r="X63" s="152">
        <f t="shared" si="4"/>
        <v>270760.50840632385</v>
      </c>
      <c r="Y63" s="152">
        <f t="shared" si="5"/>
        <v>256107.33748564884</v>
      </c>
      <c r="Z63" s="146">
        <f>IF(O63="R",1,0)</f>
        <v>0</v>
      </c>
      <c r="AA63" s="152">
        <f t="shared" si="6"/>
        <v>0</v>
      </c>
      <c r="AB63" s="152">
        <f t="shared" si="7"/>
        <v>0</v>
      </c>
      <c r="AC63" s="146" t="s">
        <v>263</v>
      </c>
      <c r="AD63" s="138">
        <v>526</v>
      </c>
      <c r="AE63" s="138">
        <v>100</v>
      </c>
      <c r="AF63" s="150">
        <f t="shared" si="8"/>
        <v>17.544</v>
      </c>
      <c r="AG63" s="153" t="s">
        <v>1585</v>
      </c>
      <c r="AH63" s="80"/>
      <c r="AI63" s="78"/>
    </row>
    <row r="64" spans="1:35" ht="14.45" customHeight="1" x14ac:dyDescent="0.2">
      <c r="A64" s="137">
        <v>42461</v>
      </c>
      <c r="B64" s="138">
        <v>69</v>
      </c>
      <c r="C64" s="105" t="s">
        <v>1580</v>
      </c>
      <c r="D64" s="139" t="s">
        <v>785</v>
      </c>
      <c r="E64" s="140">
        <f t="shared" si="10"/>
        <v>339716.16000000003</v>
      </c>
      <c r="F64" s="140">
        <f t="shared" si="9"/>
        <v>321331.20797618001</v>
      </c>
      <c r="G64" s="141" t="s">
        <v>28</v>
      </c>
      <c r="H64" s="138"/>
      <c r="I64" s="142" t="s">
        <v>1583</v>
      </c>
      <c r="J64" s="138"/>
      <c r="K64" s="143" t="s">
        <v>1584</v>
      </c>
      <c r="L64" s="144">
        <f t="shared" si="1"/>
        <v>18041.440625113577</v>
      </c>
      <c r="M64" s="144">
        <f t="shared" si="2"/>
        <v>17065.063698171656</v>
      </c>
      <c r="N64" s="145"/>
      <c r="O64" s="146" t="s">
        <v>262</v>
      </c>
      <c r="P64" s="147" t="s">
        <v>611</v>
      </c>
      <c r="Q64" s="146"/>
      <c r="R64" s="138">
        <v>69</v>
      </c>
      <c r="S64" s="138">
        <v>1</v>
      </c>
      <c r="T64" s="150">
        <v>1.169</v>
      </c>
      <c r="U64" s="150">
        <v>22.012</v>
      </c>
      <c r="V64" s="146">
        <f t="shared" si="12"/>
        <v>1</v>
      </c>
      <c r="W64" s="146">
        <f t="shared" si="13"/>
        <v>1</v>
      </c>
      <c r="X64" s="152">
        <f t="shared" si="4"/>
        <v>18041.440625113577</v>
      </c>
      <c r="Y64" s="152">
        <f t="shared" si="5"/>
        <v>17065.063698171656</v>
      </c>
      <c r="Z64" s="146">
        <f>IF(O64="R",1,0)</f>
        <v>0</v>
      </c>
      <c r="AA64" s="152">
        <f t="shared" si="6"/>
        <v>0</v>
      </c>
      <c r="AB64" s="152">
        <f t="shared" si="7"/>
        <v>0</v>
      </c>
      <c r="AC64" s="146" t="s">
        <v>263</v>
      </c>
      <c r="AD64" s="138">
        <v>526</v>
      </c>
      <c r="AE64" s="138">
        <v>100</v>
      </c>
      <c r="AF64" s="150">
        <f t="shared" si="8"/>
        <v>1.169</v>
      </c>
      <c r="AG64" s="153" t="s">
        <v>1585</v>
      </c>
      <c r="AH64" s="80"/>
      <c r="AI64" s="78"/>
    </row>
    <row r="65" spans="1:35" ht="14.45" customHeight="1" x14ac:dyDescent="0.2">
      <c r="A65" s="137">
        <v>42461</v>
      </c>
      <c r="B65" s="138">
        <v>69</v>
      </c>
      <c r="C65" s="105" t="s">
        <v>1587</v>
      </c>
      <c r="D65" s="139" t="s">
        <v>770</v>
      </c>
      <c r="E65" s="140">
        <f t="shared" si="10"/>
        <v>156561.12</v>
      </c>
      <c r="F65" s="140">
        <f t="shared" si="9"/>
        <v>148100.68700047961</v>
      </c>
      <c r="G65" s="141" t="s">
        <v>28</v>
      </c>
      <c r="H65" s="138"/>
      <c r="I65" s="142" t="s">
        <v>1075</v>
      </c>
      <c r="J65" s="138"/>
      <c r="K65" s="143" t="s">
        <v>1588</v>
      </c>
      <c r="L65" s="144">
        <f t="shared" si="1"/>
        <v>156561.12</v>
      </c>
      <c r="M65" s="144">
        <f t="shared" si="2"/>
        <v>148100.68700047961</v>
      </c>
      <c r="N65" s="145">
        <f>SUM(L65)</f>
        <v>156561.12</v>
      </c>
      <c r="O65" s="146" t="s">
        <v>269</v>
      </c>
      <c r="P65" s="147" t="s">
        <v>263</v>
      </c>
      <c r="Q65" s="146"/>
      <c r="R65" s="138">
        <v>69</v>
      </c>
      <c r="S65" s="138">
        <v>1</v>
      </c>
      <c r="T65" s="150">
        <v>0.81799999999999995</v>
      </c>
      <c r="U65" s="150">
        <v>0.81799999999999995</v>
      </c>
      <c r="V65" s="146">
        <f t="shared" si="12"/>
        <v>1</v>
      </c>
      <c r="W65" s="146">
        <f t="shared" si="13"/>
        <v>0</v>
      </c>
      <c r="X65" s="152">
        <f t="shared" si="4"/>
        <v>0</v>
      </c>
      <c r="Y65" s="152">
        <f t="shared" si="5"/>
        <v>0</v>
      </c>
      <c r="Z65" s="146">
        <f>IF(O65="R",1,0)</f>
        <v>1</v>
      </c>
      <c r="AA65" s="152">
        <f t="shared" si="6"/>
        <v>156561.12</v>
      </c>
      <c r="AB65" s="152">
        <f t="shared" si="7"/>
        <v>148100.68700047961</v>
      </c>
      <c r="AC65" s="146" t="s">
        <v>263</v>
      </c>
      <c r="AD65" s="138">
        <v>526</v>
      </c>
      <c r="AE65" s="138">
        <v>100</v>
      </c>
      <c r="AF65" s="150">
        <f t="shared" si="8"/>
        <v>0.81799999999999995</v>
      </c>
      <c r="AG65" s="153" t="s">
        <v>1589</v>
      </c>
      <c r="AH65" s="80"/>
      <c r="AI65" s="78"/>
    </row>
    <row r="66" spans="1:35" ht="14.45" customHeight="1" x14ac:dyDescent="0.2">
      <c r="A66" s="137">
        <v>42461</v>
      </c>
      <c r="B66" s="138">
        <v>69</v>
      </c>
      <c r="C66" s="105" t="s">
        <v>1483</v>
      </c>
      <c r="D66" s="173" t="s">
        <v>1648</v>
      </c>
      <c r="E66" s="140">
        <f t="shared" si="10"/>
        <v>348510.05</v>
      </c>
      <c r="F66" s="140">
        <f t="shared" si="9"/>
        <v>338090.47648968978</v>
      </c>
      <c r="G66" s="141" t="s">
        <v>28</v>
      </c>
      <c r="H66" s="138">
        <v>52001</v>
      </c>
      <c r="I66" s="142" t="s">
        <v>1484</v>
      </c>
      <c r="J66" s="138">
        <v>51999</v>
      </c>
      <c r="K66" s="143" t="s">
        <v>1485</v>
      </c>
      <c r="L66" s="144">
        <f t="shared" si="1"/>
        <v>143124.36920571816</v>
      </c>
      <c r="M66" s="144">
        <f t="shared" si="2"/>
        <v>138845.3107221658</v>
      </c>
      <c r="N66" s="145">
        <f>SUM(L66:L74)</f>
        <v>971051.3597112149</v>
      </c>
      <c r="O66" s="146" t="s">
        <v>269</v>
      </c>
      <c r="P66" s="147" t="s">
        <v>263</v>
      </c>
      <c r="Q66" s="146" t="str">
        <f>VLOOKUP(J66,J67:K636,2,FALSE)</f>
        <v>Ozark Mahoning#2 Tap struture number 107</v>
      </c>
      <c r="R66" s="138">
        <v>69</v>
      </c>
      <c r="S66" s="138">
        <v>1</v>
      </c>
      <c r="T66" s="150">
        <v>4.8550000000000004</v>
      </c>
      <c r="U66" s="150">
        <v>11.821999999999999</v>
      </c>
      <c r="V66" s="146">
        <f t="shared" si="12"/>
        <v>1</v>
      </c>
      <c r="W66" s="146">
        <f t="shared" si="13"/>
        <v>0</v>
      </c>
      <c r="X66" s="152">
        <f t="shared" si="4"/>
        <v>0</v>
      </c>
      <c r="Y66" s="152">
        <f t="shared" si="5"/>
        <v>0</v>
      </c>
      <c r="Z66" s="146">
        <f>IF(O66="R",1,0)</f>
        <v>1</v>
      </c>
      <c r="AA66" s="152">
        <f t="shared" si="6"/>
        <v>143124.36920571816</v>
      </c>
      <c r="AB66" s="152">
        <f t="shared" si="7"/>
        <v>138845.3107221658</v>
      </c>
      <c r="AC66" s="146" t="s">
        <v>263</v>
      </c>
      <c r="AD66" s="138">
        <v>526</v>
      </c>
      <c r="AE66" s="138">
        <v>100</v>
      </c>
      <c r="AF66" s="150">
        <f t="shared" si="8"/>
        <v>4.8550000000000004</v>
      </c>
      <c r="AG66" s="153" t="s">
        <v>1491</v>
      </c>
      <c r="AH66" s="80"/>
      <c r="AI66" s="78"/>
    </row>
    <row r="67" spans="1:35" ht="14.45" customHeight="1" x14ac:dyDescent="0.2">
      <c r="A67" s="137">
        <v>42461</v>
      </c>
      <c r="B67" s="138">
        <v>69</v>
      </c>
      <c r="C67" s="105" t="s">
        <v>1483</v>
      </c>
      <c r="D67" s="173" t="s">
        <v>1648</v>
      </c>
      <c r="E67" s="140">
        <f t="shared" si="10"/>
        <v>348510.05</v>
      </c>
      <c r="F67" s="140">
        <f t="shared" si="9"/>
        <v>338090.47648968978</v>
      </c>
      <c r="G67" s="141" t="s">
        <v>28</v>
      </c>
      <c r="H67" s="138">
        <v>51999</v>
      </c>
      <c r="I67" s="142" t="s">
        <v>1486</v>
      </c>
      <c r="J67" s="138">
        <v>51993</v>
      </c>
      <c r="K67" s="143" t="s">
        <v>1487</v>
      </c>
      <c r="L67" s="144">
        <f t="shared" si="1"/>
        <v>119186.78160632719</v>
      </c>
      <c r="M67" s="144">
        <f t="shared" si="2"/>
        <v>115623.3967558633</v>
      </c>
      <c r="N67" s="145"/>
      <c r="O67" s="146" t="s">
        <v>262</v>
      </c>
      <c r="P67" s="147" t="s">
        <v>604</v>
      </c>
      <c r="Q67" s="146" t="str">
        <f>VLOOKUP(J67,J68:K637,2,FALSE)</f>
        <v>LG-ASHM2</v>
      </c>
      <c r="R67" s="138">
        <v>69</v>
      </c>
      <c r="S67" s="138">
        <v>1</v>
      </c>
      <c r="T67" s="150">
        <v>4.0430000000000001</v>
      </c>
      <c r="U67" s="150">
        <v>11.821999999999999</v>
      </c>
      <c r="V67" s="146">
        <f t="shared" si="12"/>
        <v>1</v>
      </c>
      <c r="W67" s="146">
        <f t="shared" si="13"/>
        <v>1</v>
      </c>
      <c r="X67" s="152">
        <f t="shared" si="4"/>
        <v>119186.78160632719</v>
      </c>
      <c r="Y67" s="152">
        <f t="shared" si="5"/>
        <v>115623.3967558633</v>
      </c>
      <c r="Z67" s="146">
        <f>IF(O67="R",1,0)</f>
        <v>0</v>
      </c>
      <c r="AA67" s="152">
        <f t="shared" si="6"/>
        <v>0</v>
      </c>
      <c r="AB67" s="152">
        <f t="shared" si="7"/>
        <v>0</v>
      </c>
      <c r="AC67" s="146" t="s">
        <v>263</v>
      </c>
      <c r="AD67" s="138">
        <v>526</v>
      </c>
      <c r="AE67" s="138">
        <v>100</v>
      </c>
      <c r="AF67" s="150">
        <f t="shared" si="8"/>
        <v>4.0430000000000001</v>
      </c>
      <c r="AG67" s="153" t="s">
        <v>1488</v>
      </c>
      <c r="AH67" s="80"/>
      <c r="AI67" s="78"/>
    </row>
    <row r="68" spans="1:35" ht="14.45" customHeight="1" x14ac:dyDescent="0.2">
      <c r="A68" s="137">
        <v>42461</v>
      </c>
      <c r="B68" s="138">
        <v>69</v>
      </c>
      <c r="C68" s="105" t="s">
        <v>1489</v>
      </c>
      <c r="D68" s="173" t="s">
        <v>1646</v>
      </c>
      <c r="E68" s="140">
        <f t="shared" si="10"/>
        <v>347101.41</v>
      </c>
      <c r="F68" s="140">
        <f t="shared" si="9"/>
        <v>336566.84655639948</v>
      </c>
      <c r="G68" s="141" t="s">
        <v>28</v>
      </c>
      <c r="H68" s="138">
        <v>51993</v>
      </c>
      <c r="I68" s="142" t="s">
        <v>1486</v>
      </c>
      <c r="J68" s="138">
        <v>51997</v>
      </c>
      <c r="K68" s="143" t="s">
        <v>1490</v>
      </c>
      <c r="L68" s="144">
        <f t="shared" si="1"/>
        <v>347101.41</v>
      </c>
      <c r="M68" s="144">
        <f t="shared" si="2"/>
        <v>336566.84655639948</v>
      </c>
      <c r="N68" s="145"/>
      <c r="O68" s="146" t="s">
        <v>269</v>
      </c>
      <c r="P68" s="147" t="s">
        <v>263</v>
      </c>
      <c r="Q68" s="146" t="str">
        <f>VLOOKUP(J68,J69:K639,2,FALSE)</f>
        <v xml:space="preserve">Ozark Mahoning#2 Substation </v>
      </c>
      <c r="R68" s="138">
        <v>69</v>
      </c>
      <c r="S68" s="138">
        <v>1</v>
      </c>
      <c r="T68" s="150">
        <v>2.1749999999999998</v>
      </c>
      <c r="U68" s="150">
        <v>2.1749999999999998</v>
      </c>
      <c r="V68" s="146">
        <f t="shared" si="12"/>
        <v>1</v>
      </c>
      <c r="W68" s="146">
        <f t="shared" si="13"/>
        <v>0</v>
      </c>
      <c r="X68" s="152">
        <f t="shared" si="4"/>
        <v>0</v>
      </c>
      <c r="Y68" s="152">
        <f t="shared" si="5"/>
        <v>0</v>
      </c>
      <c r="Z68" s="146">
        <v>0</v>
      </c>
      <c r="AA68" s="152">
        <f t="shared" si="6"/>
        <v>0</v>
      </c>
      <c r="AB68" s="152">
        <f t="shared" si="7"/>
        <v>0</v>
      </c>
      <c r="AC68" s="146" t="s">
        <v>263</v>
      </c>
      <c r="AD68" s="138">
        <v>526</v>
      </c>
      <c r="AE68" s="138">
        <v>100</v>
      </c>
      <c r="AF68" s="150">
        <f t="shared" si="8"/>
        <v>2.1749999999999998</v>
      </c>
      <c r="AG68" s="153" t="s">
        <v>1491</v>
      </c>
      <c r="AH68" s="80"/>
      <c r="AI68" s="78"/>
    </row>
    <row r="69" spans="1:35" ht="14.45" customHeight="1" x14ac:dyDescent="0.2">
      <c r="A69" s="137">
        <v>42461</v>
      </c>
      <c r="B69" s="138">
        <v>69</v>
      </c>
      <c r="C69" s="105" t="s">
        <v>1492</v>
      </c>
      <c r="D69" s="173" t="s">
        <v>1647</v>
      </c>
      <c r="E69" s="140">
        <f t="shared" si="10"/>
        <v>498873.77</v>
      </c>
      <c r="F69" s="140">
        <f t="shared" si="9"/>
        <v>483388.9626836052</v>
      </c>
      <c r="G69" s="141" t="s">
        <v>28</v>
      </c>
      <c r="H69" s="138">
        <v>52023</v>
      </c>
      <c r="I69" s="142" t="s">
        <v>1493</v>
      </c>
      <c r="J69" s="138">
        <v>51991</v>
      </c>
      <c r="K69" s="143" t="s">
        <v>1496</v>
      </c>
      <c r="L69" s="144">
        <f t="shared" si="1"/>
        <v>199812.70373676129</v>
      </c>
      <c r="M69" s="144">
        <f t="shared" si="2"/>
        <v>193610.61133825409</v>
      </c>
      <c r="N69" s="145"/>
      <c r="O69" s="146" t="s">
        <v>262</v>
      </c>
      <c r="P69" s="147" t="s">
        <v>604</v>
      </c>
      <c r="Q69" s="146" t="str">
        <f>VLOOKUP(J69,J70:K641,2,FALSE)</f>
        <v>Lyntegar REC Sawyer Flat Tap structure 69A</v>
      </c>
      <c r="R69" s="138">
        <v>69</v>
      </c>
      <c r="S69" s="138">
        <v>1</v>
      </c>
      <c r="T69" s="150">
        <v>10.173</v>
      </c>
      <c r="U69" s="150">
        <v>25.399000000000001</v>
      </c>
      <c r="V69" s="146">
        <f t="shared" si="12"/>
        <v>1</v>
      </c>
      <c r="W69" s="146">
        <f t="shared" si="13"/>
        <v>1</v>
      </c>
      <c r="X69" s="152">
        <f t="shared" si="4"/>
        <v>199812.70373676129</v>
      </c>
      <c r="Y69" s="152">
        <f t="shared" si="5"/>
        <v>193610.61133825409</v>
      </c>
      <c r="Z69" s="146">
        <f>IF(O69="R",1,0)</f>
        <v>0</v>
      </c>
      <c r="AA69" s="152">
        <f t="shared" si="6"/>
        <v>0</v>
      </c>
      <c r="AB69" s="152">
        <f t="shared" si="7"/>
        <v>0</v>
      </c>
      <c r="AC69" s="146" t="s">
        <v>263</v>
      </c>
      <c r="AD69" s="138">
        <v>526</v>
      </c>
      <c r="AE69" s="138">
        <v>100</v>
      </c>
      <c r="AF69" s="150">
        <f t="shared" si="8"/>
        <v>10.173</v>
      </c>
      <c r="AG69" s="153" t="s">
        <v>1491</v>
      </c>
      <c r="AH69" s="80"/>
      <c r="AI69" s="78"/>
    </row>
    <row r="70" spans="1:35" ht="14.45" customHeight="1" x14ac:dyDescent="0.2">
      <c r="A70" s="137">
        <v>42461</v>
      </c>
      <c r="B70" s="138">
        <v>69</v>
      </c>
      <c r="C70" s="105" t="s">
        <v>1492</v>
      </c>
      <c r="D70" s="173" t="s">
        <v>1647</v>
      </c>
      <c r="E70" s="140">
        <f t="shared" si="10"/>
        <v>498873.77</v>
      </c>
      <c r="F70" s="140">
        <f t="shared" si="9"/>
        <v>483388.9626836052</v>
      </c>
      <c r="G70" s="141" t="s">
        <v>28</v>
      </c>
      <c r="H70" s="138">
        <v>51989</v>
      </c>
      <c r="I70" s="143" t="s">
        <v>1494</v>
      </c>
      <c r="J70" s="138">
        <v>52023</v>
      </c>
      <c r="K70" s="143" t="s">
        <v>1495</v>
      </c>
      <c r="L70" s="144">
        <f t="shared" si="1"/>
        <v>31524.563992676874</v>
      </c>
      <c r="M70" s="144">
        <f t="shared" si="2"/>
        <v>30546.056345020916</v>
      </c>
      <c r="N70" s="145"/>
      <c r="O70" s="146" t="s">
        <v>262</v>
      </c>
      <c r="P70" s="147" t="s">
        <v>604</v>
      </c>
      <c r="Q70" s="146" t="str">
        <f>VLOOKUP(J70,J71:K642,2,FALSE)</f>
        <v>LG-SAWY2</v>
      </c>
      <c r="R70" s="138">
        <v>69</v>
      </c>
      <c r="S70" s="138">
        <v>1</v>
      </c>
      <c r="T70" s="150">
        <v>1.605</v>
      </c>
      <c r="U70" s="150">
        <v>25.399000000000001</v>
      </c>
      <c r="V70" s="146">
        <f t="shared" si="12"/>
        <v>1</v>
      </c>
      <c r="W70" s="146">
        <f t="shared" si="13"/>
        <v>1</v>
      </c>
      <c r="X70" s="152">
        <f t="shared" si="4"/>
        <v>31524.563992676874</v>
      </c>
      <c r="Y70" s="152">
        <f t="shared" si="5"/>
        <v>30546.056345020916</v>
      </c>
      <c r="Z70" s="146">
        <f>IF(O70="R",1,0)</f>
        <v>0</v>
      </c>
      <c r="AA70" s="152">
        <f t="shared" si="6"/>
        <v>0</v>
      </c>
      <c r="AB70" s="152">
        <f t="shared" si="7"/>
        <v>0</v>
      </c>
      <c r="AC70" s="146" t="s">
        <v>263</v>
      </c>
      <c r="AD70" s="138">
        <v>526</v>
      </c>
      <c r="AE70" s="138">
        <v>100</v>
      </c>
      <c r="AF70" s="150">
        <f t="shared" si="8"/>
        <v>1.605</v>
      </c>
      <c r="AG70" s="153" t="s">
        <v>1497</v>
      </c>
      <c r="AH70" s="80"/>
      <c r="AI70" s="78"/>
    </row>
    <row r="71" spans="1:35" ht="14.45" customHeight="1" x14ac:dyDescent="0.2">
      <c r="A71" s="137">
        <v>42461</v>
      </c>
      <c r="B71" s="138">
        <v>69</v>
      </c>
      <c r="C71" s="105" t="s">
        <v>1492</v>
      </c>
      <c r="D71" s="173" t="s">
        <v>1647</v>
      </c>
      <c r="E71" s="140">
        <f t="shared" si="10"/>
        <v>498873.77</v>
      </c>
      <c r="F71" s="140">
        <f t="shared" si="9"/>
        <v>483388.9626836052</v>
      </c>
      <c r="G71" s="141" t="s">
        <v>28</v>
      </c>
      <c r="H71" s="138">
        <v>51981</v>
      </c>
      <c r="I71" s="143" t="s">
        <v>1495</v>
      </c>
      <c r="J71" s="138">
        <v>51989</v>
      </c>
      <c r="K71" s="143" t="s">
        <v>1498</v>
      </c>
      <c r="L71" s="144">
        <f t="shared" si="1"/>
        <v>1158.8469006653804</v>
      </c>
      <c r="M71" s="144">
        <f t="shared" si="2"/>
        <v>1122.8768376051303</v>
      </c>
      <c r="N71" s="145"/>
      <c r="O71" s="146" t="s">
        <v>262</v>
      </c>
      <c r="P71" s="147" t="s">
        <v>604</v>
      </c>
      <c r="Q71" s="146" t="str">
        <f>VLOOKUP(J71,J75:K643,2,FALSE)</f>
        <v>LG-MC&amp;S2</v>
      </c>
      <c r="R71" s="138">
        <v>69</v>
      </c>
      <c r="S71" s="138">
        <v>1</v>
      </c>
      <c r="T71" s="150">
        <v>5.8999999999999997E-2</v>
      </c>
      <c r="U71" s="150">
        <v>25.399000000000001</v>
      </c>
      <c r="V71" s="146">
        <f t="shared" si="12"/>
        <v>1</v>
      </c>
      <c r="W71" s="146">
        <f t="shared" si="13"/>
        <v>1</v>
      </c>
      <c r="X71" s="152">
        <f t="shared" si="4"/>
        <v>1158.8469006653804</v>
      </c>
      <c r="Y71" s="152">
        <f t="shared" si="5"/>
        <v>1122.8768376051303</v>
      </c>
      <c r="Z71" s="146">
        <f>IF(O71="R",1,0)</f>
        <v>0</v>
      </c>
      <c r="AA71" s="152">
        <f t="shared" si="6"/>
        <v>0</v>
      </c>
      <c r="AB71" s="152">
        <f t="shared" si="7"/>
        <v>0</v>
      </c>
      <c r="AC71" s="146" t="s">
        <v>263</v>
      </c>
      <c r="AD71" s="138">
        <v>526</v>
      </c>
      <c r="AE71" s="138">
        <v>100</v>
      </c>
      <c r="AF71" s="150">
        <f t="shared" si="8"/>
        <v>5.8999999999999997E-2</v>
      </c>
      <c r="AG71" s="153" t="s">
        <v>1491</v>
      </c>
      <c r="AH71" s="80"/>
      <c r="AI71" s="78"/>
    </row>
    <row r="72" spans="1:35" ht="14.45" customHeight="1" x14ac:dyDescent="0.2">
      <c r="A72" s="137">
        <v>42461</v>
      </c>
      <c r="B72" s="138">
        <v>69</v>
      </c>
      <c r="C72" s="105" t="s">
        <v>1492</v>
      </c>
      <c r="D72" s="173" t="s">
        <v>1647</v>
      </c>
      <c r="E72" s="140">
        <f>VLOOKUP(D72,TLine_Cost,2,FALSE)</f>
        <v>498873.77</v>
      </c>
      <c r="F72" s="140">
        <f>VLOOKUP(D72,TLine_Cost,4,FALSE)</f>
        <v>483388.9626836052</v>
      </c>
      <c r="G72" s="141" t="s">
        <v>29</v>
      </c>
      <c r="H72" s="138">
        <v>52001</v>
      </c>
      <c r="I72" s="142" t="s">
        <v>1486</v>
      </c>
      <c r="J72" s="138">
        <v>51999</v>
      </c>
      <c r="K72" s="143" t="s">
        <v>1499</v>
      </c>
      <c r="L72" s="144">
        <f t="shared" si="1"/>
        <v>22037.732585534868</v>
      </c>
      <c r="M72" s="144">
        <f t="shared" si="2"/>
        <v>21353.691725304343</v>
      </c>
      <c r="N72" s="104"/>
      <c r="O72" s="146" t="s">
        <v>269</v>
      </c>
      <c r="P72" s="147" t="s">
        <v>263</v>
      </c>
      <c r="Q72" s="146" t="str">
        <f>VLOOKUP(J72,J74:K643,2,FALSE)</f>
        <v>ADAIR2</v>
      </c>
      <c r="R72" s="138">
        <v>69</v>
      </c>
      <c r="S72" s="138">
        <v>1</v>
      </c>
      <c r="T72" s="150">
        <v>1.1220000000000001</v>
      </c>
      <c r="U72" s="150">
        <v>25.399000000000001</v>
      </c>
      <c r="V72" s="146">
        <f t="shared" si="12"/>
        <v>0</v>
      </c>
      <c r="W72" s="146">
        <f t="shared" si="13"/>
        <v>0</v>
      </c>
      <c r="X72" s="152">
        <f t="shared" si="4"/>
        <v>0</v>
      </c>
      <c r="Y72" s="152">
        <f t="shared" si="5"/>
        <v>0</v>
      </c>
      <c r="Z72" s="146">
        <f>IF(O72="R",1,0)</f>
        <v>1</v>
      </c>
      <c r="AA72" s="152">
        <f t="shared" si="6"/>
        <v>0</v>
      </c>
      <c r="AB72" s="152">
        <f t="shared" si="7"/>
        <v>0</v>
      </c>
      <c r="AC72" s="146" t="s">
        <v>263</v>
      </c>
      <c r="AD72" s="138">
        <v>526</v>
      </c>
      <c r="AE72" s="138">
        <v>100</v>
      </c>
      <c r="AF72" s="150">
        <f t="shared" si="8"/>
        <v>1.1220000000000001</v>
      </c>
      <c r="AG72" s="153" t="s">
        <v>1502</v>
      </c>
      <c r="AH72" s="80"/>
      <c r="AI72" s="78"/>
    </row>
    <row r="73" spans="1:35" ht="14.45" customHeight="1" x14ac:dyDescent="0.2">
      <c r="A73" s="137">
        <v>42461</v>
      </c>
      <c r="B73" s="138">
        <v>69</v>
      </c>
      <c r="C73" s="105" t="s">
        <v>1492</v>
      </c>
      <c r="D73" s="173" t="s">
        <v>1647</v>
      </c>
      <c r="E73" s="140">
        <f>VLOOKUP(D73,TLine_Cost,2,FALSE)</f>
        <v>498873.77</v>
      </c>
      <c r="F73" s="140">
        <f>VLOOKUP(D73,TLine_Cost,4,FALSE)</f>
        <v>483388.9626836052</v>
      </c>
      <c r="G73" s="141" t="s">
        <v>29</v>
      </c>
      <c r="H73" s="138">
        <v>51993</v>
      </c>
      <c r="I73" s="143" t="s">
        <v>1499</v>
      </c>
      <c r="J73" s="138">
        <v>51997</v>
      </c>
      <c r="K73" s="143" t="s">
        <v>1500</v>
      </c>
      <c r="L73" s="144">
        <f t="shared" si="1"/>
        <v>27498.062049686992</v>
      </c>
      <c r="M73" s="144">
        <f t="shared" si="2"/>
        <v>26644.535129613261</v>
      </c>
      <c r="N73" s="145"/>
      <c r="O73" s="146" t="s">
        <v>269</v>
      </c>
      <c r="P73" s="147" t="s">
        <v>263</v>
      </c>
      <c r="Q73" s="146" t="str">
        <f>VLOOKUP(J73,J74:K645,2,FALSE)</f>
        <v>CEDARLK2</v>
      </c>
      <c r="R73" s="138">
        <v>69</v>
      </c>
      <c r="S73" s="138">
        <v>1</v>
      </c>
      <c r="T73" s="150">
        <v>1.4</v>
      </c>
      <c r="U73" s="150">
        <v>25.399000000000001</v>
      </c>
      <c r="V73" s="146">
        <f t="shared" si="12"/>
        <v>0</v>
      </c>
      <c r="W73" s="146">
        <f t="shared" si="13"/>
        <v>0</v>
      </c>
      <c r="X73" s="152">
        <f t="shared" si="4"/>
        <v>0</v>
      </c>
      <c r="Y73" s="152">
        <f t="shared" si="5"/>
        <v>0</v>
      </c>
      <c r="Z73" s="146">
        <v>0</v>
      </c>
      <c r="AA73" s="152">
        <f t="shared" si="6"/>
        <v>0</v>
      </c>
      <c r="AB73" s="152">
        <f t="shared" si="7"/>
        <v>0</v>
      </c>
      <c r="AC73" s="146" t="s">
        <v>263</v>
      </c>
      <c r="AD73" s="138">
        <v>526</v>
      </c>
      <c r="AE73" s="138">
        <v>100</v>
      </c>
      <c r="AF73" s="150">
        <f t="shared" si="8"/>
        <v>1.4</v>
      </c>
      <c r="AG73" s="153" t="s">
        <v>1491</v>
      </c>
      <c r="AH73" s="80"/>
      <c r="AI73" s="78"/>
    </row>
    <row r="74" spans="1:35" ht="14.45" customHeight="1" x14ac:dyDescent="0.2">
      <c r="A74" s="137">
        <v>42461</v>
      </c>
      <c r="B74" s="138">
        <v>69</v>
      </c>
      <c r="C74" s="105" t="s">
        <v>1492</v>
      </c>
      <c r="D74" s="173" t="s">
        <v>1647</v>
      </c>
      <c r="E74" s="140">
        <f t="shared" si="10"/>
        <v>498873.77</v>
      </c>
      <c r="F74" s="140">
        <f>VLOOKUP(D74,TLine_Cost,4,FALSE)</f>
        <v>483388.9626836052</v>
      </c>
      <c r="G74" s="141" t="s">
        <v>29</v>
      </c>
      <c r="H74" s="138">
        <v>52023</v>
      </c>
      <c r="I74" s="143" t="s">
        <v>1499</v>
      </c>
      <c r="J74" s="138">
        <v>51991</v>
      </c>
      <c r="K74" s="143" t="s">
        <v>1501</v>
      </c>
      <c r="L74" s="144">
        <f t="shared" si="1"/>
        <v>79606.88963384385</v>
      </c>
      <c r="M74" s="144">
        <f t="shared" si="2"/>
        <v>77135.929200230399</v>
      </c>
      <c r="N74" s="145"/>
      <c r="O74" s="146" t="s">
        <v>262</v>
      </c>
      <c r="P74" s="147" t="s">
        <v>604</v>
      </c>
      <c r="Q74" s="146" t="str">
        <f>VLOOKUP(J74,J75:K644,2,FALSE)</f>
        <v>OZMAH22</v>
      </c>
      <c r="R74" s="138">
        <v>69</v>
      </c>
      <c r="S74" s="138">
        <v>1</v>
      </c>
      <c r="T74" s="150">
        <v>4.0529999999999999</v>
      </c>
      <c r="U74" s="150">
        <v>25.399000000000001</v>
      </c>
      <c r="V74" s="146">
        <f t="shared" si="12"/>
        <v>0</v>
      </c>
      <c r="W74" s="146">
        <f t="shared" si="13"/>
        <v>1</v>
      </c>
      <c r="X74" s="152">
        <f t="shared" si="4"/>
        <v>0</v>
      </c>
      <c r="Y74" s="152">
        <f t="shared" si="5"/>
        <v>0</v>
      </c>
      <c r="Z74" s="146">
        <f>IF(O74="R",1,0)</f>
        <v>0</v>
      </c>
      <c r="AA74" s="152">
        <f t="shared" si="6"/>
        <v>0</v>
      </c>
      <c r="AB74" s="152">
        <f t="shared" si="7"/>
        <v>0</v>
      </c>
      <c r="AC74" s="146" t="s">
        <v>263</v>
      </c>
      <c r="AD74" s="138">
        <v>526</v>
      </c>
      <c r="AE74" s="138">
        <v>100</v>
      </c>
      <c r="AF74" s="150">
        <f t="shared" si="8"/>
        <v>4.0529999999999999</v>
      </c>
      <c r="AG74" s="153" t="s">
        <v>1491</v>
      </c>
      <c r="AH74" s="80"/>
      <c r="AI74" s="78"/>
    </row>
    <row r="75" spans="1:35" ht="14.45" customHeight="1" x14ac:dyDescent="0.2">
      <c r="A75" s="137">
        <v>42461</v>
      </c>
      <c r="B75" s="153">
        <v>115</v>
      </c>
      <c r="C75" s="169" t="s">
        <v>1536</v>
      </c>
      <c r="D75" s="139" t="s">
        <v>308</v>
      </c>
      <c r="E75" s="170">
        <f>VLOOKUP(D75,TLine_Cost,2,FALSE)</f>
        <v>658892.69999999995</v>
      </c>
      <c r="F75" s="170">
        <f>VLOOKUP(D75,TLine_Cost,4,FALSE)</f>
        <v>614989.8944441115</v>
      </c>
      <c r="G75" s="171" t="s">
        <v>28</v>
      </c>
      <c r="H75" s="104"/>
      <c r="I75" s="153" t="s">
        <v>1537</v>
      </c>
      <c r="J75" s="158"/>
      <c r="K75" s="153" t="s">
        <v>1538</v>
      </c>
      <c r="L75" s="158">
        <f t="shared" si="1"/>
        <v>2373.9516397058824</v>
      </c>
      <c r="M75" s="174">
        <f t="shared" si="2"/>
        <v>2215.7724138059903</v>
      </c>
      <c r="N75" s="145">
        <f>SUM(L75)</f>
        <v>2373.9516397058824</v>
      </c>
      <c r="O75" s="155" t="s">
        <v>269</v>
      </c>
      <c r="P75" s="159" t="s">
        <v>263</v>
      </c>
      <c r="Q75" s="160"/>
      <c r="R75" s="151">
        <v>115</v>
      </c>
      <c r="S75" s="159">
        <v>1</v>
      </c>
      <c r="T75" s="175">
        <v>4.9000000000000002E-2</v>
      </c>
      <c r="U75" s="175">
        <v>13.6</v>
      </c>
      <c r="V75" s="146">
        <v>1</v>
      </c>
      <c r="W75" s="146">
        <f t="shared" si="13"/>
        <v>0</v>
      </c>
      <c r="X75" s="152">
        <f t="shared" si="4"/>
        <v>0</v>
      </c>
      <c r="Y75" s="152">
        <f t="shared" si="5"/>
        <v>0</v>
      </c>
      <c r="Z75" s="164">
        <v>1</v>
      </c>
      <c r="AA75" s="152">
        <f t="shared" si="6"/>
        <v>2373.9516397058824</v>
      </c>
      <c r="AB75" s="152">
        <f t="shared" si="7"/>
        <v>2215.7724138059903</v>
      </c>
      <c r="AC75" s="155" t="s">
        <v>263</v>
      </c>
      <c r="AD75" s="138">
        <v>526</v>
      </c>
      <c r="AE75" s="138">
        <v>100</v>
      </c>
      <c r="AF75" s="138">
        <f t="shared" si="8"/>
        <v>4.9000000000000002E-2</v>
      </c>
      <c r="AG75" s="153" t="s">
        <v>1539</v>
      </c>
      <c r="AH75" s="80"/>
      <c r="AI75" s="78"/>
    </row>
    <row r="76" spans="1:35" ht="14.45" customHeight="1" x14ac:dyDescent="0.2">
      <c r="A76" s="137">
        <v>42515</v>
      </c>
      <c r="B76" s="196">
        <v>115</v>
      </c>
      <c r="C76" s="197" t="s">
        <v>1694</v>
      </c>
      <c r="D76" s="198" t="s">
        <v>83</v>
      </c>
      <c r="E76" s="199">
        <f>'Transmission Cost 12-31-2016'!B464</f>
        <v>139524.38</v>
      </c>
      <c r="F76" s="199">
        <f>'Transmission Cost 12-31-2016'!D464</f>
        <v>137885.65723254389</v>
      </c>
      <c r="G76" s="200" t="s">
        <v>28</v>
      </c>
      <c r="H76" s="165"/>
      <c r="I76" s="196" t="s">
        <v>1697</v>
      </c>
      <c r="J76" s="158"/>
      <c r="K76" s="196" t="s">
        <v>1695</v>
      </c>
      <c r="L76" s="158">
        <f t="shared" si="1"/>
        <v>6149.5020720145849</v>
      </c>
      <c r="M76" s="174">
        <f t="shared" si="2"/>
        <v>6077.2757768400152</v>
      </c>
      <c r="N76" s="145">
        <f>SUM(L76)</f>
        <v>6149.5020720145849</v>
      </c>
      <c r="O76" s="155" t="s">
        <v>269</v>
      </c>
      <c r="P76" s="159" t="s">
        <v>263</v>
      </c>
      <c r="Q76" s="160"/>
      <c r="R76" s="201">
        <v>115</v>
      </c>
      <c r="S76" s="159">
        <v>1</v>
      </c>
      <c r="T76" s="202">
        <v>0.96699999999999997</v>
      </c>
      <c r="U76" s="202">
        <v>21.94</v>
      </c>
      <c r="V76" s="146">
        <v>1</v>
      </c>
      <c r="W76" s="146">
        <v>0</v>
      </c>
      <c r="X76" s="152">
        <v>0</v>
      </c>
      <c r="Y76" s="152">
        <v>0</v>
      </c>
      <c r="Z76" s="164">
        <v>1</v>
      </c>
      <c r="AA76" s="152">
        <f t="shared" si="6"/>
        <v>6149.5020720145849</v>
      </c>
      <c r="AB76" s="152">
        <f t="shared" si="7"/>
        <v>6077.2757768400152</v>
      </c>
      <c r="AC76" s="155" t="s">
        <v>263</v>
      </c>
      <c r="AD76" s="138">
        <v>526</v>
      </c>
      <c r="AE76" s="138">
        <v>100</v>
      </c>
      <c r="AF76" s="138">
        <v>0.96699999999999997</v>
      </c>
      <c r="AG76" s="153" t="s">
        <v>1696</v>
      </c>
      <c r="AH76" s="80"/>
      <c r="AI76" s="78"/>
    </row>
    <row r="77" spans="1:35" s="100" customFormat="1" ht="14.45" customHeight="1" x14ac:dyDescent="0.2">
      <c r="A77" s="137"/>
      <c r="B77" s="196"/>
      <c r="C77" s="197"/>
      <c r="D77" s="198"/>
      <c r="E77" s="199"/>
      <c r="F77" s="199"/>
      <c r="G77" s="200"/>
      <c r="H77" s="165"/>
      <c r="I77" s="196"/>
      <c r="J77" s="158"/>
      <c r="K77" s="196"/>
      <c r="L77" s="158"/>
      <c r="M77" s="174"/>
      <c r="N77" s="145"/>
      <c r="O77" s="155"/>
      <c r="P77" s="159"/>
      <c r="Q77" s="160"/>
      <c r="R77" s="201"/>
      <c r="S77" s="159"/>
      <c r="T77" s="202"/>
      <c r="U77" s="202"/>
      <c r="V77" s="146"/>
      <c r="W77" s="146"/>
      <c r="X77" s="152"/>
      <c r="Y77" s="152"/>
      <c r="Z77" s="164"/>
      <c r="AA77" s="152"/>
      <c r="AB77" s="152"/>
      <c r="AC77" s="155"/>
      <c r="AD77" s="138"/>
      <c r="AE77" s="138"/>
      <c r="AF77" s="138"/>
      <c r="AG77" s="153"/>
      <c r="AH77" s="560"/>
      <c r="AI77" s="101"/>
    </row>
    <row r="78" spans="1:35" s="100" customFormat="1" ht="14.45" customHeight="1" x14ac:dyDescent="0.2">
      <c r="A78" s="137">
        <v>42888</v>
      </c>
      <c r="B78" s="196">
        <v>115</v>
      </c>
      <c r="C78" s="197" t="s">
        <v>477</v>
      </c>
      <c r="D78" s="153" t="s">
        <v>379</v>
      </c>
      <c r="E78" s="199">
        <v>1330665.1600000001</v>
      </c>
      <c r="F78" s="199">
        <v>1274089.2255968212</v>
      </c>
      <c r="G78" s="200" t="s">
        <v>28</v>
      </c>
      <c r="H78" s="165"/>
      <c r="I78" s="196" t="s">
        <v>1106</v>
      </c>
      <c r="J78" s="158"/>
      <c r="K78" s="196" t="s">
        <v>1108</v>
      </c>
      <c r="L78" s="158">
        <v>342.77824832560543</v>
      </c>
      <c r="M78" s="174">
        <v>328.20433425987153</v>
      </c>
      <c r="N78" s="145"/>
      <c r="O78" s="146" t="s">
        <v>269</v>
      </c>
      <c r="P78" s="147" t="s">
        <v>263</v>
      </c>
      <c r="Q78" s="160"/>
      <c r="R78" s="138">
        <v>115</v>
      </c>
      <c r="S78" s="138">
        <v>1</v>
      </c>
      <c r="T78" s="262">
        <v>7.0000000000000001E-3</v>
      </c>
      <c r="U78" s="262">
        <v>27.173999999999999</v>
      </c>
      <c r="V78" s="146">
        <v>1</v>
      </c>
      <c r="W78" s="146">
        <v>0</v>
      </c>
      <c r="X78" s="152">
        <v>0</v>
      </c>
      <c r="Y78" s="152">
        <v>0</v>
      </c>
      <c r="Z78" s="164"/>
      <c r="AA78" s="152"/>
      <c r="AB78" s="152"/>
      <c r="AC78" s="155"/>
      <c r="AD78" s="138"/>
      <c r="AE78" s="138"/>
      <c r="AF78" s="138"/>
      <c r="AG78" s="153" t="s">
        <v>2098</v>
      </c>
      <c r="AH78" s="560"/>
      <c r="AI78" s="101"/>
    </row>
    <row r="79" spans="1:35" s="100" customFormat="1" ht="14.45" customHeight="1" x14ac:dyDescent="0.2">
      <c r="A79" s="137">
        <v>42888</v>
      </c>
      <c r="B79" s="196">
        <v>115</v>
      </c>
      <c r="C79" s="559" t="s">
        <v>1688</v>
      </c>
      <c r="D79" s="219" t="s">
        <v>93</v>
      </c>
      <c r="E79" s="199">
        <v>2902396.5500000003</v>
      </c>
      <c r="F79" s="199">
        <v>1790141.3880624026</v>
      </c>
      <c r="G79" s="200" t="s">
        <v>28</v>
      </c>
      <c r="H79" s="165"/>
      <c r="I79" s="153" t="s">
        <v>1294</v>
      </c>
      <c r="J79" s="158"/>
      <c r="K79" s="153" t="s">
        <v>1295</v>
      </c>
      <c r="L79" s="158">
        <v>1226.5806867406236</v>
      </c>
      <c r="M79" s="174">
        <v>756.53096167454953</v>
      </c>
      <c r="N79" s="145"/>
      <c r="O79" s="146" t="s">
        <v>262</v>
      </c>
      <c r="P79" s="147" t="s">
        <v>715</v>
      </c>
      <c r="Q79" s="160"/>
      <c r="R79" s="201">
        <v>115</v>
      </c>
      <c r="S79" s="159">
        <v>1</v>
      </c>
      <c r="T79" s="202">
        <v>1.6E-2</v>
      </c>
      <c r="U79" s="202">
        <v>37.86</v>
      </c>
      <c r="V79" s="146">
        <v>1</v>
      </c>
      <c r="W79" s="146">
        <v>1</v>
      </c>
      <c r="X79" s="152">
        <v>531.48176829268311</v>
      </c>
      <c r="Y79" s="152"/>
      <c r="Z79" s="164"/>
      <c r="AA79" s="152"/>
      <c r="AB79" s="152"/>
      <c r="AC79" s="155"/>
      <c r="AD79" s="138"/>
      <c r="AE79" s="138"/>
      <c r="AF79" s="138"/>
      <c r="AG79" s="153" t="s">
        <v>2098</v>
      </c>
      <c r="AH79" s="560"/>
      <c r="AI79" s="101"/>
    </row>
    <row r="80" spans="1:35" s="100" customFormat="1" ht="14.45" customHeight="1" x14ac:dyDescent="0.2">
      <c r="A80" s="137">
        <v>42888</v>
      </c>
      <c r="B80" s="196">
        <v>115</v>
      </c>
      <c r="C80" s="559" t="s">
        <v>1688</v>
      </c>
      <c r="D80" s="104" t="s">
        <v>505</v>
      </c>
      <c r="E80" s="140">
        <v>194147.07</v>
      </c>
      <c r="F80" s="140">
        <v>132823.29294897441</v>
      </c>
      <c r="G80" s="200" t="s">
        <v>28</v>
      </c>
      <c r="H80" s="165"/>
      <c r="I80" s="142" t="s">
        <v>1296</v>
      </c>
      <c r="J80" s="138">
        <v>50688</v>
      </c>
      <c r="K80" s="143" t="s">
        <v>1297</v>
      </c>
      <c r="L80" s="158">
        <v>194147.07</v>
      </c>
      <c r="M80" s="174">
        <v>132823.29294897441</v>
      </c>
      <c r="N80" s="145"/>
      <c r="O80" s="155" t="s">
        <v>269</v>
      </c>
      <c r="P80" s="159" t="s">
        <v>263</v>
      </c>
      <c r="Q80" s="160"/>
      <c r="R80" s="201">
        <v>115</v>
      </c>
      <c r="S80" s="159">
        <v>1</v>
      </c>
      <c r="T80" s="202">
        <v>4.4889999999999999</v>
      </c>
      <c r="U80" s="202">
        <v>4.4889999999999999</v>
      </c>
      <c r="V80" s="146">
        <v>1</v>
      </c>
      <c r="W80" s="146">
        <v>0</v>
      </c>
      <c r="X80" s="152">
        <v>0</v>
      </c>
      <c r="Y80" s="152"/>
      <c r="Z80" s="164"/>
      <c r="AA80" s="152"/>
      <c r="AB80" s="152"/>
      <c r="AC80" s="155"/>
      <c r="AD80" s="138"/>
      <c r="AE80" s="138"/>
      <c r="AF80" s="138"/>
      <c r="AG80" s="153" t="s">
        <v>2098</v>
      </c>
      <c r="AH80" s="560"/>
      <c r="AI80" s="101"/>
    </row>
    <row r="81" spans="1:35" s="100" customFormat="1" ht="14.45" customHeight="1" x14ac:dyDescent="0.2">
      <c r="A81" s="137">
        <v>42888</v>
      </c>
      <c r="B81" s="138">
        <v>115</v>
      </c>
      <c r="C81" s="559" t="s">
        <v>506</v>
      </c>
      <c r="D81" s="205" t="s">
        <v>836</v>
      </c>
      <c r="E81" s="199">
        <v>296070.33</v>
      </c>
      <c r="F81" s="199">
        <v>138023.11396743119</v>
      </c>
      <c r="G81" s="200" t="s">
        <v>28</v>
      </c>
      <c r="H81" s="165"/>
      <c r="I81" s="142" t="s">
        <v>1299</v>
      </c>
      <c r="J81" s="158"/>
      <c r="K81" s="143" t="s">
        <v>1298</v>
      </c>
      <c r="L81" s="158">
        <v>296070.33</v>
      </c>
      <c r="M81" s="174">
        <v>138023.11396743119</v>
      </c>
      <c r="N81" s="145"/>
      <c r="O81" s="146" t="s">
        <v>269</v>
      </c>
      <c r="P81" s="147" t="s">
        <v>263</v>
      </c>
      <c r="Q81" s="160"/>
      <c r="R81" s="201">
        <v>115</v>
      </c>
      <c r="S81" s="159">
        <v>1</v>
      </c>
      <c r="T81" s="150">
        <v>4.8579999999999997</v>
      </c>
      <c r="U81" s="150">
        <v>4.8579999999999997</v>
      </c>
      <c r="V81" s="146">
        <v>1</v>
      </c>
      <c r="W81" s="146">
        <f t="shared" ref="W81" si="14">IF(L81="W",1,0)</f>
        <v>0</v>
      </c>
      <c r="X81" s="152">
        <v>0</v>
      </c>
      <c r="Y81" s="152"/>
      <c r="Z81" s="164"/>
      <c r="AA81" s="152"/>
      <c r="AB81" s="152"/>
      <c r="AC81" s="155"/>
      <c r="AD81" s="138"/>
      <c r="AE81" s="138"/>
      <c r="AF81" s="138"/>
      <c r="AG81" s="153" t="s">
        <v>2098</v>
      </c>
      <c r="AH81" s="560"/>
      <c r="AI81" s="101"/>
    </row>
    <row r="82" spans="1:35" s="100" customFormat="1" ht="14.45" customHeight="1" x14ac:dyDescent="0.2">
      <c r="A82" s="137">
        <v>42888</v>
      </c>
      <c r="B82" s="138">
        <v>115</v>
      </c>
      <c r="C82" s="559" t="s">
        <v>506</v>
      </c>
      <c r="D82" s="205" t="s">
        <v>123</v>
      </c>
      <c r="E82" s="199">
        <v>1054018.1800000002</v>
      </c>
      <c r="F82" s="199">
        <v>857309.74763239955</v>
      </c>
      <c r="G82" s="200" t="s">
        <v>28</v>
      </c>
      <c r="H82" s="165"/>
      <c r="I82" s="147" t="s">
        <v>1300</v>
      </c>
      <c r="J82" s="158"/>
      <c r="K82" s="147" t="s">
        <v>1301</v>
      </c>
      <c r="L82" s="158">
        <v>879.8580437024309</v>
      </c>
      <c r="M82" s="174">
        <v>715.65262507983277</v>
      </c>
      <c r="N82" s="145"/>
      <c r="O82" s="146" t="s">
        <v>262</v>
      </c>
      <c r="P82" s="147" t="s">
        <v>604</v>
      </c>
      <c r="Q82" s="160"/>
      <c r="R82" s="201">
        <v>115</v>
      </c>
      <c r="S82" s="159">
        <v>1</v>
      </c>
      <c r="T82" s="150">
        <v>1.7000000000000001E-2</v>
      </c>
      <c r="U82" s="150">
        <v>20.364999999999998</v>
      </c>
      <c r="V82" s="146">
        <v>1</v>
      </c>
      <c r="W82" s="146">
        <v>1</v>
      </c>
      <c r="X82" s="152">
        <v>879.8580437024309</v>
      </c>
      <c r="Y82" s="152"/>
      <c r="Z82" s="164"/>
      <c r="AA82" s="152"/>
      <c r="AB82" s="152"/>
      <c r="AC82" s="155"/>
      <c r="AD82" s="138"/>
      <c r="AE82" s="138"/>
      <c r="AF82" s="138"/>
      <c r="AG82" s="153" t="s">
        <v>2098</v>
      </c>
      <c r="AH82" s="560"/>
      <c r="AI82" s="101"/>
    </row>
    <row r="83" spans="1:35" s="100" customFormat="1" ht="14.45" customHeight="1" x14ac:dyDescent="0.2">
      <c r="A83" s="137">
        <v>42888</v>
      </c>
      <c r="B83" s="138">
        <v>115</v>
      </c>
      <c r="C83" s="559" t="s">
        <v>506</v>
      </c>
      <c r="D83" s="205" t="s">
        <v>123</v>
      </c>
      <c r="E83" s="199">
        <v>1054018.1800000002</v>
      </c>
      <c r="F83" s="199">
        <v>857309.74763239955</v>
      </c>
      <c r="G83" s="200" t="s">
        <v>28</v>
      </c>
      <c r="H83" s="165"/>
      <c r="I83" s="147" t="s">
        <v>1302</v>
      </c>
      <c r="J83" s="158"/>
      <c r="K83" s="147" t="s">
        <v>978</v>
      </c>
      <c r="L83" s="158">
        <v>2122.0105759882158</v>
      </c>
      <c r="M83" s="174">
        <v>1725.9857428395967</v>
      </c>
      <c r="N83" s="145"/>
      <c r="O83" s="146" t="s">
        <v>262</v>
      </c>
      <c r="P83" s="147" t="s">
        <v>604</v>
      </c>
      <c r="Q83" s="160"/>
      <c r="R83" s="201">
        <v>115</v>
      </c>
      <c r="S83" s="159">
        <v>1</v>
      </c>
      <c r="T83" s="150">
        <v>4.1000000000000002E-2</v>
      </c>
      <c r="U83" s="150">
        <v>20.364999999999998</v>
      </c>
      <c r="V83" s="146">
        <v>1</v>
      </c>
      <c r="W83" s="146">
        <v>1</v>
      </c>
      <c r="X83" s="152">
        <v>2122.0105759882158</v>
      </c>
      <c r="Y83" s="152"/>
      <c r="Z83" s="164"/>
      <c r="AA83" s="152"/>
      <c r="AB83" s="152"/>
      <c r="AC83" s="155"/>
      <c r="AD83" s="138"/>
      <c r="AE83" s="138"/>
      <c r="AF83" s="138"/>
      <c r="AG83" s="153" t="s">
        <v>2098</v>
      </c>
      <c r="AH83" s="560"/>
      <c r="AI83" s="101"/>
    </row>
    <row r="84" spans="1:35" s="100" customFormat="1" ht="14.45" customHeight="1" x14ac:dyDescent="0.2">
      <c r="A84" s="137">
        <v>42888</v>
      </c>
      <c r="B84" s="138">
        <v>115</v>
      </c>
      <c r="C84" s="559" t="s">
        <v>111</v>
      </c>
      <c r="D84" s="153" t="s">
        <v>7</v>
      </c>
      <c r="E84" s="199">
        <v>525430.76</v>
      </c>
      <c r="F84" s="199">
        <v>461038.79977714847</v>
      </c>
      <c r="G84" s="200" t="s">
        <v>28</v>
      </c>
      <c r="H84" s="165"/>
      <c r="I84" s="153" t="s">
        <v>1114</v>
      </c>
      <c r="J84" s="138"/>
      <c r="K84" s="143" t="s">
        <v>112</v>
      </c>
      <c r="L84" s="158">
        <v>145319.23320155541</v>
      </c>
      <c r="M84" s="174">
        <v>127510.24485087371</v>
      </c>
      <c r="N84" s="145"/>
      <c r="O84" s="155" t="s">
        <v>262</v>
      </c>
      <c r="P84" s="159" t="s">
        <v>1226</v>
      </c>
      <c r="Q84" s="160"/>
      <c r="R84" s="201">
        <v>115</v>
      </c>
      <c r="S84" s="159">
        <v>1</v>
      </c>
      <c r="T84" s="202">
        <v>1.7070000000000001</v>
      </c>
      <c r="U84" s="202">
        <v>6.1719999999999997</v>
      </c>
      <c r="V84" s="146">
        <v>1</v>
      </c>
      <c r="W84" s="146">
        <v>1</v>
      </c>
      <c r="X84" s="152">
        <v>145319.23320155541</v>
      </c>
      <c r="Y84" s="152"/>
      <c r="Z84" s="164"/>
      <c r="AA84" s="152"/>
      <c r="AB84" s="152"/>
      <c r="AC84" s="155"/>
      <c r="AD84" s="138"/>
      <c r="AE84" s="138"/>
      <c r="AF84" s="138"/>
      <c r="AG84" s="153" t="s">
        <v>2098</v>
      </c>
      <c r="AH84" s="560"/>
      <c r="AI84" s="101"/>
    </row>
    <row r="85" spans="1:35" s="100" customFormat="1" ht="14.45" customHeight="1" x14ac:dyDescent="0.2">
      <c r="A85" s="137">
        <v>42888</v>
      </c>
      <c r="B85" s="138">
        <v>115</v>
      </c>
      <c r="C85" s="559" t="s">
        <v>1326</v>
      </c>
      <c r="D85" s="219" t="s">
        <v>353</v>
      </c>
      <c r="E85" s="199">
        <v>749918.84000000008</v>
      </c>
      <c r="F85" s="199">
        <v>687576.08351804828</v>
      </c>
      <c r="G85" s="200" t="s">
        <v>28</v>
      </c>
      <c r="H85" s="165"/>
      <c r="I85" s="153" t="s">
        <v>1329</v>
      </c>
      <c r="J85" s="138"/>
      <c r="K85" s="153" t="s">
        <v>1330</v>
      </c>
      <c r="L85" s="158">
        <v>487.56015466739672</v>
      </c>
      <c r="M85" s="174">
        <v>447.02797655498625</v>
      </c>
      <c r="N85" s="145"/>
      <c r="O85" s="146" t="s">
        <v>269</v>
      </c>
      <c r="P85" s="147" t="s">
        <v>263</v>
      </c>
      <c r="Q85" s="160"/>
      <c r="R85" s="201">
        <v>115</v>
      </c>
      <c r="S85" s="159">
        <v>1</v>
      </c>
      <c r="T85" s="202">
        <v>1.9E-2</v>
      </c>
      <c r="U85" s="202">
        <v>29.224</v>
      </c>
      <c r="V85" s="146">
        <v>1</v>
      </c>
      <c r="W85" s="146">
        <v>0</v>
      </c>
      <c r="X85" s="152">
        <v>0</v>
      </c>
      <c r="Y85" s="152"/>
      <c r="Z85" s="164"/>
      <c r="AA85" s="152"/>
      <c r="AB85" s="152"/>
      <c r="AC85" s="155"/>
      <c r="AD85" s="138"/>
      <c r="AE85" s="138"/>
      <c r="AF85" s="138"/>
      <c r="AG85" s="153" t="s">
        <v>2098</v>
      </c>
      <c r="AH85" s="560"/>
      <c r="AI85" s="101"/>
    </row>
    <row r="86" spans="1:35" s="100" customFormat="1" ht="14.45" customHeight="1" x14ac:dyDescent="0.2">
      <c r="A86" s="137">
        <v>42888</v>
      </c>
      <c r="B86" s="138">
        <v>115</v>
      </c>
      <c r="C86" s="559" t="s">
        <v>1326</v>
      </c>
      <c r="D86" s="219" t="s">
        <v>353</v>
      </c>
      <c r="E86" s="199">
        <v>749918.84000000008</v>
      </c>
      <c r="F86" s="199">
        <v>687576.08351804828</v>
      </c>
      <c r="G86" s="200" t="s">
        <v>28</v>
      </c>
      <c r="H86" s="165"/>
      <c r="I86" s="153" t="s">
        <v>1331</v>
      </c>
      <c r="J86" s="138"/>
      <c r="K86" s="153" t="s">
        <v>1332</v>
      </c>
      <c r="L86" s="158">
        <v>513.22121543936498</v>
      </c>
      <c r="M86" s="174">
        <v>470.55576479472234</v>
      </c>
      <c r="N86" s="145"/>
      <c r="O86" s="146" t="s">
        <v>262</v>
      </c>
      <c r="P86" s="147" t="s">
        <v>602</v>
      </c>
      <c r="Q86" s="160"/>
      <c r="R86" s="201">
        <v>115</v>
      </c>
      <c r="S86" s="159">
        <v>1</v>
      </c>
      <c r="T86" s="202">
        <v>0.02</v>
      </c>
      <c r="U86" s="202">
        <v>29.224</v>
      </c>
      <c r="V86" s="146">
        <v>1</v>
      </c>
      <c r="W86" s="146">
        <v>1</v>
      </c>
      <c r="X86" s="152">
        <v>513.22121543936498</v>
      </c>
      <c r="Y86" s="152"/>
      <c r="Z86" s="164"/>
      <c r="AA86" s="152"/>
      <c r="AB86" s="152"/>
      <c r="AC86" s="155"/>
      <c r="AD86" s="138"/>
      <c r="AE86" s="138"/>
      <c r="AF86" s="138"/>
      <c r="AG86" s="153" t="s">
        <v>2098</v>
      </c>
      <c r="AH86" s="560"/>
      <c r="AI86" s="101"/>
    </row>
    <row r="87" spans="1:35" s="100" customFormat="1" ht="14.45" customHeight="1" x14ac:dyDescent="0.2">
      <c r="A87" s="137">
        <v>42888</v>
      </c>
      <c r="B87" s="153">
        <v>115</v>
      </c>
      <c r="C87" s="169" t="s">
        <v>1318</v>
      </c>
      <c r="D87" s="219" t="s">
        <v>24</v>
      </c>
      <c r="E87" s="199">
        <v>3854889.79</v>
      </c>
      <c r="F87" s="199">
        <v>2417847.2896232228</v>
      </c>
      <c r="G87" s="200" t="s">
        <v>28</v>
      </c>
      <c r="H87" s="165"/>
      <c r="I87" s="153" t="s">
        <v>1321</v>
      </c>
      <c r="J87" s="158"/>
      <c r="K87" s="153" t="s">
        <v>1322</v>
      </c>
      <c r="L87" s="158">
        <v>52946.131149341345</v>
      </c>
      <c r="M87" s="174">
        <v>33208.643221800296</v>
      </c>
      <c r="N87" s="145"/>
      <c r="O87" s="155" t="s">
        <v>269</v>
      </c>
      <c r="P87" s="159" t="s">
        <v>263</v>
      </c>
      <c r="Q87" s="160"/>
      <c r="R87" s="201">
        <v>115</v>
      </c>
      <c r="S87" s="159">
        <v>1</v>
      </c>
      <c r="T87" s="202">
        <v>0.48899999999999999</v>
      </c>
      <c r="U87" s="202">
        <v>35.603000000000002</v>
      </c>
      <c r="V87" s="146">
        <v>1</v>
      </c>
      <c r="W87" s="146">
        <v>0</v>
      </c>
      <c r="X87" s="152">
        <v>0</v>
      </c>
      <c r="Y87" s="152"/>
      <c r="Z87" s="164"/>
      <c r="AA87" s="152"/>
      <c r="AB87" s="152"/>
      <c r="AC87" s="155"/>
      <c r="AD87" s="138"/>
      <c r="AE87" s="138"/>
      <c r="AF87" s="138"/>
      <c r="AG87" s="153" t="s">
        <v>2098</v>
      </c>
      <c r="AH87" s="560"/>
      <c r="AI87" s="101"/>
    </row>
    <row r="88" spans="1:35" s="100" customFormat="1" ht="14.45" customHeight="1" x14ac:dyDescent="0.2">
      <c r="A88" s="137"/>
      <c r="B88" s="196"/>
      <c r="C88" s="197"/>
      <c r="D88" s="198"/>
      <c r="E88" s="199"/>
      <c r="F88" s="199"/>
      <c r="G88" s="200"/>
      <c r="H88" s="165"/>
      <c r="I88" s="196"/>
      <c r="J88" s="158"/>
      <c r="K88" s="196"/>
      <c r="L88" s="158"/>
      <c r="M88" s="174"/>
      <c r="N88" s="145"/>
      <c r="O88" s="155"/>
      <c r="P88" s="159"/>
      <c r="Q88" s="160"/>
      <c r="R88" s="201"/>
      <c r="S88" s="159"/>
      <c r="T88" s="202"/>
      <c r="U88" s="202"/>
      <c r="V88" s="146"/>
      <c r="W88" s="146"/>
      <c r="X88" s="152"/>
      <c r="Y88" s="152"/>
      <c r="Z88" s="164"/>
      <c r="AA88" s="152"/>
      <c r="AB88" s="152"/>
      <c r="AC88" s="155"/>
      <c r="AD88" s="138"/>
      <c r="AE88" s="138"/>
      <c r="AF88" s="138"/>
      <c r="AG88" s="153"/>
      <c r="AH88" s="560"/>
      <c r="AI88" s="101"/>
    </row>
    <row r="89" spans="1:35" s="100" customFormat="1" ht="14.45" customHeight="1" x14ac:dyDescent="0.2">
      <c r="A89" s="137"/>
      <c r="B89" s="196"/>
      <c r="C89" s="197"/>
      <c r="D89" s="198"/>
      <c r="E89" s="199"/>
      <c r="F89" s="199"/>
      <c r="G89" s="200"/>
      <c r="H89" s="165"/>
      <c r="I89" s="196"/>
      <c r="J89" s="158"/>
      <c r="K89" s="196"/>
      <c r="L89" s="158"/>
      <c r="M89" s="174"/>
      <c r="N89" s="145"/>
      <c r="O89" s="155"/>
      <c r="P89" s="159"/>
      <c r="Q89" s="160"/>
      <c r="R89" s="201"/>
      <c r="S89" s="159"/>
      <c r="T89" s="202"/>
      <c r="U89" s="202"/>
      <c r="V89" s="146"/>
      <c r="W89" s="146"/>
      <c r="X89" s="152"/>
      <c r="Y89" s="152"/>
      <c r="Z89" s="164"/>
      <c r="AA89" s="152"/>
      <c r="AB89" s="152"/>
      <c r="AC89" s="155"/>
      <c r="AD89" s="138"/>
      <c r="AE89" s="138"/>
      <c r="AF89" s="138"/>
      <c r="AG89" s="153"/>
      <c r="AH89" s="560"/>
      <c r="AI89" s="101"/>
    </row>
    <row r="90" spans="1:35" ht="14.45" customHeight="1" x14ac:dyDescent="0.2">
      <c r="A90" s="203"/>
      <c r="B90" s="204"/>
      <c r="C90" s="105"/>
      <c r="D90" s="205"/>
      <c r="E90" s="106"/>
      <c r="F90" s="106"/>
      <c r="G90" s="206"/>
      <c r="H90" s="204"/>
      <c r="I90" s="207"/>
      <c r="J90" s="204"/>
      <c r="K90" s="208"/>
      <c r="L90" s="209"/>
      <c r="M90" s="209"/>
      <c r="N90" s="210"/>
      <c r="O90" s="211"/>
      <c r="P90" s="208"/>
      <c r="Q90" s="211"/>
      <c r="R90" s="204"/>
      <c r="S90" s="204"/>
      <c r="T90" s="204"/>
      <c r="U90" s="204"/>
      <c r="V90" s="211"/>
      <c r="W90" s="211"/>
      <c r="X90" s="212"/>
      <c r="Y90" s="212"/>
      <c r="Z90" s="211"/>
      <c r="AA90" s="212"/>
      <c r="AB90" s="212"/>
      <c r="AC90" s="211"/>
      <c r="AD90" s="204"/>
      <c r="AE90" s="204"/>
      <c r="AF90" s="204"/>
      <c r="AG90" s="104"/>
      <c r="AH90" s="80"/>
      <c r="AI90" s="78"/>
    </row>
    <row r="91" spans="1:35" ht="15" x14ac:dyDescent="0.2">
      <c r="A91" s="769" t="s">
        <v>1398</v>
      </c>
      <c r="B91" s="770"/>
      <c r="C91" s="770"/>
      <c r="D91" s="770"/>
      <c r="E91" s="770"/>
      <c r="F91" s="770"/>
      <c r="G91" s="770"/>
      <c r="H91" s="770"/>
      <c r="I91" s="770"/>
      <c r="J91" s="770"/>
      <c r="K91" s="770"/>
      <c r="L91" s="770"/>
      <c r="M91" s="770"/>
      <c r="N91" s="770"/>
      <c r="O91" s="770"/>
      <c r="P91" s="770"/>
      <c r="Q91" s="770"/>
      <c r="R91" s="770"/>
      <c r="S91" s="770"/>
      <c r="T91" s="770"/>
      <c r="U91" s="770"/>
      <c r="V91" s="770"/>
      <c r="W91" s="770"/>
      <c r="X91" s="770"/>
      <c r="Y91" s="770"/>
      <c r="Z91" s="770"/>
      <c r="AA91" s="770"/>
      <c r="AB91" s="770"/>
      <c r="AC91" s="770"/>
      <c r="AD91" s="770"/>
      <c r="AE91" s="770"/>
      <c r="AF91" s="770"/>
      <c r="AG91" s="771"/>
      <c r="AH91" s="81"/>
    </row>
    <row r="92" spans="1:35" x14ac:dyDescent="0.2">
      <c r="A92" s="108"/>
      <c r="B92" s="138">
        <v>69</v>
      </c>
      <c r="C92" s="105" t="s">
        <v>270</v>
      </c>
      <c r="D92" s="104" t="s">
        <v>535</v>
      </c>
      <c r="E92" s="106">
        <v>2287900.2400000002</v>
      </c>
      <c r="F92" s="106">
        <v>1315115.8700000001</v>
      </c>
      <c r="G92" s="206" t="s">
        <v>29</v>
      </c>
      <c r="H92" s="138"/>
      <c r="I92" s="143" t="s">
        <v>35</v>
      </c>
      <c r="J92" s="138"/>
      <c r="K92" s="104" t="s">
        <v>36</v>
      </c>
      <c r="L92" s="144">
        <v>30691.943550118063</v>
      </c>
      <c r="M92" s="144">
        <v>17642.142493024261</v>
      </c>
      <c r="N92" s="145"/>
      <c r="O92" s="146" t="s">
        <v>269</v>
      </c>
      <c r="P92" s="143" t="s">
        <v>263</v>
      </c>
      <c r="Q92" s="146"/>
      <c r="R92" s="138">
        <v>69</v>
      </c>
      <c r="S92" s="138">
        <v>1</v>
      </c>
      <c r="T92" s="138">
        <v>2.25</v>
      </c>
      <c r="U92" s="138">
        <v>167.72399999999996</v>
      </c>
      <c r="V92" s="146">
        <v>0</v>
      </c>
      <c r="W92" s="146">
        <v>0</v>
      </c>
      <c r="X92" s="152">
        <v>0</v>
      </c>
      <c r="Y92" s="152">
        <v>0</v>
      </c>
      <c r="Z92" s="146">
        <v>1</v>
      </c>
      <c r="AA92" s="152">
        <v>0</v>
      </c>
      <c r="AB92" s="152">
        <v>0</v>
      </c>
      <c r="AC92" s="146" t="s">
        <v>263</v>
      </c>
      <c r="AD92" s="138">
        <v>526</v>
      </c>
      <c r="AE92" s="138">
        <v>100</v>
      </c>
      <c r="AF92" s="138">
        <v>2.25</v>
      </c>
      <c r="AG92" s="104" t="s">
        <v>1399</v>
      </c>
      <c r="AH92" s="78"/>
    </row>
    <row r="93" spans="1:35" x14ac:dyDescent="0.2">
      <c r="A93" s="108"/>
      <c r="B93" s="138">
        <v>69</v>
      </c>
      <c r="C93" s="105" t="s">
        <v>270</v>
      </c>
      <c r="D93" s="104" t="s">
        <v>535</v>
      </c>
      <c r="E93" s="106">
        <v>2287900.2400000002</v>
      </c>
      <c r="F93" s="106">
        <v>1315115.8700000001</v>
      </c>
      <c r="G93" s="206" t="s">
        <v>29</v>
      </c>
      <c r="H93" s="138"/>
      <c r="I93" s="143" t="s">
        <v>37</v>
      </c>
      <c r="J93" s="104"/>
      <c r="K93" s="104" t="s">
        <v>38</v>
      </c>
      <c r="L93" s="144">
        <v>2728.1727600104946</v>
      </c>
      <c r="M93" s="144">
        <v>1568.1904438243789</v>
      </c>
      <c r="N93" s="145"/>
      <c r="O93" s="146" t="s">
        <v>269</v>
      </c>
      <c r="P93" s="143" t="s">
        <v>263</v>
      </c>
      <c r="Q93" s="146"/>
      <c r="R93" s="138">
        <v>69</v>
      </c>
      <c r="S93" s="138">
        <v>1</v>
      </c>
      <c r="T93" s="138">
        <v>0.2</v>
      </c>
      <c r="U93" s="138">
        <v>167.72399999999996</v>
      </c>
      <c r="V93" s="146">
        <v>0</v>
      </c>
      <c r="W93" s="146">
        <v>0</v>
      </c>
      <c r="X93" s="152">
        <v>0</v>
      </c>
      <c r="Y93" s="152">
        <v>0</v>
      </c>
      <c r="Z93" s="146">
        <v>1</v>
      </c>
      <c r="AA93" s="152">
        <v>0</v>
      </c>
      <c r="AB93" s="152">
        <v>0</v>
      </c>
      <c r="AC93" s="146"/>
      <c r="AD93" s="138"/>
      <c r="AE93" s="138"/>
      <c r="AF93" s="138">
        <v>0.2</v>
      </c>
      <c r="AG93" s="104" t="s">
        <v>1399</v>
      </c>
      <c r="AH93" s="78"/>
    </row>
    <row r="94" spans="1:35" x14ac:dyDescent="0.2">
      <c r="A94" s="108"/>
      <c r="B94" s="138">
        <v>69</v>
      </c>
      <c r="C94" s="105" t="s">
        <v>270</v>
      </c>
      <c r="D94" s="104" t="s">
        <v>535</v>
      </c>
      <c r="E94" s="106">
        <v>2287900.2400000002</v>
      </c>
      <c r="F94" s="106">
        <v>1315115.8700000001</v>
      </c>
      <c r="G94" s="206" t="s">
        <v>29</v>
      </c>
      <c r="H94" s="138"/>
      <c r="I94" s="143" t="s">
        <v>35</v>
      </c>
      <c r="J94" s="138"/>
      <c r="K94" s="143" t="s">
        <v>39</v>
      </c>
      <c r="L94" s="144">
        <v>10912.691040041978</v>
      </c>
      <c r="M94" s="144">
        <v>6272.7617752975157</v>
      </c>
      <c r="N94" s="145"/>
      <c r="O94" s="146" t="s">
        <v>269</v>
      </c>
      <c r="P94" s="143" t="s">
        <v>263</v>
      </c>
      <c r="Q94" s="146"/>
      <c r="R94" s="138">
        <v>69</v>
      </c>
      <c r="S94" s="138">
        <v>1</v>
      </c>
      <c r="T94" s="138">
        <v>0.8</v>
      </c>
      <c r="U94" s="138">
        <v>167.72399999999996</v>
      </c>
      <c r="V94" s="146">
        <v>0</v>
      </c>
      <c r="W94" s="146">
        <v>0</v>
      </c>
      <c r="X94" s="152">
        <v>0</v>
      </c>
      <c r="Y94" s="152">
        <v>0</v>
      </c>
      <c r="Z94" s="146">
        <v>1</v>
      </c>
      <c r="AA94" s="152">
        <v>0</v>
      </c>
      <c r="AB94" s="152">
        <v>0</v>
      </c>
      <c r="AC94" s="146"/>
      <c r="AD94" s="138"/>
      <c r="AE94" s="138"/>
      <c r="AF94" s="138">
        <v>0.8</v>
      </c>
      <c r="AG94" s="104" t="s">
        <v>1399</v>
      </c>
      <c r="AH94" s="78"/>
    </row>
    <row r="95" spans="1:35" ht="13.5" customHeight="1" x14ac:dyDescent="0.2">
      <c r="A95" s="108"/>
      <c r="B95" s="138">
        <v>69</v>
      </c>
      <c r="C95" s="105" t="s">
        <v>270</v>
      </c>
      <c r="D95" s="104" t="s">
        <v>535</v>
      </c>
      <c r="E95" s="106">
        <v>2287900.2400000002</v>
      </c>
      <c r="F95" s="106">
        <v>1315115.8700000001</v>
      </c>
      <c r="G95" s="206" t="s">
        <v>28</v>
      </c>
      <c r="H95" s="138"/>
      <c r="I95" s="142" t="s">
        <v>39</v>
      </c>
      <c r="J95" s="138"/>
      <c r="K95" s="143" t="s">
        <v>40</v>
      </c>
      <c r="L95" s="144">
        <v>13777.272438052996</v>
      </c>
      <c r="M95" s="144">
        <v>7919.3617413131124</v>
      </c>
      <c r="N95" s="145"/>
      <c r="O95" s="146" t="s">
        <v>269</v>
      </c>
      <c r="P95" s="143" t="s">
        <v>263</v>
      </c>
      <c r="Q95" s="146"/>
      <c r="R95" s="138">
        <v>69</v>
      </c>
      <c r="S95" s="138">
        <v>1</v>
      </c>
      <c r="T95" s="138">
        <v>1.01</v>
      </c>
      <c r="U95" s="138">
        <v>167.72399999999996</v>
      </c>
      <c r="V95" s="146">
        <v>1</v>
      </c>
      <c r="W95" s="146">
        <v>0</v>
      </c>
      <c r="X95" s="152">
        <v>0</v>
      </c>
      <c r="Y95" s="152">
        <v>0</v>
      </c>
      <c r="Z95" s="146">
        <v>1</v>
      </c>
      <c r="AA95" s="152">
        <v>13777.272438052996</v>
      </c>
      <c r="AB95" s="152">
        <v>7919.3617413131124</v>
      </c>
      <c r="AC95" s="146"/>
      <c r="AD95" s="138"/>
      <c r="AE95" s="138"/>
      <c r="AF95" s="138">
        <v>1.01</v>
      </c>
      <c r="AG95" s="104" t="s">
        <v>1399</v>
      </c>
      <c r="AH95" s="78"/>
    </row>
    <row r="96" spans="1:35" x14ac:dyDescent="0.2">
      <c r="A96" s="108"/>
      <c r="B96" s="104">
        <v>115</v>
      </c>
      <c r="C96" s="105" t="s">
        <v>575</v>
      </c>
      <c r="D96" s="104" t="s">
        <v>1400</v>
      </c>
      <c r="E96" s="106">
        <v>2261567.19</v>
      </c>
      <c r="F96" s="106">
        <v>1306448.77</v>
      </c>
      <c r="G96" s="107" t="s">
        <v>28</v>
      </c>
      <c r="H96" s="104"/>
      <c r="I96" s="104" t="s">
        <v>1401</v>
      </c>
      <c r="J96" s="104"/>
      <c r="K96" s="104" t="s">
        <v>576</v>
      </c>
      <c r="L96" s="104">
        <v>2261567.19</v>
      </c>
      <c r="M96" s="104">
        <v>1306448.77</v>
      </c>
      <c r="N96" s="104">
        <v>2261567.19</v>
      </c>
      <c r="O96" s="105" t="s">
        <v>269</v>
      </c>
      <c r="P96" s="104" t="s">
        <v>263</v>
      </c>
      <c r="Q96" s="104" t="e">
        <v>#N/A</v>
      </c>
      <c r="R96" s="104">
        <v>69</v>
      </c>
      <c r="S96" s="104">
        <v>1</v>
      </c>
      <c r="T96" s="104">
        <v>3.7</v>
      </c>
      <c r="U96" s="104">
        <v>3.7</v>
      </c>
      <c r="V96" s="104">
        <v>1</v>
      </c>
      <c r="W96" s="104">
        <v>0</v>
      </c>
      <c r="X96" s="104">
        <v>0</v>
      </c>
      <c r="Y96" s="104">
        <v>0</v>
      </c>
      <c r="Z96" s="104">
        <v>1</v>
      </c>
      <c r="AA96" s="104">
        <v>2261567.19</v>
      </c>
      <c r="AB96" s="104">
        <v>1306448.77</v>
      </c>
      <c r="AC96" s="104" t="s">
        <v>263</v>
      </c>
      <c r="AD96" s="104">
        <v>526</v>
      </c>
      <c r="AE96" s="104">
        <v>100</v>
      </c>
      <c r="AF96" s="104">
        <v>3.7</v>
      </c>
      <c r="AG96" s="104" t="s">
        <v>1402</v>
      </c>
      <c r="AH96" s="78"/>
    </row>
    <row r="97" spans="1:34" x14ac:dyDescent="0.2">
      <c r="A97" s="108"/>
      <c r="B97" s="104">
        <v>69</v>
      </c>
      <c r="C97" s="105" t="s">
        <v>274</v>
      </c>
      <c r="D97" s="104" t="s">
        <v>540</v>
      </c>
      <c r="E97" s="106">
        <v>996030.14</v>
      </c>
      <c r="F97" s="106">
        <v>770153.08</v>
      </c>
      <c r="G97" s="107" t="s">
        <v>28</v>
      </c>
      <c r="H97" s="104">
        <v>51175</v>
      </c>
      <c r="I97" s="104" t="s">
        <v>275</v>
      </c>
      <c r="J97" s="104">
        <v>51163</v>
      </c>
      <c r="K97" s="104" t="s">
        <v>1403</v>
      </c>
      <c r="L97" s="104">
        <v>371707.23314167047</v>
      </c>
      <c r="M97" s="104">
        <v>287412.45768158737</v>
      </c>
      <c r="N97" s="104">
        <v>831434.66554960771</v>
      </c>
      <c r="O97" s="105" t="s">
        <v>269</v>
      </c>
      <c r="P97" s="104" t="s">
        <v>263</v>
      </c>
      <c r="Q97" s="104" t="e">
        <v>#N/A</v>
      </c>
      <c r="R97" s="104">
        <v>69</v>
      </c>
      <c r="S97" s="104">
        <v>1</v>
      </c>
      <c r="T97" s="104">
        <v>8.0869999999999997</v>
      </c>
      <c r="U97" s="104">
        <v>21.67</v>
      </c>
      <c r="V97" s="104">
        <v>1</v>
      </c>
      <c r="W97" s="104">
        <v>0</v>
      </c>
      <c r="X97" s="104">
        <v>0</v>
      </c>
      <c r="Y97" s="104">
        <v>0</v>
      </c>
      <c r="Z97" s="104">
        <v>1</v>
      </c>
      <c r="AA97" s="104">
        <v>371707.23314167047</v>
      </c>
      <c r="AB97" s="104">
        <v>287412.45768158737</v>
      </c>
      <c r="AC97" s="104" t="s">
        <v>263</v>
      </c>
      <c r="AD97" s="104">
        <v>526</v>
      </c>
      <c r="AE97" s="104">
        <v>100</v>
      </c>
      <c r="AF97" s="104">
        <v>7.8730000000000002</v>
      </c>
      <c r="AG97" s="104" t="s">
        <v>1404</v>
      </c>
      <c r="AH97" s="78"/>
    </row>
    <row r="98" spans="1:34" x14ac:dyDescent="0.2">
      <c r="A98" s="108"/>
      <c r="B98" s="104">
        <v>69</v>
      </c>
      <c r="C98" s="105" t="s">
        <v>276</v>
      </c>
      <c r="D98" s="104" t="s">
        <v>540</v>
      </c>
      <c r="E98" s="106">
        <v>996030.14</v>
      </c>
      <c r="F98" s="106">
        <v>770153.08</v>
      </c>
      <c r="G98" s="107" t="s">
        <v>28</v>
      </c>
      <c r="H98" s="104">
        <v>51159</v>
      </c>
      <c r="I98" s="104" t="s">
        <v>1405</v>
      </c>
      <c r="J98" s="104">
        <v>51155</v>
      </c>
      <c r="K98" s="104" t="s">
        <v>1406</v>
      </c>
      <c r="L98" s="104">
        <v>274586.25087032764</v>
      </c>
      <c r="M98" s="104">
        <v>212316.31287125059</v>
      </c>
      <c r="N98" s="104"/>
      <c r="O98" s="105" t="s">
        <v>269</v>
      </c>
      <c r="P98" s="104" t="s">
        <v>263</v>
      </c>
      <c r="Q98" s="104" t="e">
        <v>#N/A</v>
      </c>
      <c r="R98" s="104">
        <v>69</v>
      </c>
      <c r="S98" s="104">
        <v>1</v>
      </c>
      <c r="T98" s="104">
        <v>5.9740000000000002</v>
      </c>
      <c r="U98" s="104">
        <v>21.67</v>
      </c>
      <c r="V98" s="104">
        <v>1</v>
      </c>
      <c r="W98" s="104">
        <v>0</v>
      </c>
      <c r="X98" s="104">
        <v>0</v>
      </c>
      <c r="Y98" s="104">
        <v>0</v>
      </c>
      <c r="Z98" s="104">
        <v>1</v>
      </c>
      <c r="AA98" s="104">
        <v>274586.25087032764</v>
      </c>
      <c r="AB98" s="104">
        <v>212316.31287125059</v>
      </c>
      <c r="AC98" s="104" t="s">
        <v>263</v>
      </c>
      <c r="AD98" s="104">
        <v>526</v>
      </c>
      <c r="AE98" s="104">
        <v>100</v>
      </c>
      <c r="AF98" s="104">
        <v>5.9909999999999997</v>
      </c>
      <c r="AG98" s="104" t="s">
        <v>1404</v>
      </c>
      <c r="AH98" s="78"/>
    </row>
    <row r="99" spans="1:34" x14ac:dyDescent="0.2">
      <c r="A99" s="108"/>
      <c r="B99" s="104">
        <v>115</v>
      </c>
      <c r="C99" s="105" t="s">
        <v>290</v>
      </c>
      <c r="D99" s="104" t="s">
        <v>585</v>
      </c>
      <c r="E99" s="106">
        <v>498759.32</v>
      </c>
      <c r="F99" s="106">
        <v>322672.45</v>
      </c>
      <c r="G99" s="107" t="s">
        <v>28</v>
      </c>
      <c r="H99" s="104">
        <v>52358</v>
      </c>
      <c r="I99" s="104" t="s">
        <v>1407</v>
      </c>
      <c r="J99" s="104">
        <v>52370</v>
      </c>
      <c r="K99" s="104" t="s">
        <v>1408</v>
      </c>
      <c r="L99" s="104">
        <v>56871.074116305594</v>
      </c>
      <c r="M99" s="104">
        <v>36792.753705815288</v>
      </c>
      <c r="N99" s="104">
        <v>436514.28411630564</v>
      </c>
      <c r="O99" s="105" t="s">
        <v>269</v>
      </c>
      <c r="P99" s="104" t="s">
        <v>263</v>
      </c>
      <c r="Q99" s="104" t="e">
        <v>#N/A</v>
      </c>
      <c r="R99" s="104">
        <v>115</v>
      </c>
      <c r="S99" s="104">
        <v>1</v>
      </c>
      <c r="T99" s="104">
        <v>1.1000000000000001</v>
      </c>
      <c r="U99" s="104">
        <v>9.6470000000000002</v>
      </c>
      <c r="V99" s="104">
        <v>1</v>
      </c>
      <c r="W99" s="104">
        <v>0</v>
      </c>
      <c r="X99" s="104">
        <v>0</v>
      </c>
      <c r="Y99" s="104">
        <v>0</v>
      </c>
      <c r="Z99" s="104">
        <v>1</v>
      </c>
      <c r="AA99" s="104">
        <v>56871.074116305594</v>
      </c>
      <c r="AB99" s="104">
        <v>36792.753705815288</v>
      </c>
      <c r="AC99" s="104" t="s">
        <v>263</v>
      </c>
      <c r="AD99" s="104">
        <v>526</v>
      </c>
      <c r="AE99" s="104">
        <v>100</v>
      </c>
      <c r="AF99" s="104">
        <v>1.1000000000000001</v>
      </c>
      <c r="AG99" s="104" t="s">
        <v>1409</v>
      </c>
      <c r="AH99" s="78"/>
    </row>
    <row r="100" spans="1:34" x14ac:dyDescent="0.2">
      <c r="A100" s="108"/>
      <c r="B100" s="104">
        <v>69</v>
      </c>
      <c r="C100" s="105" t="s">
        <v>271</v>
      </c>
      <c r="D100" s="104" t="s">
        <v>294</v>
      </c>
      <c r="E100" s="106">
        <v>124608.15</v>
      </c>
      <c r="F100" s="106">
        <v>42925.11</v>
      </c>
      <c r="G100" s="107" t="s">
        <v>28</v>
      </c>
      <c r="H100" s="104"/>
      <c r="I100" s="104" t="s">
        <v>1410</v>
      </c>
      <c r="J100" s="104"/>
      <c r="K100" s="104" t="s">
        <v>1411</v>
      </c>
      <c r="L100" s="104">
        <v>25562.518865850972</v>
      </c>
      <c r="M100" s="104">
        <v>8805.7958824822326</v>
      </c>
      <c r="N100" s="104"/>
      <c r="O100" s="105" t="s">
        <v>269</v>
      </c>
      <c r="P100" s="104" t="s">
        <v>263</v>
      </c>
      <c r="Q100" s="104" t="e">
        <v>#N/A</v>
      </c>
      <c r="R100" s="104">
        <v>69</v>
      </c>
      <c r="S100" s="104">
        <v>1</v>
      </c>
      <c r="T100" s="104">
        <v>2.8</v>
      </c>
      <c r="U100" s="104">
        <v>13.649000000000001</v>
      </c>
      <c r="V100" s="104">
        <v>1</v>
      </c>
      <c r="W100" s="104">
        <v>0</v>
      </c>
      <c r="X100" s="104">
        <v>0</v>
      </c>
      <c r="Y100" s="104">
        <v>0</v>
      </c>
      <c r="Z100" s="104">
        <v>1</v>
      </c>
      <c r="AA100" s="104">
        <v>25562.518865850972</v>
      </c>
      <c r="AB100" s="104">
        <v>8805.7958824822326</v>
      </c>
      <c r="AC100" s="104" t="s">
        <v>263</v>
      </c>
      <c r="AD100" s="104">
        <v>526</v>
      </c>
      <c r="AE100" s="104">
        <v>100</v>
      </c>
      <c r="AF100" s="104">
        <v>2.8</v>
      </c>
      <c r="AG100" s="104" t="s">
        <v>1412</v>
      </c>
      <c r="AH100" s="78"/>
    </row>
    <row r="101" spans="1:34" x14ac:dyDescent="0.2">
      <c r="A101" s="108"/>
      <c r="B101" s="104">
        <v>69</v>
      </c>
      <c r="C101" s="105" t="s">
        <v>271</v>
      </c>
      <c r="D101" s="104" t="s">
        <v>294</v>
      </c>
      <c r="E101" s="106">
        <v>124608.15</v>
      </c>
      <c r="F101" s="106">
        <v>42925.11</v>
      </c>
      <c r="G101" s="107" t="s">
        <v>28</v>
      </c>
      <c r="H101" s="104"/>
      <c r="I101" s="104" t="s">
        <v>1410</v>
      </c>
      <c r="J101" s="104"/>
      <c r="K101" s="104" t="s">
        <v>1413</v>
      </c>
      <c r="L101" s="104">
        <v>27479.707780789799</v>
      </c>
      <c r="M101" s="104">
        <v>9466.2305736683993</v>
      </c>
      <c r="N101" s="104"/>
      <c r="O101" s="105" t="s">
        <v>269</v>
      </c>
      <c r="P101" s="104" t="s">
        <v>263</v>
      </c>
      <c r="Q101" s="104" t="e">
        <v>#N/A</v>
      </c>
      <c r="R101" s="104">
        <v>69</v>
      </c>
      <c r="S101" s="104">
        <v>1</v>
      </c>
      <c r="T101" s="104">
        <v>3.01</v>
      </c>
      <c r="U101" s="104">
        <v>13.649000000000001</v>
      </c>
      <c r="V101" s="104">
        <v>1</v>
      </c>
      <c r="W101" s="104">
        <v>0</v>
      </c>
      <c r="X101" s="104">
        <v>0</v>
      </c>
      <c r="Y101" s="104">
        <v>0</v>
      </c>
      <c r="Z101" s="104">
        <v>1</v>
      </c>
      <c r="AA101" s="104">
        <v>27479.707780789799</v>
      </c>
      <c r="AB101" s="104">
        <v>9466.2305736683993</v>
      </c>
      <c r="AC101" s="104" t="s">
        <v>263</v>
      </c>
      <c r="AD101" s="104">
        <v>526</v>
      </c>
      <c r="AE101" s="104">
        <v>100</v>
      </c>
      <c r="AF101" s="104">
        <v>3.01</v>
      </c>
      <c r="AG101" s="104" t="s">
        <v>1412</v>
      </c>
      <c r="AH101" s="78"/>
    </row>
    <row r="102" spans="1:34" x14ac:dyDescent="0.2">
      <c r="A102" s="108"/>
      <c r="B102" s="104">
        <v>69</v>
      </c>
      <c r="C102" s="105" t="s">
        <v>314</v>
      </c>
      <c r="D102" s="104" t="s">
        <v>550</v>
      </c>
      <c r="E102" s="106">
        <v>302476.17</v>
      </c>
      <c r="F102" s="106">
        <v>174619.89</v>
      </c>
      <c r="G102" s="107" t="s">
        <v>28</v>
      </c>
      <c r="H102" s="104"/>
      <c r="I102" s="104" t="s">
        <v>55</v>
      </c>
      <c r="J102" s="104"/>
      <c r="K102" s="104" t="s">
        <v>56</v>
      </c>
      <c r="L102" s="104">
        <v>158750.99203023757</v>
      </c>
      <c r="M102" s="104">
        <v>91647.156090712742</v>
      </c>
      <c r="N102" s="104">
        <v>302476.17</v>
      </c>
      <c r="O102" s="105" t="s">
        <v>269</v>
      </c>
      <c r="P102" s="104" t="s">
        <v>263</v>
      </c>
      <c r="Q102" s="104" t="e">
        <v>#N/A</v>
      </c>
      <c r="R102" s="104">
        <v>69</v>
      </c>
      <c r="S102" s="104">
        <v>1</v>
      </c>
      <c r="T102" s="104">
        <v>2.4300000000000002</v>
      </c>
      <c r="U102" s="104">
        <v>4.63</v>
      </c>
      <c r="V102" s="104">
        <v>1</v>
      </c>
      <c r="W102" s="104">
        <v>0</v>
      </c>
      <c r="X102" s="104">
        <v>0</v>
      </c>
      <c r="Y102" s="104">
        <v>0</v>
      </c>
      <c r="Z102" s="104">
        <v>1</v>
      </c>
      <c r="AA102" s="104">
        <v>158750.99203023757</v>
      </c>
      <c r="AB102" s="104">
        <v>91647.156090712742</v>
      </c>
      <c r="AC102" s="104" t="s">
        <v>263</v>
      </c>
      <c r="AD102" s="104">
        <v>526</v>
      </c>
      <c r="AE102" s="104">
        <v>100</v>
      </c>
      <c r="AF102" s="104">
        <v>2.4300000000000002</v>
      </c>
      <c r="AG102" s="104" t="s">
        <v>1414</v>
      </c>
      <c r="AH102" s="78"/>
    </row>
    <row r="103" spans="1:34" x14ac:dyDescent="0.2">
      <c r="A103" s="108"/>
      <c r="B103" s="104">
        <v>69</v>
      </c>
      <c r="C103" s="105" t="s">
        <v>314</v>
      </c>
      <c r="D103" s="104" t="s">
        <v>550</v>
      </c>
      <c r="E103" s="106">
        <v>302476.17</v>
      </c>
      <c r="F103" s="106">
        <v>174619.89</v>
      </c>
      <c r="G103" s="107" t="s">
        <v>28</v>
      </c>
      <c r="H103" s="104"/>
      <c r="I103" s="104" t="s">
        <v>56</v>
      </c>
      <c r="J103" s="104"/>
      <c r="K103" s="104" t="s">
        <v>57</v>
      </c>
      <c r="L103" s="104">
        <v>143725.17796976239</v>
      </c>
      <c r="M103" s="104">
        <v>82972.733909287257</v>
      </c>
      <c r="N103" s="104"/>
      <c r="O103" s="105" t="s">
        <v>269</v>
      </c>
      <c r="P103" s="104" t="s">
        <v>263</v>
      </c>
      <c r="Q103" s="104" t="e">
        <v>#N/A</v>
      </c>
      <c r="R103" s="104">
        <v>69</v>
      </c>
      <c r="S103" s="104">
        <v>1</v>
      </c>
      <c r="T103" s="104">
        <v>2.2000000000000002</v>
      </c>
      <c r="U103" s="104">
        <v>4.63</v>
      </c>
      <c r="V103" s="104">
        <v>1</v>
      </c>
      <c r="W103" s="104">
        <v>0</v>
      </c>
      <c r="X103" s="104">
        <v>0</v>
      </c>
      <c r="Y103" s="104">
        <v>0</v>
      </c>
      <c r="Z103" s="104">
        <v>1</v>
      </c>
      <c r="AA103" s="104">
        <v>143725.17796976239</v>
      </c>
      <c r="AB103" s="104">
        <v>82972.733909287257</v>
      </c>
      <c r="AC103" s="104" t="s">
        <v>263</v>
      </c>
      <c r="AD103" s="104">
        <v>526</v>
      </c>
      <c r="AE103" s="104">
        <v>100</v>
      </c>
      <c r="AF103" s="104">
        <v>2.2000000000000002</v>
      </c>
      <c r="AG103" s="104" t="s">
        <v>1415</v>
      </c>
      <c r="AH103" s="78"/>
    </row>
    <row r="104" spans="1:34" x14ac:dyDescent="0.2">
      <c r="A104" s="108"/>
      <c r="B104" s="104">
        <v>69</v>
      </c>
      <c r="C104" s="105" t="s">
        <v>314</v>
      </c>
      <c r="D104" s="104" t="s">
        <v>560</v>
      </c>
      <c r="E104" s="106">
        <v>68194.84</v>
      </c>
      <c r="F104" s="106">
        <v>40169.99</v>
      </c>
      <c r="G104" s="107" t="s">
        <v>28</v>
      </c>
      <c r="H104" s="104"/>
      <c r="I104" s="104" t="s">
        <v>56</v>
      </c>
      <c r="J104" s="104"/>
      <c r="K104" s="104" t="s">
        <v>58</v>
      </c>
      <c r="L104" s="104">
        <v>68194.84</v>
      </c>
      <c r="M104" s="104">
        <v>40169.99</v>
      </c>
      <c r="N104" s="104">
        <v>70019.490000000005</v>
      </c>
      <c r="O104" s="105" t="s">
        <v>269</v>
      </c>
      <c r="P104" s="104" t="s">
        <v>263</v>
      </c>
      <c r="Q104" s="104" t="e">
        <v>#N/A</v>
      </c>
      <c r="R104" s="104">
        <v>69</v>
      </c>
      <c r="S104" s="104">
        <v>1</v>
      </c>
      <c r="T104" s="104">
        <v>0.25600000000000001</v>
      </c>
      <c r="U104" s="104">
        <v>0.25600000000000001</v>
      </c>
      <c r="V104" s="104">
        <v>1</v>
      </c>
      <c r="W104" s="104">
        <v>0</v>
      </c>
      <c r="X104" s="104">
        <v>0</v>
      </c>
      <c r="Y104" s="104">
        <v>0</v>
      </c>
      <c r="Z104" s="104">
        <v>1</v>
      </c>
      <c r="AA104" s="104">
        <v>68194.84</v>
      </c>
      <c r="AB104" s="104">
        <v>40169.99</v>
      </c>
      <c r="AC104" s="104" t="s">
        <v>263</v>
      </c>
      <c r="AD104" s="104">
        <v>526</v>
      </c>
      <c r="AE104" s="104">
        <v>100</v>
      </c>
      <c r="AF104" s="104">
        <v>0.25600000000000001</v>
      </c>
      <c r="AG104" s="104" t="s">
        <v>1415</v>
      </c>
      <c r="AH104" s="78"/>
    </row>
    <row r="105" spans="1:34" x14ac:dyDescent="0.2">
      <c r="A105" s="108"/>
      <c r="B105" s="104">
        <v>69</v>
      </c>
      <c r="C105" s="105" t="s">
        <v>1416</v>
      </c>
      <c r="D105" s="104" t="s">
        <v>315</v>
      </c>
      <c r="E105" s="106">
        <v>1824.65</v>
      </c>
      <c r="F105" s="106">
        <v>1408.57</v>
      </c>
      <c r="G105" s="107" t="s">
        <v>28</v>
      </c>
      <c r="H105" s="104">
        <v>52251</v>
      </c>
      <c r="I105" s="104" t="s">
        <v>1417</v>
      </c>
      <c r="J105" s="104">
        <v>52257</v>
      </c>
      <c r="K105" s="104" t="s">
        <v>1418</v>
      </c>
      <c r="L105" s="104">
        <v>1824.65</v>
      </c>
      <c r="M105" s="104">
        <v>1408.57</v>
      </c>
      <c r="N105" s="104">
        <v>1824.65</v>
      </c>
      <c r="O105" s="105" t="s">
        <v>269</v>
      </c>
      <c r="P105" s="104" t="s">
        <v>263</v>
      </c>
      <c r="Q105" s="104" t="e">
        <v>#N/A</v>
      </c>
      <c r="R105" s="104">
        <v>69</v>
      </c>
      <c r="S105" s="104">
        <v>1</v>
      </c>
      <c r="T105" s="104">
        <v>2.6</v>
      </c>
      <c r="U105" s="104">
        <v>2.6</v>
      </c>
      <c r="V105" s="104">
        <v>1</v>
      </c>
      <c r="W105" s="104">
        <v>0</v>
      </c>
      <c r="X105" s="104">
        <v>0</v>
      </c>
      <c r="Y105" s="104">
        <v>0</v>
      </c>
      <c r="Z105" s="104">
        <v>1</v>
      </c>
      <c r="AA105" s="104">
        <v>1824.65</v>
      </c>
      <c r="AB105" s="104">
        <v>1408.57</v>
      </c>
      <c r="AC105" s="104" t="s">
        <v>263</v>
      </c>
      <c r="AD105" s="104">
        <v>526</v>
      </c>
      <c r="AE105" s="104">
        <v>100</v>
      </c>
      <c r="AF105" s="104">
        <v>2.6</v>
      </c>
      <c r="AG105" s="104" t="s">
        <v>1419</v>
      </c>
      <c r="AH105" s="78"/>
    </row>
    <row r="106" spans="1:34" x14ac:dyDescent="0.2">
      <c r="A106" s="108"/>
      <c r="B106" s="104">
        <v>69</v>
      </c>
      <c r="C106" s="105" t="s">
        <v>317</v>
      </c>
      <c r="D106" s="104" t="s">
        <v>551</v>
      </c>
      <c r="E106" s="106">
        <v>568271.9</v>
      </c>
      <c r="F106" s="106">
        <v>441549.53</v>
      </c>
      <c r="G106" s="107" t="s">
        <v>28</v>
      </c>
      <c r="H106" s="104"/>
      <c r="I106" s="104" t="s">
        <v>59</v>
      </c>
      <c r="J106" s="104"/>
      <c r="K106" s="104" t="s">
        <v>60</v>
      </c>
      <c r="L106" s="104">
        <v>135735.99563225234</v>
      </c>
      <c r="M106" s="104">
        <v>105467.40930794408</v>
      </c>
      <c r="N106" s="104">
        <v>572166.46328638948</v>
      </c>
      <c r="O106" s="105" t="s">
        <v>269</v>
      </c>
      <c r="P106" s="104" t="s">
        <v>263</v>
      </c>
      <c r="Q106" s="104" t="e">
        <v>#N/A</v>
      </c>
      <c r="R106" s="104">
        <v>69</v>
      </c>
      <c r="S106" s="104">
        <v>1</v>
      </c>
      <c r="T106" s="104">
        <v>4.0140000000000002</v>
      </c>
      <c r="U106" s="104">
        <v>16.805</v>
      </c>
      <c r="V106" s="104">
        <v>1</v>
      </c>
      <c r="W106" s="104">
        <v>0</v>
      </c>
      <c r="X106" s="104">
        <v>0</v>
      </c>
      <c r="Y106" s="104">
        <v>0</v>
      </c>
      <c r="Z106" s="104">
        <v>1</v>
      </c>
      <c r="AA106" s="104">
        <v>135735.99563225234</v>
      </c>
      <c r="AB106" s="104">
        <v>105467.40930794408</v>
      </c>
      <c r="AC106" s="104" t="s">
        <v>263</v>
      </c>
      <c r="AD106" s="104">
        <v>526</v>
      </c>
      <c r="AE106" s="104">
        <v>100</v>
      </c>
      <c r="AF106" s="104">
        <v>4.0140000000000002</v>
      </c>
      <c r="AG106" s="104" t="s">
        <v>1420</v>
      </c>
      <c r="AH106" s="78"/>
    </row>
    <row r="107" spans="1:34" x14ac:dyDescent="0.2">
      <c r="A107" s="108"/>
      <c r="B107" s="104">
        <v>69</v>
      </c>
      <c r="C107" s="105" t="s">
        <v>317</v>
      </c>
      <c r="D107" s="104" t="s">
        <v>551</v>
      </c>
      <c r="E107" s="106">
        <v>568271.9</v>
      </c>
      <c r="F107" s="106">
        <v>441549.53</v>
      </c>
      <c r="G107" s="107" t="s">
        <v>28</v>
      </c>
      <c r="H107" s="104"/>
      <c r="I107" s="104" t="s">
        <v>62</v>
      </c>
      <c r="J107" s="104"/>
      <c r="K107" s="104" t="s">
        <v>59</v>
      </c>
      <c r="L107" s="104">
        <v>77099.668670038678</v>
      </c>
      <c r="M107" s="104">
        <v>59906.749681642366</v>
      </c>
      <c r="N107" s="104"/>
      <c r="O107" s="105" t="s">
        <v>269</v>
      </c>
      <c r="P107" s="104" t="s">
        <v>263</v>
      </c>
      <c r="Q107" s="104" t="e">
        <v>#N/A</v>
      </c>
      <c r="R107" s="104">
        <v>69</v>
      </c>
      <c r="S107" s="104">
        <v>1</v>
      </c>
      <c r="T107" s="104">
        <v>2.2799999999999998</v>
      </c>
      <c r="U107" s="104">
        <v>16.805</v>
      </c>
      <c r="V107" s="104">
        <v>1</v>
      </c>
      <c r="W107" s="104">
        <v>0</v>
      </c>
      <c r="X107" s="104">
        <v>0</v>
      </c>
      <c r="Y107" s="104">
        <v>0</v>
      </c>
      <c r="Z107" s="104">
        <v>1</v>
      </c>
      <c r="AA107" s="104">
        <v>77099.668670038678</v>
      </c>
      <c r="AB107" s="104">
        <v>59906.749681642366</v>
      </c>
      <c r="AC107" s="104" t="s">
        <v>263</v>
      </c>
      <c r="AD107" s="104">
        <v>526</v>
      </c>
      <c r="AE107" s="104">
        <v>100</v>
      </c>
      <c r="AF107" s="104">
        <v>2.2799999999999998</v>
      </c>
      <c r="AG107" s="104" t="s">
        <v>1421</v>
      </c>
      <c r="AH107" s="78"/>
    </row>
    <row r="108" spans="1:34" x14ac:dyDescent="0.2">
      <c r="A108" s="108"/>
      <c r="B108" s="104">
        <v>69</v>
      </c>
      <c r="C108" s="105" t="s">
        <v>317</v>
      </c>
      <c r="D108" s="104" t="s">
        <v>551</v>
      </c>
      <c r="E108" s="106">
        <v>568271.9</v>
      </c>
      <c r="F108" s="106">
        <v>441549.53</v>
      </c>
      <c r="G108" s="107" t="s">
        <v>28</v>
      </c>
      <c r="H108" s="104"/>
      <c r="I108" s="104" t="s">
        <v>64</v>
      </c>
      <c r="J108" s="104"/>
      <c r="K108" s="104" t="s">
        <v>62</v>
      </c>
      <c r="L108" s="104">
        <v>321586.77590002975</v>
      </c>
      <c r="M108" s="104">
        <v>249874.20590895566</v>
      </c>
      <c r="N108" s="104"/>
      <c r="O108" s="105" t="s">
        <v>269</v>
      </c>
      <c r="P108" s="104" t="s">
        <v>263</v>
      </c>
      <c r="Q108" s="104" t="e">
        <v>#N/A</v>
      </c>
      <c r="R108" s="104">
        <v>69</v>
      </c>
      <c r="S108" s="104">
        <v>1</v>
      </c>
      <c r="T108" s="104">
        <v>9.51</v>
      </c>
      <c r="U108" s="104">
        <v>16.805</v>
      </c>
      <c r="V108" s="104">
        <v>1</v>
      </c>
      <c r="W108" s="104">
        <v>0</v>
      </c>
      <c r="X108" s="104">
        <v>0</v>
      </c>
      <c r="Y108" s="104">
        <v>0</v>
      </c>
      <c r="Z108" s="104">
        <v>1</v>
      </c>
      <c r="AA108" s="104">
        <v>321586.77590002975</v>
      </c>
      <c r="AB108" s="104">
        <v>249874.20590895566</v>
      </c>
      <c r="AC108" s="104" t="s">
        <v>263</v>
      </c>
      <c r="AD108" s="104">
        <v>526</v>
      </c>
      <c r="AE108" s="104">
        <v>100</v>
      </c>
      <c r="AF108" s="104">
        <v>9.51</v>
      </c>
      <c r="AG108" s="104" t="s">
        <v>1421</v>
      </c>
      <c r="AH108" s="78"/>
    </row>
    <row r="109" spans="1:34" x14ac:dyDescent="0.2">
      <c r="A109" s="108"/>
      <c r="B109" s="104">
        <v>69</v>
      </c>
      <c r="C109" s="105" t="s">
        <v>277</v>
      </c>
      <c r="D109" s="104" t="s">
        <v>322</v>
      </c>
      <c r="E109" s="106">
        <v>1904339.08</v>
      </c>
      <c r="F109" s="106">
        <v>1429165.94</v>
      </c>
      <c r="G109" s="107" t="s">
        <v>29</v>
      </c>
      <c r="H109" s="104"/>
      <c r="I109" s="104" t="s">
        <v>42</v>
      </c>
      <c r="J109" s="104"/>
      <c r="K109" s="104" t="s">
        <v>43</v>
      </c>
      <c r="L109" s="104">
        <v>39366.278586737979</v>
      </c>
      <c r="M109" s="104">
        <v>29543.554050635379</v>
      </c>
      <c r="N109" s="104">
        <v>1904339.08</v>
      </c>
      <c r="O109" s="105" t="s">
        <v>269</v>
      </c>
      <c r="P109" s="104" t="s">
        <v>263</v>
      </c>
      <c r="Q109" s="104" t="e">
        <v>#N/A</v>
      </c>
      <c r="R109" s="104">
        <v>69</v>
      </c>
      <c r="S109" s="104">
        <v>1</v>
      </c>
      <c r="T109" s="104">
        <v>1.0589999999999999</v>
      </c>
      <c r="U109" s="104">
        <v>51.228999999999999</v>
      </c>
      <c r="V109" s="104">
        <v>0</v>
      </c>
      <c r="W109" s="104">
        <v>0</v>
      </c>
      <c r="X109" s="104">
        <v>0</v>
      </c>
      <c r="Y109" s="104">
        <v>0</v>
      </c>
      <c r="Z109" s="104">
        <v>1</v>
      </c>
      <c r="AA109" s="104">
        <v>0</v>
      </c>
      <c r="AB109" s="104">
        <v>0</v>
      </c>
      <c r="AC109" s="104" t="s">
        <v>263</v>
      </c>
      <c r="AD109" s="104">
        <v>526</v>
      </c>
      <c r="AE109" s="104">
        <v>100</v>
      </c>
      <c r="AF109" s="104">
        <v>1.0589999999999999</v>
      </c>
      <c r="AG109" s="104" t="s">
        <v>1422</v>
      </c>
      <c r="AH109" s="78"/>
    </row>
    <row r="110" spans="1:34" x14ac:dyDescent="0.2">
      <c r="A110" s="108"/>
      <c r="B110" s="104">
        <v>69</v>
      </c>
      <c r="C110" s="105" t="s">
        <v>277</v>
      </c>
      <c r="D110" s="104" t="s">
        <v>322</v>
      </c>
      <c r="E110" s="106">
        <v>1904339.08</v>
      </c>
      <c r="F110" s="106">
        <v>1429165.94</v>
      </c>
      <c r="G110" s="107" t="s">
        <v>29</v>
      </c>
      <c r="H110" s="104"/>
      <c r="I110" s="104" t="s">
        <v>43</v>
      </c>
      <c r="J110" s="104"/>
      <c r="K110" s="104" t="s">
        <v>44</v>
      </c>
      <c r="L110" s="104">
        <v>3717.306759843058</v>
      </c>
      <c r="M110" s="104">
        <v>2789.7595892951263</v>
      </c>
      <c r="N110" s="104">
        <v>1989749.5955150207</v>
      </c>
      <c r="O110" s="105" t="s">
        <v>269</v>
      </c>
      <c r="P110" s="104" t="s">
        <v>263</v>
      </c>
      <c r="Q110" s="104" t="e">
        <v>#N/A</v>
      </c>
      <c r="R110" s="104">
        <v>69</v>
      </c>
      <c r="S110" s="104">
        <v>1</v>
      </c>
      <c r="T110" s="104">
        <v>0.1</v>
      </c>
      <c r="U110" s="104">
        <v>51.228999999999999</v>
      </c>
      <c r="V110" s="104">
        <v>0</v>
      </c>
      <c r="W110" s="104">
        <v>0</v>
      </c>
      <c r="X110" s="104">
        <v>0</v>
      </c>
      <c r="Y110" s="104">
        <v>0</v>
      </c>
      <c r="Z110" s="104">
        <v>1</v>
      </c>
      <c r="AA110" s="104">
        <v>0</v>
      </c>
      <c r="AB110" s="104">
        <v>0</v>
      </c>
      <c r="AC110" s="104" t="s">
        <v>263</v>
      </c>
      <c r="AD110" s="104">
        <v>526</v>
      </c>
      <c r="AE110" s="104">
        <v>100</v>
      </c>
      <c r="AF110" s="104">
        <v>0.1</v>
      </c>
      <c r="AG110" s="104" t="s">
        <v>1422</v>
      </c>
      <c r="AH110" s="78"/>
    </row>
    <row r="111" spans="1:34" x14ac:dyDescent="0.2">
      <c r="A111" s="108"/>
      <c r="B111" s="104">
        <v>69</v>
      </c>
      <c r="C111" s="105" t="s">
        <v>277</v>
      </c>
      <c r="D111" s="104" t="s">
        <v>322</v>
      </c>
      <c r="E111" s="106">
        <v>1904339.08</v>
      </c>
      <c r="F111" s="106">
        <v>1429165.94</v>
      </c>
      <c r="G111" s="107" t="s">
        <v>29</v>
      </c>
      <c r="H111" s="104"/>
      <c r="I111" s="104" t="s">
        <v>43</v>
      </c>
      <c r="J111" s="104"/>
      <c r="K111" s="104" t="s">
        <v>45</v>
      </c>
      <c r="L111" s="104">
        <v>372511.31040387286</v>
      </c>
      <c r="M111" s="104">
        <v>279561.80844326457</v>
      </c>
      <c r="N111" s="104"/>
      <c r="O111" s="105" t="s">
        <v>262</v>
      </c>
      <c r="P111" s="104" t="s">
        <v>601</v>
      </c>
      <c r="Q111" s="104" t="e">
        <v>#N/A</v>
      </c>
      <c r="R111" s="104">
        <v>69</v>
      </c>
      <c r="S111" s="104">
        <v>1</v>
      </c>
      <c r="T111" s="104">
        <v>10.021000000000001</v>
      </c>
      <c r="U111" s="104">
        <v>51.228999999999999</v>
      </c>
      <c r="V111" s="104">
        <v>0</v>
      </c>
      <c r="W111" s="104">
        <v>1</v>
      </c>
      <c r="X111" s="104">
        <v>0</v>
      </c>
      <c r="Y111" s="104">
        <v>0</v>
      </c>
      <c r="Z111" s="104">
        <v>0</v>
      </c>
      <c r="AA111" s="104">
        <v>0</v>
      </c>
      <c r="AB111" s="104">
        <v>0</v>
      </c>
      <c r="AC111" s="104" t="s">
        <v>263</v>
      </c>
      <c r="AD111" s="104">
        <v>526</v>
      </c>
      <c r="AE111" s="104">
        <v>100</v>
      </c>
      <c r="AF111" s="104">
        <v>10.021000000000001</v>
      </c>
      <c r="AG111" s="104" t="s">
        <v>1422</v>
      </c>
      <c r="AH111" s="78"/>
    </row>
    <row r="112" spans="1:34" x14ac:dyDescent="0.2">
      <c r="A112" s="108"/>
      <c r="B112" s="104">
        <v>69</v>
      </c>
      <c r="C112" s="105" t="s">
        <v>277</v>
      </c>
      <c r="D112" s="104" t="s">
        <v>322</v>
      </c>
      <c r="E112" s="106">
        <v>1904339.08</v>
      </c>
      <c r="F112" s="106">
        <v>1429165.94</v>
      </c>
      <c r="G112" s="107" t="s">
        <v>29</v>
      </c>
      <c r="H112" s="104"/>
      <c r="I112" s="104" t="s">
        <v>45</v>
      </c>
      <c r="J112" s="104"/>
      <c r="K112" s="104" t="s">
        <v>46</v>
      </c>
      <c r="L112" s="104">
        <v>159472.45999726717</v>
      </c>
      <c r="M112" s="104">
        <v>119680.6863807609</v>
      </c>
      <c r="N112" s="104"/>
      <c r="O112" s="105" t="s">
        <v>269</v>
      </c>
      <c r="P112" s="104" t="s">
        <v>263</v>
      </c>
      <c r="Q112" s="104" t="e">
        <v>#N/A</v>
      </c>
      <c r="R112" s="104">
        <v>69</v>
      </c>
      <c r="S112" s="104">
        <v>1</v>
      </c>
      <c r="T112" s="104">
        <v>4.29</v>
      </c>
      <c r="U112" s="104">
        <v>51.228999999999999</v>
      </c>
      <c r="V112" s="104">
        <v>0</v>
      </c>
      <c r="W112" s="104">
        <v>0</v>
      </c>
      <c r="X112" s="104">
        <v>0</v>
      </c>
      <c r="Y112" s="104">
        <v>0</v>
      </c>
      <c r="Z112" s="104">
        <v>1</v>
      </c>
      <c r="AA112" s="104">
        <v>0</v>
      </c>
      <c r="AB112" s="104">
        <v>0</v>
      </c>
      <c r="AC112" s="104" t="s">
        <v>263</v>
      </c>
      <c r="AD112" s="104">
        <v>526</v>
      </c>
      <c r="AE112" s="104">
        <v>100</v>
      </c>
      <c r="AF112" s="104">
        <v>4.29</v>
      </c>
      <c r="AG112" s="104" t="s">
        <v>1423</v>
      </c>
      <c r="AH112" s="78"/>
    </row>
    <row r="113" spans="1:34" x14ac:dyDescent="0.2">
      <c r="A113" s="108"/>
      <c r="B113" s="104">
        <v>69</v>
      </c>
      <c r="C113" s="105" t="s">
        <v>277</v>
      </c>
      <c r="D113" s="104" t="s">
        <v>322</v>
      </c>
      <c r="E113" s="106">
        <v>1904339.08</v>
      </c>
      <c r="F113" s="106">
        <v>1429165.94</v>
      </c>
      <c r="G113" s="107" t="s">
        <v>29</v>
      </c>
      <c r="H113" s="104"/>
      <c r="I113" s="104" t="s">
        <v>46</v>
      </c>
      <c r="J113" s="104"/>
      <c r="K113" s="104" t="s">
        <v>47</v>
      </c>
      <c r="L113" s="104">
        <v>73230.943168908241</v>
      </c>
      <c r="M113" s="104">
        <v>54958.263909113972</v>
      </c>
      <c r="N113" s="104"/>
      <c r="O113" s="105" t="s">
        <v>262</v>
      </c>
      <c r="P113" s="104" t="s">
        <v>601</v>
      </c>
      <c r="Q113" s="104" t="e">
        <v>#N/A</v>
      </c>
      <c r="R113" s="104">
        <v>69</v>
      </c>
      <c r="S113" s="104">
        <v>1</v>
      </c>
      <c r="T113" s="104">
        <v>1.97</v>
      </c>
      <c r="U113" s="104">
        <v>51.228999999999999</v>
      </c>
      <c r="V113" s="104">
        <v>0</v>
      </c>
      <c r="W113" s="104">
        <v>1</v>
      </c>
      <c r="X113" s="104">
        <v>0</v>
      </c>
      <c r="Y113" s="104">
        <v>0</v>
      </c>
      <c r="Z113" s="104">
        <v>0</v>
      </c>
      <c r="AA113" s="104">
        <v>0</v>
      </c>
      <c r="AB113" s="104">
        <v>0</v>
      </c>
      <c r="AC113" s="104" t="s">
        <v>263</v>
      </c>
      <c r="AD113" s="104">
        <v>526</v>
      </c>
      <c r="AE113" s="104">
        <v>100</v>
      </c>
      <c r="AF113" s="104">
        <v>1.97</v>
      </c>
      <c r="AG113" s="104" t="s">
        <v>1423</v>
      </c>
      <c r="AH113" s="78"/>
    </row>
    <row r="114" spans="1:34" ht="14.45" customHeight="1" x14ac:dyDescent="0.2">
      <c r="A114" s="203"/>
      <c r="B114" s="138">
        <v>69</v>
      </c>
      <c r="C114" s="105" t="s">
        <v>277</v>
      </c>
      <c r="D114" s="205" t="s">
        <v>322</v>
      </c>
      <c r="E114" s="106">
        <v>1904339.08</v>
      </c>
      <c r="F114" s="106">
        <v>1429165.94</v>
      </c>
      <c r="G114" s="206" t="s">
        <v>29</v>
      </c>
      <c r="H114" s="138"/>
      <c r="I114" s="142" t="s">
        <v>47</v>
      </c>
      <c r="J114" s="138"/>
      <c r="K114" s="143" t="s">
        <v>48</v>
      </c>
      <c r="L114" s="144">
        <v>71000.559113002397</v>
      </c>
      <c r="M114" s="144">
        <v>53284.408155536898</v>
      </c>
      <c r="N114" s="145"/>
      <c r="O114" s="146" t="s">
        <v>269</v>
      </c>
      <c r="P114" s="143" t="s">
        <v>263</v>
      </c>
      <c r="Q114" s="146" t="e">
        <v>#N/A</v>
      </c>
      <c r="R114" s="138">
        <v>69</v>
      </c>
      <c r="S114" s="138">
        <v>1</v>
      </c>
      <c r="T114" s="138">
        <v>1.91</v>
      </c>
      <c r="U114" s="138">
        <v>51.228999999999999</v>
      </c>
      <c r="V114" s="146">
        <v>0</v>
      </c>
      <c r="W114" s="146">
        <v>0</v>
      </c>
      <c r="X114" s="152">
        <v>0</v>
      </c>
      <c r="Y114" s="152">
        <v>0</v>
      </c>
      <c r="Z114" s="146">
        <v>1</v>
      </c>
      <c r="AA114" s="152">
        <v>0</v>
      </c>
      <c r="AB114" s="152">
        <v>0</v>
      </c>
      <c r="AC114" s="146" t="s">
        <v>263</v>
      </c>
      <c r="AD114" s="138">
        <v>526</v>
      </c>
      <c r="AE114" s="138">
        <v>100</v>
      </c>
      <c r="AF114" s="138">
        <v>1.91</v>
      </c>
      <c r="AG114" s="104" t="s">
        <v>1423</v>
      </c>
      <c r="AH114" s="78"/>
    </row>
    <row r="115" spans="1:34" x14ac:dyDescent="0.2">
      <c r="A115" s="108"/>
      <c r="B115" s="104">
        <v>69</v>
      </c>
      <c r="C115" s="105" t="s">
        <v>277</v>
      </c>
      <c r="D115" s="104" t="s">
        <v>322</v>
      </c>
      <c r="E115" s="106">
        <v>1904339.08</v>
      </c>
      <c r="F115" s="106">
        <v>1429165.94</v>
      </c>
      <c r="G115" s="107" t="s">
        <v>29</v>
      </c>
      <c r="H115" s="104"/>
      <c r="I115" s="104" t="s">
        <v>50</v>
      </c>
      <c r="J115" s="104"/>
      <c r="K115" s="104" t="s">
        <v>51</v>
      </c>
      <c r="L115" s="104">
        <v>334557.60838587518</v>
      </c>
      <c r="M115" s="104">
        <v>251078.36303656132</v>
      </c>
      <c r="N115" s="104"/>
      <c r="O115" s="105" t="s">
        <v>262</v>
      </c>
      <c r="P115" s="104" t="s">
        <v>601</v>
      </c>
      <c r="Q115" s="104" t="e">
        <v>#N/A</v>
      </c>
      <c r="R115" s="104">
        <v>69</v>
      </c>
      <c r="S115" s="104">
        <v>1</v>
      </c>
      <c r="T115" s="104">
        <v>9</v>
      </c>
      <c r="U115" s="104">
        <v>51.228999999999999</v>
      </c>
      <c r="V115" s="104">
        <v>0</v>
      </c>
      <c r="W115" s="104">
        <v>1</v>
      </c>
      <c r="X115" s="104">
        <v>0</v>
      </c>
      <c r="Y115" s="104">
        <v>0</v>
      </c>
      <c r="Z115" s="104">
        <v>0</v>
      </c>
      <c r="AA115" s="104">
        <v>0</v>
      </c>
      <c r="AB115" s="104">
        <v>0</v>
      </c>
      <c r="AC115" s="104" t="s">
        <v>263</v>
      </c>
      <c r="AD115" s="104">
        <v>526</v>
      </c>
      <c r="AE115" s="104">
        <v>100</v>
      </c>
      <c r="AF115" s="104">
        <v>9</v>
      </c>
      <c r="AG115" s="104" t="s">
        <v>1422</v>
      </c>
      <c r="AH115" s="78"/>
    </row>
    <row r="116" spans="1:34" x14ac:dyDescent="0.2">
      <c r="A116" s="104"/>
      <c r="B116" s="104">
        <v>69</v>
      </c>
      <c r="C116" s="105" t="s">
        <v>277</v>
      </c>
      <c r="D116" s="104" t="s">
        <v>322</v>
      </c>
      <c r="E116" s="106">
        <v>1904339.08</v>
      </c>
      <c r="F116" s="106">
        <v>1429165.94</v>
      </c>
      <c r="G116" s="107" t="s">
        <v>29</v>
      </c>
      <c r="H116" s="104"/>
      <c r="I116" s="104" t="s">
        <v>1369</v>
      </c>
      <c r="J116" s="104"/>
      <c r="K116" s="104" t="s">
        <v>52</v>
      </c>
      <c r="L116" s="104">
        <v>216347.25342286599</v>
      </c>
      <c r="M116" s="104">
        <v>162364.00809697632</v>
      </c>
      <c r="N116" s="104"/>
      <c r="O116" s="105" t="s">
        <v>269</v>
      </c>
      <c r="P116" s="104" t="s">
        <v>263</v>
      </c>
      <c r="Q116" s="104" t="e">
        <v>#N/A</v>
      </c>
      <c r="R116" s="104">
        <v>69</v>
      </c>
      <c r="S116" s="104">
        <v>1</v>
      </c>
      <c r="T116" s="104">
        <v>5.82</v>
      </c>
      <c r="U116" s="104">
        <v>51.228999999999999</v>
      </c>
      <c r="V116" s="104">
        <v>0</v>
      </c>
      <c r="W116" s="104">
        <v>0</v>
      </c>
      <c r="X116" s="104">
        <v>0</v>
      </c>
      <c r="Y116" s="104">
        <v>0</v>
      </c>
      <c r="Z116" s="104">
        <v>1</v>
      </c>
      <c r="AA116" s="104">
        <v>0</v>
      </c>
      <c r="AB116" s="104">
        <v>0</v>
      </c>
      <c r="AC116" s="104" t="s">
        <v>263</v>
      </c>
      <c r="AD116" s="104">
        <v>526</v>
      </c>
      <c r="AE116" s="104">
        <v>100</v>
      </c>
      <c r="AF116" s="104">
        <v>5.82</v>
      </c>
      <c r="AG116" s="104" t="s">
        <v>1423</v>
      </c>
      <c r="AH116" s="78"/>
    </row>
    <row r="117" spans="1:34" x14ac:dyDescent="0.2">
      <c r="A117" s="203"/>
      <c r="B117" s="104">
        <v>69</v>
      </c>
      <c r="C117" s="105" t="s">
        <v>277</v>
      </c>
      <c r="D117" s="104" t="s">
        <v>322</v>
      </c>
      <c r="E117" s="106">
        <v>1904339.08</v>
      </c>
      <c r="F117" s="106">
        <v>1429165.94</v>
      </c>
      <c r="G117" s="107" t="s">
        <v>29</v>
      </c>
      <c r="H117" s="104">
        <v>52145</v>
      </c>
      <c r="I117" s="104" t="s">
        <v>52</v>
      </c>
      <c r="J117" s="104"/>
      <c r="K117" s="104" t="s">
        <v>54</v>
      </c>
      <c r="L117" s="213">
        <v>446.07681118116693</v>
      </c>
      <c r="M117" s="213">
        <v>334.77115071541505</v>
      </c>
      <c r="N117" s="104"/>
      <c r="O117" s="105" t="s">
        <v>269</v>
      </c>
      <c r="P117" s="104" t="s">
        <v>263</v>
      </c>
      <c r="Q117" s="104" t="e">
        <v>#N/A</v>
      </c>
      <c r="R117" s="104">
        <v>69</v>
      </c>
      <c r="S117" s="104">
        <v>1</v>
      </c>
      <c r="T117" s="104">
        <v>1.2E-2</v>
      </c>
      <c r="U117" s="104">
        <v>51.228999999999999</v>
      </c>
      <c r="V117" s="104">
        <v>0</v>
      </c>
      <c r="W117" s="104">
        <v>0</v>
      </c>
      <c r="X117" s="213">
        <v>0</v>
      </c>
      <c r="Y117" s="213">
        <v>0</v>
      </c>
      <c r="Z117" s="104">
        <v>1</v>
      </c>
      <c r="AA117" s="104">
        <v>0</v>
      </c>
      <c r="AB117" s="104">
        <v>0</v>
      </c>
      <c r="AC117" s="104" t="s">
        <v>263</v>
      </c>
      <c r="AD117" s="104">
        <v>526</v>
      </c>
      <c r="AE117" s="104">
        <v>100</v>
      </c>
      <c r="AF117" s="104">
        <v>1.2E-2</v>
      </c>
      <c r="AG117" s="104" t="s">
        <v>1423</v>
      </c>
      <c r="AH117" s="78"/>
    </row>
    <row r="118" spans="1:34" x14ac:dyDescent="0.2">
      <c r="A118" s="203"/>
      <c r="B118" s="104">
        <v>69</v>
      </c>
      <c r="C118" s="105" t="s">
        <v>276</v>
      </c>
      <c r="D118" s="104" t="s">
        <v>539</v>
      </c>
      <c r="E118" s="106">
        <v>107040.55</v>
      </c>
      <c r="F118" s="106">
        <v>54618.7</v>
      </c>
      <c r="G118" s="107" t="s">
        <v>28</v>
      </c>
      <c r="H118" s="104"/>
      <c r="I118" s="104" t="s">
        <v>275</v>
      </c>
      <c r="J118" s="104"/>
      <c r="K118" s="104" t="s">
        <v>1424</v>
      </c>
      <c r="L118" s="213">
        <v>29154.03112865179</v>
      </c>
      <c r="M118" s="213">
        <v>14876.187388858647</v>
      </c>
      <c r="N118" s="104"/>
      <c r="O118" s="105" t="s">
        <v>269</v>
      </c>
      <c r="P118" s="104" t="s">
        <v>263</v>
      </c>
      <c r="Q118" s="104" t="e">
        <v>#N/A</v>
      </c>
      <c r="R118" s="104">
        <v>69</v>
      </c>
      <c r="S118" s="104">
        <v>1</v>
      </c>
      <c r="T118" s="104">
        <v>1.5009999999999999</v>
      </c>
      <c r="U118" s="104">
        <v>5.5109999999999992</v>
      </c>
      <c r="V118" s="104">
        <v>1</v>
      </c>
      <c r="W118" s="104">
        <v>0</v>
      </c>
      <c r="X118" s="104">
        <v>0</v>
      </c>
      <c r="Y118" s="104">
        <v>0</v>
      </c>
      <c r="Z118" s="104">
        <v>1</v>
      </c>
      <c r="AA118" s="104">
        <v>29154.03112865179</v>
      </c>
      <c r="AB118" s="104">
        <v>14876.187388858647</v>
      </c>
      <c r="AC118" s="104" t="s">
        <v>263</v>
      </c>
      <c r="AD118" s="104">
        <v>526</v>
      </c>
      <c r="AE118" s="104">
        <v>100</v>
      </c>
      <c r="AF118" s="104">
        <v>1.5009999999999999</v>
      </c>
      <c r="AG118" s="104" t="s">
        <v>1425</v>
      </c>
      <c r="AH118" s="78"/>
    </row>
    <row r="119" spans="1:34" x14ac:dyDescent="0.2">
      <c r="A119" s="203"/>
      <c r="B119" s="104">
        <v>69</v>
      </c>
      <c r="C119" s="105" t="s">
        <v>276</v>
      </c>
      <c r="D119" s="104" t="s">
        <v>548</v>
      </c>
      <c r="E119" s="106">
        <v>26246.68</v>
      </c>
      <c r="F119" s="106">
        <v>7298.59</v>
      </c>
      <c r="G119" s="107" t="s">
        <v>28</v>
      </c>
      <c r="H119" s="104"/>
      <c r="I119" s="104" t="s">
        <v>275</v>
      </c>
      <c r="J119" s="104"/>
      <c r="K119" s="104" t="s">
        <v>1374</v>
      </c>
      <c r="L119" s="213">
        <v>26246.68</v>
      </c>
      <c r="M119" s="213">
        <v>7298.59</v>
      </c>
      <c r="N119" s="104"/>
      <c r="O119" s="105" t="s">
        <v>269</v>
      </c>
      <c r="P119" s="104" t="s">
        <v>263</v>
      </c>
      <c r="Q119" s="104" t="e">
        <v>#N/A</v>
      </c>
      <c r="R119" s="104">
        <v>69</v>
      </c>
      <c r="S119" s="104">
        <v>1</v>
      </c>
      <c r="T119" s="104">
        <v>5.09</v>
      </c>
      <c r="U119" s="104">
        <v>5.09</v>
      </c>
      <c r="V119" s="104">
        <v>1</v>
      </c>
      <c r="W119" s="104">
        <v>0</v>
      </c>
      <c r="X119" s="104">
        <v>0</v>
      </c>
      <c r="Y119" s="104">
        <v>0</v>
      </c>
      <c r="Z119" s="104">
        <v>1</v>
      </c>
      <c r="AA119" s="104">
        <v>26246.68</v>
      </c>
      <c r="AB119" s="104">
        <v>7298.59</v>
      </c>
      <c r="AC119" s="104" t="s">
        <v>263</v>
      </c>
      <c r="AD119" s="104">
        <v>526</v>
      </c>
      <c r="AE119" s="104">
        <v>100</v>
      </c>
      <c r="AF119" s="104">
        <v>5.09</v>
      </c>
      <c r="AG119" s="104" t="s">
        <v>1426</v>
      </c>
      <c r="AH119" s="78"/>
    </row>
    <row r="120" spans="1:34" x14ac:dyDescent="0.2">
      <c r="A120" s="108"/>
      <c r="B120" s="104">
        <v>115</v>
      </c>
      <c r="C120" s="105" t="s">
        <v>1427</v>
      </c>
      <c r="D120" s="104" t="s">
        <v>145</v>
      </c>
      <c r="E120" s="106">
        <v>90313.11</v>
      </c>
      <c r="F120" s="106">
        <v>89103.35</v>
      </c>
      <c r="G120" s="107" t="s">
        <v>28</v>
      </c>
      <c r="H120" s="104">
        <v>51162</v>
      </c>
      <c r="I120" s="104" t="s">
        <v>1428</v>
      </c>
      <c r="J120" s="104">
        <v>51166</v>
      </c>
      <c r="K120" s="104" t="s">
        <v>1429</v>
      </c>
      <c r="L120" s="104">
        <v>90313.11</v>
      </c>
      <c r="M120" s="104">
        <v>89103.35</v>
      </c>
      <c r="N120" s="104"/>
      <c r="O120" s="105" t="s">
        <v>269</v>
      </c>
      <c r="P120" s="104" t="s">
        <v>263</v>
      </c>
      <c r="Q120" s="104"/>
      <c r="R120" s="104"/>
      <c r="S120" s="104"/>
      <c r="T120" s="104">
        <v>2.1760000000000002</v>
      </c>
      <c r="U120" s="104">
        <v>2.1760000000000002</v>
      </c>
      <c r="V120" s="104">
        <v>1</v>
      </c>
      <c r="W120" s="104">
        <v>0</v>
      </c>
      <c r="X120" s="104">
        <v>0</v>
      </c>
      <c r="Y120" s="104">
        <v>0</v>
      </c>
      <c r="Z120" s="104">
        <v>1</v>
      </c>
      <c r="AA120" s="104">
        <v>90313.11</v>
      </c>
      <c r="AB120" s="104">
        <v>89103.35</v>
      </c>
      <c r="AC120" s="104" t="s">
        <v>263</v>
      </c>
      <c r="AD120" s="104">
        <v>526</v>
      </c>
      <c r="AE120" s="104">
        <v>100</v>
      </c>
      <c r="AF120" s="104">
        <v>2.1760000000000002</v>
      </c>
      <c r="AG120" s="104" t="s">
        <v>1430</v>
      </c>
      <c r="AH120" s="78"/>
    </row>
    <row r="121" spans="1:34" x14ac:dyDescent="0.2">
      <c r="A121" s="203"/>
      <c r="B121" s="104">
        <v>69</v>
      </c>
      <c r="C121" s="105" t="s">
        <v>410</v>
      </c>
      <c r="D121" s="104" t="s">
        <v>168</v>
      </c>
      <c r="E121" s="106">
        <v>363327.02</v>
      </c>
      <c r="F121" s="106">
        <v>358940.66</v>
      </c>
      <c r="G121" s="107" t="s">
        <v>29</v>
      </c>
      <c r="H121" s="104">
        <v>51829</v>
      </c>
      <c r="I121" s="104" t="s">
        <v>407</v>
      </c>
      <c r="J121" s="104">
        <v>51833</v>
      </c>
      <c r="K121" s="104" t="s">
        <v>411</v>
      </c>
      <c r="L121" s="213">
        <v>271693.47145018919</v>
      </c>
      <c r="M121" s="213">
        <v>268413.38131147542</v>
      </c>
      <c r="N121" s="104"/>
      <c r="O121" s="105" t="s">
        <v>262</v>
      </c>
      <c r="P121" s="104" t="s">
        <v>604</v>
      </c>
      <c r="Q121" s="104" t="e">
        <v>#N/A</v>
      </c>
      <c r="R121" s="104">
        <v>69</v>
      </c>
      <c r="S121" s="104">
        <v>1</v>
      </c>
      <c r="T121" s="104">
        <v>5.93</v>
      </c>
      <c r="U121" s="104">
        <v>7.93</v>
      </c>
      <c r="V121" s="104">
        <v>0</v>
      </c>
      <c r="W121" s="104">
        <v>1</v>
      </c>
      <c r="X121" s="104">
        <v>0</v>
      </c>
      <c r="Y121" s="104">
        <v>0</v>
      </c>
      <c r="Z121" s="104">
        <v>0</v>
      </c>
      <c r="AA121" s="104">
        <v>0</v>
      </c>
      <c r="AB121" s="104">
        <v>0</v>
      </c>
      <c r="AC121" s="104" t="s">
        <v>263</v>
      </c>
      <c r="AD121" s="104">
        <v>526</v>
      </c>
      <c r="AE121" s="104">
        <v>100</v>
      </c>
      <c r="AF121" s="104">
        <v>5.93</v>
      </c>
      <c r="AG121" s="104" t="s">
        <v>1431</v>
      </c>
      <c r="AH121" s="78"/>
    </row>
    <row r="122" spans="1:34" x14ac:dyDescent="0.2">
      <c r="A122" s="108"/>
      <c r="B122" s="104">
        <v>69</v>
      </c>
      <c r="C122" s="105" t="s">
        <v>410</v>
      </c>
      <c r="D122" s="104" t="s">
        <v>168</v>
      </c>
      <c r="E122" s="106">
        <v>363327.02</v>
      </c>
      <c r="F122" s="106">
        <v>358940.66</v>
      </c>
      <c r="G122" s="107" t="s">
        <v>29</v>
      </c>
      <c r="H122" s="104">
        <v>51833</v>
      </c>
      <c r="I122" s="104" t="s">
        <v>411</v>
      </c>
      <c r="J122" s="104">
        <v>51835</v>
      </c>
      <c r="K122" s="104" t="s">
        <v>338</v>
      </c>
      <c r="L122" s="104">
        <v>91633.548549810846</v>
      </c>
      <c r="M122" s="104">
        <v>90527.278688524588</v>
      </c>
      <c r="N122" s="104"/>
      <c r="O122" s="105" t="s">
        <v>269</v>
      </c>
      <c r="P122" s="104" t="s">
        <v>263</v>
      </c>
      <c r="Q122" s="104" t="e">
        <v>#N/A</v>
      </c>
      <c r="R122" s="104">
        <v>69</v>
      </c>
      <c r="S122" s="104">
        <v>1</v>
      </c>
      <c r="T122" s="104">
        <v>2</v>
      </c>
      <c r="U122" s="104">
        <v>7.93</v>
      </c>
      <c r="V122" s="104">
        <v>0</v>
      </c>
      <c r="W122" s="104">
        <v>0</v>
      </c>
      <c r="X122" s="104">
        <v>0</v>
      </c>
      <c r="Y122" s="104">
        <v>0</v>
      </c>
      <c r="Z122" s="104">
        <v>1</v>
      </c>
      <c r="AA122" s="104">
        <v>0</v>
      </c>
      <c r="AB122" s="104">
        <v>0</v>
      </c>
      <c r="AC122" s="104" t="s">
        <v>263</v>
      </c>
      <c r="AD122" s="104">
        <v>526</v>
      </c>
      <c r="AE122" s="104">
        <v>100</v>
      </c>
      <c r="AF122" s="104">
        <v>2</v>
      </c>
      <c r="AG122" s="104" t="s">
        <v>1431</v>
      </c>
      <c r="AH122" s="78"/>
    </row>
    <row r="123" spans="1:34" x14ac:dyDescent="0.2">
      <c r="A123" s="104"/>
      <c r="B123" s="104">
        <v>69</v>
      </c>
      <c r="C123" s="105" t="s">
        <v>392</v>
      </c>
      <c r="D123" s="104" t="s">
        <v>161</v>
      </c>
      <c r="E123" s="106">
        <v>18144.919999999998</v>
      </c>
      <c r="F123" s="106">
        <v>17925.86</v>
      </c>
      <c r="G123" s="107" t="s">
        <v>29</v>
      </c>
      <c r="H123" s="104">
        <v>51465</v>
      </c>
      <c r="I123" s="104" t="s">
        <v>403</v>
      </c>
      <c r="J123" s="104">
        <v>51483</v>
      </c>
      <c r="K123" s="104" t="s">
        <v>402</v>
      </c>
      <c r="L123" s="213">
        <v>1134.0574999999999</v>
      </c>
      <c r="M123" s="213">
        <v>1120.36625</v>
      </c>
      <c r="N123" s="104">
        <v>2341022.1559916865</v>
      </c>
      <c r="O123" s="105" t="s">
        <v>262</v>
      </c>
      <c r="P123" s="104" t="s">
        <v>607</v>
      </c>
      <c r="Q123" s="104" t="e">
        <v>#N/A</v>
      </c>
      <c r="R123" s="104">
        <v>69</v>
      </c>
      <c r="S123" s="104">
        <v>1</v>
      </c>
      <c r="T123" s="104">
        <v>2.1</v>
      </c>
      <c r="U123" s="104">
        <v>33.6</v>
      </c>
      <c r="V123" s="104">
        <v>0</v>
      </c>
      <c r="W123" s="104">
        <v>1</v>
      </c>
      <c r="X123" s="104">
        <v>0</v>
      </c>
      <c r="Y123" s="104">
        <v>0</v>
      </c>
      <c r="Z123" s="104">
        <v>0</v>
      </c>
      <c r="AA123" s="213">
        <v>0</v>
      </c>
      <c r="AB123" s="213">
        <v>0</v>
      </c>
      <c r="AC123" s="104" t="s">
        <v>263</v>
      </c>
      <c r="AD123" s="104">
        <v>526</v>
      </c>
      <c r="AE123" s="104">
        <v>100</v>
      </c>
      <c r="AF123" s="104">
        <v>2.1</v>
      </c>
      <c r="AG123" s="104" t="s">
        <v>1432</v>
      </c>
      <c r="AH123" s="78"/>
    </row>
    <row r="124" spans="1:34" x14ac:dyDescent="0.2">
      <c r="A124" s="104"/>
      <c r="B124" s="104">
        <v>69</v>
      </c>
      <c r="C124" s="105" t="s">
        <v>392</v>
      </c>
      <c r="D124" s="104" t="s">
        <v>161</v>
      </c>
      <c r="E124" s="106">
        <v>18144.919999999998</v>
      </c>
      <c r="F124" s="106">
        <v>17925.86</v>
      </c>
      <c r="G124" s="107" t="s">
        <v>29</v>
      </c>
      <c r="H124" s="104">
        <v>51483</v>
      </c>
      <c r="I124" s="104" t="s">
        <v>402</v>
      </c>
      <c r="J124" s="104">
        <v>51485</v>
      </c>
      <c r="K124" s="104" t="s">
        <v>401</v>
      </c>
      <c r="L124" s="104">
        <v>1728.087619047619</v>
      </c>
      <c r="M124" s="104">
        <v>1707.2247619047621</v>
      </c>
      <c r="N124" s="104"/>
      <c r="O124" s="105" t="s">
        <v>269</v>
      </c>
      <c r="P124" s="104" t="s">
        <v>263</v>
      </c>
      <c r="Q124" s="104" t="e">
        <v>#N/A</v>
      </c>
      <c r="R124" s="104">
        <v>69</v>
      </c>
      <c r="S124" s="104">
        <v>1</v>
      </c>
      <c r="T124" s="104">
        <v>3.2</v>
      </c>
      <c r="U124" s="104">
        <v>33.6</v>
      </c>
      <c r="V124" s="104">
        <v>0</v>
      </c>
      <c r="W124" s="104">
        <v>0</v>
      </c>
      <c r="X124" s="104">
        <v>0</v>
      </c>
      <c r="Y124" s="104">
        <v>0</v>
      </c>
      <c r="Z124" s="104">
        <v>1</v>
      </c>
      <c r="AA124" s="104">
        <v>0</v>
      </c>
      <c r="AB124" s="104">
        <v>0</v>
      </c>
      <c r="AC124" s="104" t="s">
        <v>263</v>
      </c>
      <c r="AD124" s="104">
        <v>526</v>
      </c>
      <c r="AE124" s="104">
        <v>100</v>
      </c>
      <c r="AF124" s="104">
        <v>3.2</v>
      </c>
      <c r="AG124" s="104" t="s">
        <v>1432</v>
      </c>
      <c r="AH124" s="78"/>
    </row>
    <row r="125" spans="1:34" x14ac:dyDescent="0.2">
      <c r="A125" s="104"/>
      <c r="B125" s="104">
        <v>69</v>
      </c>
      <c r="C125" s="105" t="s">
        <v>392</v>
      </c>
      <c r="D125" s="104" t="s">
        <v>161</v>
      </c>
      <c r="E125" s="106">
        <v>18144.919999999998</v>
      </c>
      <c r="F125" s="106">
        <v>17925.86</v>
      </c>
      <c r="G125" s="107" t="s">
        <v>29</v>
      </c>
      <c r="H125" s="104">
        <v>51485</v>
      </c>
      <c r="I125" s="104" t="s">
        <v>401</v>
      </c>
      <c r="J125" s="104">
        <v>51487</v>
      </c>
      <c r="K125" s="104" t="s">
        <v>400</v>
      </c>
      <c r="L125" s="104">
        <v>540.02738095238089</v>
      </c>
      <c r="M125" s="104">
        <v>533.5077380952381</v>
      </c>
      <c r="N125" s="104"/>
      <c r="O125" s="105" t="s">
        <v>269</v>
      </c>
      <c r="P125" s="104" t="s">
        <v>263</v>
      </c>
      <c r="Q125" s="104" t="s">
        <v>400</v>
      </c>
      <c r="R125" s="104">
        <v>69</v>
      </c>
      <c r="S125" s="104">
        <v>1</v>
      </c>
      <c r="T125" s="104">
        <v>1</v>
      </c>
      <c r="U125" s="104">
        <v>33.6</v>
      </c>
      <c r="V125" s="104">
        <v>0</v>
      </c>
      <c r="W125" s="104">
        <v>0</v>
      </c>
      <c r="X125" s="104">
        <v>0</v>
      </c>
      <c r="Y125" s="104">
        <v>0</v>
      </c>
      <c r="Z125" s="104">
        <v>1</v>
      </c>
      <c r="AA125" s="104">
        <v>0</v>
      </c>
      <c r="AB125" s="104">
        <v>0</v>
      </c>
      <c r="AC125" s="104" t="s">
        <v>263</v>
      </c>
      <c r="AD125" s="104">
        <v>526</v>
      </c>
      <c r="AE125" s="104">
        <v>100</v>
      </c>
      <c r="AF125" s="104">
        <v>1</v>
      </c>
      <c r="AG125" s="104" t="s">
        <v>1432</v>
      </c>
      <c r="AH125" s="78"/>
    </row>
    <row r="126" spans="1:34" x14ac:dyDescent="0.2">
      <c r="A126" s="104"/>
      <c r="B126" s="104">
        <v>69</v>
      </c>
      <c r="C126" s="105" t="s">
        <v>392</v>
      </c>
      <c r="D126" s="104" t="s">
        <v>161</v>
      </c>
      <c r="E126" s="106">
        <v>18144.919999999998</v>
      </c>
      <c r="F126" s="106">
        <v>17925.86</v>
      </c>
      <c r="G126" s="107" t="s">
        <v>29</v>
      </c>
      <c r="H126" s="104">
        <v>51487</v>
      </c>
      <c r="I126" s="104" t="s">
        <v>400</v>
      </c>
      <c r="J126" s="104">
        <v>51489</v>
      </c>
      <c r="K126" s="104" t="s">
        <v>398</v>
      </c>
      <c r="L126" s="104">
        <v>2160.1095238095236</v>
      </c>
      <c r="M126" s="104">
        <v>2134.0309523809524</v>
      </c>
      <c r="N126" s="104"/>
      <c r="O126" s="105" t="s">
        <v>269</v>
      </c>
      <c r="P126" s="104" t="s">
        <v>263</v>
      </c>
      <c r="Q126" s="104" t="e">
        <v>#N/A</v>
      </c>
      <c r="R126" s="104">
        <v>69</v>
      </c>
      <c r="S126" s="104">
        <v>1</v>
      </c>
      <c r="T126" s="104">
        <v>4</v>
      </c>
      <c r="U126" s="104">
        <v>33.6</v>
      </c>
      <c r="V126" s="104">
        <v>0</v>
      </c>
      <c r="W126" s="104">
        <v>0</v>
      </c>
      <c r="X126" s="104">
        <v>0</v>
      </c>
      <c r="Y126" s="104">
        <v>0</v>
      </c>
      <c r="Z126" s="104">
        <v>1</v>
      </c>
      <c r="AA126" s="104">
        <v>0</v>
      </c>
      <c r="AB126" s="104">
        <v>0</v>
      </c>
      <c r="AC126" s="104" t="s">
        <v>263</v>
      </c>
      <c r="AD126" s="104">
        <v>526</v>
      </c>
      <c r="AE126" s="104">
        <v>100</v>
      </c>
      <c r="AF126" s="104">
        <v>4</v>
      </c>
      <c r="AG126" s="104" t="s">
        <v>1432</v>
      </c>
      <c r="AH126" s="78"/>
    </row>
    <row r="127" spans="1:34" x14ac:dyDescent="0.2">
      <c r="A127" s="104"/>
      <c r="B127" s="104">
        <v>69</v>
      </c>
      <c r="C127" s="105" t="s">
        <v>392</v>
      </c>
      <c r="D127" s="104" t="s">
        <v>161</v>
      </c>
      <c r="E127" s="106">
        <v>18144.919999999998</v>
      </c>
      <c r="F127" s="106">
        <v>17925.86</v>
      </c>
      <c r="G127" s="107" t="s">
        <v>29</v>
      </c>
      <c r="H127" s="104">
        <v>51489</v>
      </c>
      <c r="I127" s="104" t="s">
        <v>398</v>
      </c>
      <c r="J127" s="104">
        <v>51493</v>
      </c>
      <c r="K127" s="104" t="s">
        <v>399</v>
      </c>
      <c r="L127" s="104">
        <v>270.01369047619045</v>
      </c>
      <c r="M127" s="104">
        <v>266.75386904761905</v>
      </c>
      <c r="N127" s="104"/>
      <c r="O127" s="105" t="s">
        <v>269</v>
      </c>
      <c r="P127" s="104" t="s">
        <v>263</v>
      </c>
      <c r="Q127" s="104" t="s">
        <v>399</v>
      </c>
      <c r="R127" s="104">
        <v>69</v>
      </c>
      <c r="S127" s="104">
        <v>1</v>
      </c>
      <c r="T127" s="104">
        <v>0.5</v>
      </c>
      <c r="U127" s="104">
        <v>33.6</v>
      </c>
      <c r="V127" s="104">
        <v>0</v>
      </c>
      <c r="W127" s="104">
        <v>0</v>
      </c>
      <c r="X127" s="104">
        <v>0</v>
      </c>
      <c r="Y127" s="104">
        <v>0</v>
      </c>
      <c r="Z127" s="104">
        <v>1</v>
      </c>
      <c r="AA127" s="104">
        <v>0</v>
      </c>
      <c r="AB127" s="104">
        <v>0</v>
      </c>
      <c r="AC127" s="104" t="s">
        <v>263</v>
      </c>
      <c r="AD127" s="104">
        <v>526</v>
      </c>
      <c r="AE127" s="104">
        <v>100</v>
      </c>
      <c r="AF127" s="104">
        <v>0.5</v>
      </c>
      <c r="AG127" s="104" t="s">
        <v>1432</v>
      </c>
      <c r="AH127" s="78"/>
    </row>
    <row r="128" spans="1:34" x14ac:dyDescent="0.2">
      <c r="A128" s="104"/>
      <c r="B128" s="104">
        <v>69</v>
      </c>
      <c r="C128" s="105" t="s">
        <v>392</v>
      </c>
      <c r="D128" s="104" t="s">
        <v>161</v>
      </c>
      <c r="E128" s="106">
        <v>18144.919999999998</v>
      </c>
      <c r="F128" s="106">
        <v>17925.86</v>
      </c>
      <c r="G128" s="107" t="s">
        <v>29</v>
      </c>
      <c r="H128" s="104">
        <v>51585</v>
      </c>
      <c r="I128" s="104" t="s">
        <v>393</v>
      </c>
      <c r="J128" s="104">
        <v>51587</v>
      </c>
      <c r="K128" s="104" t="s">
        <v>397</v>
      </c>
      <c r="L128" s="104">
        <v>2553.249457142857</v>
      </c>
      <c r="M128" s="104">
        <v>2522.4245857142855</v>
      </c>
      <c r="N128" s="104"/>
      <c r="O128" s="105" t="s">
        <v>269</v>
      </c>
      <c r="P128" s="104" t="s">
        <v>263</v>
      </c>
      <c r="Q128" s="104" t="s">
        <v>397</v>
      </c>
      <c r="R128" s="104">
        <v>69</v>
      </c>
      <c r="S128" s="104">
        <v>1</v>
      </c>
      <c r="T128" s="104">
        <v>4.7279999999999998</v>
      </c>
      <c r="U128" s="104">
        <v>33.6</v>
      </c>
      <c r="V128" s="104">
        <v>0</v>
      </c>
      <c r="W128" s="104">
        <v>0</v>
      </c>
      <c r="X128" s="104">
        <v>0</v>
      </c>
      <c r="Y128" s="104">
        <v>0</v>
      </c>
      <c r="Z128" s="104">
        <v>1</v>
      </c>
      <c r="AA128" s="104">
        <v>0</v>
      </c>
      <c r="AB128" s="104">
        <v>0</v>
      </c>
      <c r="AC128" s="104" t="s">
        <v>263</v>
      </c>
      <c r="AD128" s="104">
        <v>526</v>
      </c>
      <c r="AE128" s="104">
        <v>100</v>
      </c>
      <c r="AF128" s="104">
        <v>4.7279999999999998</v>
      </c>
      <c r="AG128" s="104" t="s">
        <v>1432</v>
      </c>
      <c r="AH128" s="78"/>
    </row>
    <row r="129" spans="1:34" x14ac:dyDescent="0.2">
      <c r="A129" s="104"/>
      <c r="B129" s="104">
        <v>69</v>
      </c>
      <c r="C129" s="105" t="s">
        <v>392</v>
      </c>
      <c r="D129" s="104" t="s">
        <v>161</v>
      </c>
      <c r="E129" s="106">
        <v>18144.919999999998</v>
      </c>
      <c r="F129" s="106">
        <v>17925.86</v>
      </c>
      <c r="G129" s="107" t="s">
        <v>29</v>
      </c>
      <c r="H129" s="104">
        <v>51593</v>
      </c>
      <c r="I129" s="104" t="s">
        <v>395</v>
      </c>
      <c r="J129" s="104">
        <v>51591</v>
      </c>
      <c r="K129" s="104" t="s">
        <v>394</v>
      </c>
      <c r="L129" s="104">
        <v>810.04107142857129</v>
      </c>
      <c r="M129" s="104">
        <v>800.26160714285709</v>
      </c>
      <c r="N129" s="104"/>
      <c r="O129" s="105" t="s">
        <v>262</v>
      </c>
      <c r="P129" s="104" t="s">
        <v>607</v>
      </c>
      <c r="Q129" s="104" t="e">
        <v>#N/A</v>
      </c>
      <c r="R129" s="104">
        <v>69</v>
      </c>
      <c r="S129" s="104">
        <v>1</v>
      </c>
      <c r="T129" s="104">
        <v>1.5</v>
      </c>
      <c r="U129" s="104">
        <v>33.6</v>
      </c>
      <c r="V129" s="104">
        <v>0</v>
      </c>
      <c r="W129" s="104">
        <v>1</v>
      </c>
      <c r="X129" s="104">
        <v>0</v>
      </c>
      <c r="Y129" s="104">
        <v>0</v>
      </c>
      <c r="Z129" s="104">
        <v>0</v>
      </c>
      <c r="AA129" s="104">
        <v>0</v>
      </c>
      <c r="AB129" s="104">
        <v>0</v>
      </c>
      <c r="AC129" s="104" t="s">
        <v>263</v>
      </c>
      <c r="AD129" s="104">
        <v>526</v>
      </c>
      <c r="AE129" s="104">
        <v>100</v>
      </c>
      <c r="AF129" s="104">
        <v>1.5</v>
      </c>
      <c r="AG129" s="104" t="s">
        <v>1432</v>
      </c>
      <c r="AH129" s="78"/>
    </row>
    <row r="130" spans="1:34" x14ac:dyDescent="0.2">
      <c r="A130" s="104"/>
      <c r="B130" s="104">
        <v>69</v>
      </c>
      <c r="C130" s="105" t="s">
        <v>392</v>
      </c>
      <c r="D130" s="104" t="s">
        <v>161</v>
      </c>
      <c r="E130" s="106">
        <v>18144.919999999998</v>
      </c>
      <c r="F130" s="106">
        <v>17925.86</v>
      </c>
      <c r="G130" s="107" t="s">
        <v>29</v>
      </c>
      <c r="H130" s="104">
        <v>51595</v>
      </c>
      <c r="I130" s="104" t="s">
        <v>396</v>
      </c>
      <c r="J130" s="104">
        <v>51593</v>
      </c>
      <c r="K130" s="104" t="s">
        <v>395</v>
      </c>
      <c r="L130" s="104">
        <v>2646.1341666666663</v>
      </c>
      <c r="M130" s="104">
        <v>2614.1879166666668</v>
      </c>
      <c r="N130" s="104"/>
      <c r="O130" s="105" t="s">
        <v>262</v>
      </c>
      <c r="P130" s="104" t="s">
        <v>607</v>
      </c>
      <c r="Q130" s="104" t="e">
        <v>#N/A</v>
      </c>
      <c r="R130" s="104">
        <v>69</v>
      </c>
      <c r="S130" s="104">
        <v>1</v>
      </c>
      <c r="T130" s="104">
        <v>4.9000000000000004</v>
      </c>
      <c r="U130" s="104">
        <v>33.6</v>
      </c>
      <c r="V130" s="104">
        <v>0</v>
      </c>
      <c r="W130" s="104">
        <v>1</v>
      </c>
      <c r="X130" s="104">
        <v>0</v>
      </c>
      <c r="Y130" s="104">
        <v>0</v>
      </c>
      <c r="Z130" s="104">
        <v>0</v>
      </c>
      <c r="AA130" s="104">
        <v>0</v>
      </c>
      <c r="AB130" s="104">
        <v>0</v>
      </c>
      <c r="AC130" s="104" t="s">
        <v>263</v>
      </c>
      <c r="AD130" s="104">
        <v>526</v>
      </c>
      <c r="AE130" s="104">
        <v>100</v>
      </c>
      <c r="AF130" s="104">
        <v>4.9000000000000004</v>
      </c>
      <c r="AG130" s="104" t="s">
        <v>1432</v>
      </c>
      <c r="AH130" s="78"/>
    </row>
    <row r="131" spans="1:34" x14ac:dyDescent="0.2">
      <c r="A131" s="104"/>
      <c r="B131" s="104">
        <v>69</v>
      </c>
      <c r="C131" s="105" t="s">
        <v>392</v>
      </c>
      <c r="D131" s="104" t="s">
        <v>161</v>
      </c>
      <c r="E131" s="106">
        <v>18144.919999999998</v>
      </c>
      <c r="F131" s="106">
        <v>17925.86</v>
      </c>
      <c r="G131" s="107" t="s">
        <v>29</v>
      </c>
      <c r="H131" s="104">
        <v>51597</v>
      </c>
      <c r="I131" s="104" t="s">
        <v>406</v>
      </c>
      <c r="J131" s="104">
        <v>51595</v>
      </c>
      <c r="K131" s="104" t="s">
        <v>396</v>
      </c>
      <c r="L131" s="104">
        <v>918.04654761904749</v>
      </c>
      <c r="M131" s="104">
        <v>906.96315476190466</v>
      </c>
      <c r="N131" s="104"/>
      <c r="O131" s="105" t="s">
        <v>262</v>
      </c>
      <c r="P131" s="104" t="s">
        <v>607</v>
      </c>
      <c r="Q131" s="104" t="e">
        <v>#N/A</v>
      </c>
      <c r="R131" s="104">
        <v>69</v>
      </c>
      <c r="S131" s="104">
        <v>1</v>
      </c>
      <c r="T131" s="104">
        <v>1.7</v>
      </c>
      <c r="U131" s="104">
        <v>33.6</v>
      </c>
      <c r="V131" s="104">
        <v>0</v>
      </c>
      <c r="W131" s="104">
        <v>1</v>
      </c>
      <c r="X131" s="104">
        <v>0</v>
      </c>
      <c r="Y131" s="104">
        <v>0</v>
      </c>
      <c r="Z131" s="104">
        <v>0</v>
      </c>
      <c r="AA131" s="104">
        <v>0</v>
      </c>
      <c r="AB131" s="104">
        <v>0</v>
      </c>
      <c r="AC131" s="104" t="s">
        <v>263</v>
      </c>
      <c r="AD131" s="104">
        <v>526</v>
      </c>
      <c r="AE131" s="104">
        <v>100</v>
      </c>
      <c r="AF131" s="104">
        <v>1.7</v>
      </c>
      <c r="AG131" s="104" t="s">
        <v>1432</v>
      </c>
      <c r="AH131" s="78"/>
    </row>
    <row r="132" spans="1:34" x14ac:dyDescent="0.2">
      <c r="A132" s="104"/>
      <c r="B132" s="104">
        <v>69</v>
      </c>
      <c r="C132" s="105" t="s">
        <v>413</v>
      </c>
      <c r="D132" s="104" t="s">
        <v>158</v>
      </c>
      <c r="E132" s="106">
        <v>5222.8900000000003</v>
      </c>
      <c r="F132" s="106">
        <v>5159.84</v>
      </c>
      <c r="G132" s="107" t="s">
        <v>28</v>
      </c>
      <c r="H132" s="104">
        <v>50955</v>
      </c>
      <c r="I132" s="104" t="s">
        <v>1433</v>
      </c>
      <c r="J132" s="104">
        <v>50953</v>
      </c>
      <c r="K132" s="104" t="s">
        <v>1434</v>
      </c>
      <c r="L132" s="104">
        <v>5222.8900000000003</v>
      </c>
      <c r="M132" s="104">
        <v>5159.84</v>
      </c>
      <c r="N132" s="104"/>
      <c r="O132" s="105" t="s">
        <v>269</v>
      </c>
      <c r="P132" s="104" t="s">
        <v>263</v>
      </c>
      <c r="Q132" s="104" t="e">
        <v>#N/A</v>
      </c>
      <c r="R132" s="104">
        <v>69</v>
      </c>
      <c r="S132" s="104">
        <v>1</v>
      </c>
      <c r="T132" s="104">
        <v>2.08</v>
      </c>
      <c r="U132" s="104">
        <v>2.08</v>
      </c>
      <c r="V132" s="104">
        <v>1</v>
      </c>
      <c r="W132" s="104">
        <v>0</v>
      </c>
      <c r="X132" s="104">
        <v>0</v>
      </c>
      <c r="Y132" s="104">
        <v>0</v>
      </c>
      <c r="Z132" s="104">
        <v>1</v>
      </c>
      <c r="AA132" s="104">
        <v>5222.8900000000003</v>
      </c>
      <c r="AB132" s="104">
        <v>5159.84</v>
      </c>
      <c r="AC132" s="104" t="s">
        <v>263</v>
      </c>
      <c r="AD132" s="104">
        <v>526</v>
      </c>
      <c r="AE132" s="104">
        <v>100</v>
      </c>
      <c r="AF132" s="104">
        <v>2.08</v>
      </c>
      <c r="AG132" s="104" t="s">
        <v>1435</v>
      </c>
      <c r="AH132" s="78"/>
    </row>
    <row r="133" spans="1:34" x14ac:dyDescent="0.2">
      <c r="A133" s="104"/>
      <c r="B133" s="104">
        <v>69</v>
      </c>
      <c r="C133" s="105" t="s">
        <v>134</v>
      </c>
      <c r="D133" s="104" t="s">
        <v>166</v>
      </c>
      <c r="E133" s="106">
        <v>424688.45</v>
      </c>
      <c r="F133" s="106">
        <v>419579.37</v>
      </c>
      <c r="G133" s="107" t="s">
        <v>29</v>
      </c>
      <c r="H133" s="104"/>
      <c r="I133" s="104" t="s">
        <v>135</v>
      </c>
      <c r="J133" s="104"/>
      <c r="K133" s="104" t="s">
        <v>136</v>
      </c>
      <c r="L133" s="104">
        <v>236348.35478260872</v>
      </c>
      <c r="M133" s="104">
        <v>233505.04069565219</v>
      </c>
      <c r="N133" s="104"/>
      <c r="O133" s="105" t="s">
        <v>269</v>
      </c>
      <c r="P133" s="104" t="s">
        <v>263</v>
      </c>
      <c r="Q133" s="104" t="e">
        <v>#N/A</v>
      </c>
      <c r="R133" s="104">
        <v>69</v>
      </c>
      <c r="S133" s="104">
        <v>1</v>
      </c>
      <c r="T133" s="104">
        <v>6.4</v>
      </c>
      <c r="U133" s="104">
        <v>11.5</v>
      </c>
      <c r="V133" s="104">
        <v>0</v>
      </c>
      <c r="W133" s="104">
        <v>0</v>
      </c>
      <c r="X133" s="104">
        <v>0</v>
      </c>
      <c r="Y133" s="104">
        <v>0</v>
      </c>
      <c r="Z133" s="104">
        <v>1</v>
      </c>
      <c r="AA133" s="104">
        <v>0</v>
      </c>
      <c r="AB133" s="104">
        <v>0</v>
      </c>
      <c r="AC133" s="104" t="s">
        <v>263</v>
      </c>
      <c r="AD133" s="104">
        <v>526</v>
      </c>
      <c r="AE133" s="104">
        <v>100</v>
      </c>
      <c r="AF133" s="104">
        <v>5</v>
      </c>
      <c r="AG133" s="104" t="s">
        <v>1436</v>
      </c>
      <c r="AH133" s="78"/>
    </row>
    <row r="134" spans="1:34" x14ac:dyDescent="0.2">
      <c r="A134" s="104"/>
      <c r="B134" s="104">
        <v>69</v>
      </c>
      <c r="C134" s="105" t="s">
        <v>134</v>
      </c>
      <c r="D134" s="104" t="s">
        <v>166</v>
      </c>
      <c r="E134" s="106">
        <v>424688.45</v>
      </c>
      <c r="F134" s="106">
        <v>419579.37</v>
      </c>
      <c r="G134" s="107" t="s">
        <v>29</v>
      </c>
      <c r="H134" s="104"/>
      <c r="I134" s="104" t="s">
        <v>136</v>
      </c>
      <c r="J134" s="104"/>
      <c r="K134" s="104" t="s">
        <v>137</v>
      </c>
      <c r="L134" s="104">
        <v>188340.0952173913</v>
      </c>
      <c r="M134" s="104">
        <v>186074.32930434783</v>
      </c>
      <c r="N134" s="104"/>
      <c r="O134" s="105" t="s">
        <v>269</v>
      </c>
      <c r="P134" s="104" t="s">
        <v>263</v>
      </c>
      <c r="Q134" s="104" t="e">
        <v>#N/A</v>
      </c>
      <c r="R134" s="104">
        <v>69</v>
      </c>
      <c r="S134" s="104">
        <v>1</v>
      </c>
      <c r="T134" s="104">
        <v>5.0999999999999996</v>
      </c>
      <c r="U134" s="104">
        <v>11.5</v>
      </c>
      <c r="V134" s="104">
        <v>0</v>
      </c>
      <c r="W134" s="104">
        <v>0</v>
      </c>
      <c r="X134" s="104">
        <v>0</v>
      </c>
      <c r="Y134" s="104">
        <v>0</v>
      </c>
      <c r="Z134" s="104">
        <v>1</v>
      </c>
      <c r="AA134" s="104">
        <v>0</v>
      </c>
      <c r="AB134" s="104">
        <v>0</v>
      </c>
      <c r="AC134" s="104" t="s">
        <v>263</v>
      </c>
      <c r="AD134" s="104">
        <v>526</v>
      </c>
      <c r="AE134" s="104">
        <v>100</v>
      </c>
      <c r="AF134" s="104">
        <v>5</v>
      </c>
      <c r="AG134" s="104" t="s">
        <v>1436</v>
      </c>
      <c r="AH134" s="78"/>
    </row>
    <row r="135" spans="1:34" x14ac:dyDescent="0.2">
      <c r="A135" s="104"/>
      <c r="B135" s="104">
        <v>69</v>
      </c>
      <c r="C135" s="105" t="s">
        <v>106</v>
      </c>
      <c r="D135" s="104" t="s">
        <v>163</v>
      </c>
      <c r="E135" s="106">
        <v>62389.33</v>
      </c>
      <c r="F135" s="106">
        <v>61636.12</v>
      </c>
      <c r="G135" s="107" t="s">
        <v>28</v>
      </c>
      <c r="H135" s="104">
        <v>50819</v>
      </c>
      <c r="I135" s="104" t="s">
        <v>430</v>
      </c>
      <c r="J135" s="104"/>
      <c r="K135" s="104" t="s">
        <v>1437</v>
      </c>
      <c r="L135" s="104">
        <v>14221.097279411766</v>
      </c>
      <c r="M135" s="104">
        <v>14049.409705882354</v>
      </c>
      <c r="N135" s="104"/>
      <c r="O135" s="105" t="s">
        <v>269</v>
      </c>
      <c r="P135" s="104" t="s">
        <v>263</v>
      </c>
      <c r="Q135" s="104" t="e">
        <v>#N/A</v>
      </c>
      <c r="R135" s="104">
        <v>69</v>
      </c>
      <c r="S135" s="104">
        <v>1</v>
      </c>
      <c r="T135" s="104">
        <v>3.1</v>
      </c>
      <c r="U135" s="104">
        <v>13.6</v>
      </c>
      <c r="V135" s="104">
        <v>1</v>
      </c>
      <c r="W135" s="104">
        <v>0</v>
      </c>
      <c r="X135" s="104">
        <v>0</v>
      </c>
      <c r="Y135" s="104">
        <v>0</v>
      </c>
      <c r="Z135" s="104">
        <v>1</v>
      </c>
      <c r="AA135" s="104">
        <v>14221.097279411766</v>
      </c>
      <c r="AB135" s="104">
        <v>14049.409705882354</v>
      </c>
      <c r="AC135" s="104" t="s">
        <v>263</v>
      </c>
      <c r="AD135" s="104">
        <v>526</v>
      </c>
      <c r="AE135" s="104">
        <v>100</v>
      </c>
      <c r="AF135" s="104">
        <v>3.1</v>
      </c>
      <c r="AG135" s="104" t="s">
        <v>1438</v>
      </c>
      <c r="AH135" s="78"/>
    </row>
    <row r="136" spans="1:34" x14ac:dyDescent="0.2">
      <c r="A136" s="104"/>
      <c r="B136" s="104">
        <v>69</v>
      </c>
      <c r="C136" s="105" t="s">
        <v>426</v>
      </c>
      <c r="D136" s="104" t="s">
        <v>157</v>
      </c>
      <c r="E136" s="106">
        <v>36556.42</v>
      </c>
      <c r="F136" s="106">
        <v>36115.08</v>
      </c>
      <c r="G136" s="107" t="s">
        <v>29</v>
      </c>
      <c r="H136" s="104">
        <v>50823</v>
      </c>
      <c r="I136" s="104" t="s">
        <v>429</v>
      </c>
      <c r="J136" s="104">
        <v>50831</v>
      </c>
      <c r="K136" s="104" t="s">
        <v>428</v>
      </c>
      <c r="L136" s="104">
        <v>2872.8497889199189</v>
      </c>
      <c r="M136" s="104">
        <v>2838.1663181139179</v>
      </c>
      <c r="N136" s="104"/>
      <c r="O136" s="105" t="s">
        <v>269</v>
      </c>
      <c r="P136" s="104" t="s">
        <v>263</v>
      </c>
      <c r="Q136" s="104" t="e">
        <v>#N/A</v>
      </c>
      <c r="R136" s="104">
        <v>69</v>
      </c>
      <c r="S136" s="104">
        <v>1</v>
      </c>
      <c r="T136" s="104">
        <v>6.05</v>
      </c>
      <c r="U136" s="104">
        <v>76.984999999999999</v>
      </c>
      <c r="V136" s="104">
        <v>0</v>
      </c>
      <c r="W136" s="104">
        <v>0</v>
      </c>
      <c r="X136" s="104">
        <v>0</v>
      </c>
      <c r="Y136" s="104">
        <v>0</v>
      </c>
      <c r="Z136" s="104">
        <v>1</v>
      </c>
      <c r="AA136" s="104">
        <v>0</v>
      </c>
      <c r="AB136" s="104">
        <v>0</v>
      </c>
      <c r="AC136" s="104" t="s">
        <v>263</v>
      </c>
      <c r="AD136" s="104">
        <v>526</v>
      </c>
      <c r="AE136" s="104">
        <v>100</v>
      </c>
      <c r="AF136" s="104">
        <v>6.05</v>
      </c>
      <c r="AG136" s="104"/>
      <c r="AH136" s="78"/>
    </row>
    <row r="137" spans="1:34" x14ac:dyDescent="0.2">
      <c r="A137" s="104"/>
      <c r="B137" s="104">
        <v>69</v>
      </c>
      <c r="C137" s="105" t="s">
        <v>492</v>
      </c>
      <c r="D137" s="104" t="s">
        <v>169</v>
      </c>
      <c r="E137" s="106">
        <v>5656.06</v>
      </c>
      <c r="F137" s="106">
        <v>5587.78</v>
      </c>
      <c r="G137" s="107" t="s">
        <v>29</v>
      </c>
      <c r="H137" s="104">
        <v>51563</v>
      </c>
      <c r="I137" s="104" t="s">
        <v>643</v>
      </c>
      <c r="J137" s="104">
        <v>51557</v>
      </c>
      <c r="K137" s="104" t="s">
        <v>498</v>
      </c>
      <c r="L137" s="104">
        <v>2141.3550782672005</v>
      </c>
      <c r="M137" s="104">
        <v>2115.5046232253362</v>
      </c>
      <c r="N137" s="104"/>
      <c r="O137" s="105" t="s">
        <v>262</v>
      </c>
      <c r="P137" s="104" t="s">
        <v>606</v>
      </c>
      <c r="Q137" s="104" t="e">
        <v>#N/A</v>
      </c>
      <c r="R137" s="104">
        <v>69</v>
      </c>
      <c r="S137" s="104">
        <v>1</v>
      </c>
      <c r="T137" s="104">
        <v>10.4</v>
      </c>
      <c r="U137" s="104">
        <v>27.47</v>
      </c>
      <c r="V137" s="104">
        <v>0</v>
      </c>
      <c r="W137" s="104">
        <v>1</v>
      </c>
      <c r="X137" s="104">
        <v>0</v>
      </c>
      <c r="Y137" s="104">
        <v>0</v>
      </c>
      <c r="Z137" s="104">
        <v>0</v>
      </c>
      <c r="AA137" s="104">
        <v>0</v>
      </c>
      <c r="AB137" s="104">
        <v>0</v>
      </c>
      <c r="AC137" s="104" t="s">
        <v>263</v>
      </c>
      <c r="AD137" s="104">
        <v>526</v>
      </c>
      <c r="AE137" s="104">
        <v>100</v>
      </c>
      <c r="AF137" s="104">
        <v>10.4</v>
      </c>
      <c r="AG137" s="104" t="s">
        <v>1439</v>
      </c>
      <c r="AH137" s="78"/>
    </row>
    <row r="138" spans="1:34" x14ac:dyDescent="0.2">
      <c r="A138" s="104"/>
      <c r="B138" s="104">
        <v>69</v>
      </c>
      <c r="C138" s="105" t="s">
        <v>492</v>
      </c>
      <c r="D138" s="104" t="s">
        <v>169</v>
      </c>
      <c r="E138" s="106">
        <v>5656.06</v>
      </c>
      <c r="F138" s="106">
        <v>5587.78</v>
      </c>
      <c r="G138" s="107" t="s">
        <v>29</v>
      </c>
      <c r="H138" s="104"/>
      <c r="I138" s="104" t="s">
        <v>694</v>
      </c>
      <c r="J138" s="104">
        <v>51621</v>
      </c>
      <c r="K138" s="104" t="s">
        <v>451</v>
      </c>
      <c r="L138" s="104">
        <v>932.72485620677105</v>
      </c>
      <c r="M138" s="104">
        <v>921.46499453949764</v>
      </c>
      <c r="N138" s="104"/>
      <c r="O138" s="105" t="s">
        <v>269</v>
      </c>
      <c r="P138" s="104" t="s">
        <v>263</v>
      </c>
      <c r="Q138" s="104" t="e">
        <v>#N/A</v>
      </c>
      <c r="R138" s="104">
        <v>69</v>
      </c>
      <c r="S138" s="104">
        <v>1</v>
      </c>
      <c r="T138" s="104">
        <v>4.53</v>
      </c>
      <c r="U138" s="104">
        <v>27.47</v>
      </c>
      <c r="V138" s="104">
        <v>0</v>
      </c>
      <c r="W138" s="104">
        <v>0</v>
      </c>
      <c r="X138" s="104">
        <v>0</v>
      </c>
      <c r="Y138" s="104">
        <v>0</v>
      </c>
      <c r="Z138" s="104">
        <v>1</v>
      </c>
      <c r="AA138" s="104">
        <v>0</v>
      </c>
      <c r="AB138" s="104">
        <v>0</v>
      </c>
      <c r="AC138" s="104" t="s">
        <v>263</v>
      </c>
      <c r="AD138" s="104">
        <v>526</v>
      </c>
      <c r="AE138" s="104">
        <v>100</v>
      </c>
      <c r="AF138" s="104">
        <v>4.53</v>
      </c>
      <c r="AG138" s="104" t="s">
        <v>1440</v>
      </c>
      <c r="AH138" s="78"/>
    </row>
    <row r="139" spans="1:34" x14ac:dyDescent="0.2">
      <c r="A139" s="104"/>
      <c r="B139" s="104">
        <v>69</v>
      </c>
      <c r="C139" s="105" t="s">
        <v>492</v>
      </c>
      <c r="D139" s="104" t="s">
        <v>169</v>
      </c>
      <c r="E139" s="106">
        <v>5656.06</v>
      </c>
      <c r="F139" s="106">
        <v>5587.78</v>
      </c>
      <c r="G139" s="107" t="s">
        <v>29</v>
      </c>
      <c r="H139" s="104">
        <v>51621</v>
      </c>
      <c r="I139" s="104" t="s">
        <v>451</v>
      </c>
      <c r="J139" s="104">
        <v>51623</v>
      </c>
      <c r="K139" s="104" t="s">
        <v>499</v>
      </c>
      <c r="L139" s="104">
        <v>693.88140516927558</v>
      </c>
      <c r="M139" s="104">
        <v>685.50486348744073</v>
      </c>
      <c r="N139" s="104"/>
      <c r="O139" s="105" t="s">
        <v>262</v>
      </c>
      <c r="P139" s="104" t="s">
        <v>606</v>
      </c>
      <c r="Q139" s="104" t="e">
        <v>#N/A</v>
      </c>
      <c r="R139" s="104">
        <v>69</v>
      </c>
      <c r="S139" s="104">
        <v>1</v>
      </c>
      <c r="T139" s="104">
        <v>3.37</v>
      </c>
      <c r="U139" s="104">
        <v>27.47</v>
      </c>
      <c r="V139" s="104">
        <v>0</v>
      </c>
      <c r="W139" s="104">
        <v>1</v>
      </c>
      <c r="X139" s="104">
        <v>0</v>
      </c>
      <c r="Y139" s="104">
        <v>0</v>
      </c>
      <c r="Z139" s="104">
        <v>0</v>
      </c>
      <c r="AA139" s="104">
        <v>0</v>
      </c>
      <c r="AB139" s="104">
        <v>0</v>
      </c>
      <c r="AC139" s="104" t="s">
        <v>263</v>
      </c>
      <c r="AD139" s="104">
        <v>526</v>
      </c>
      <c r="AE139" s="104">
        <v>100</v>
      </c>
      <c r="AF139" s="104">
        <v>3.37</v>
      </c>
      <c r="AG139" s="104" t="s">
        <v>1440</v>
      </c>
      <c r="AH139" s="78"/>
    </row>
    <row r="140" spans="1:34" x14ac:dyDescent="0.2">
      <c r="A140" s="104"/>
      <c r="B140" s="104">
        <v>69</v>
      </c>
      <c r="C140" s="105" t="s">
        <v>492</v>
      </c>
      <c r="D140" s="104" t="s">
        <v>169</v>
      </c>
      <c r="E140" s="106">
        <v>5656.06</v>
      </c>
      <c r="F140" s="106">
        <v>5587.78</v>
      </c>
      <c r="G140" s="107" t="s">
        <v>29</v>
      </c>
      <c r="H140" s="104">
        <v>51623</v>
      </c>
      <c r="I140" s="104" t="s">
        <v>499</v>
      </c>
      <c r="J140" s="104">
        <v>51627</v>
      </c>
      <c r="K140" s="104" t="s">
        <v>493</v>
      </c>
      <c r="L140" s="104">
        <v>1159.2143356388788</v>
      </c>
      <c r="M140" s="104">
        <v>1145.2202912267926</v>
      </c>
      <c r="N140" s="104"/>
      <c r="O140" s="105" t="s">
        <v>262</v>
      </c>
      <c r="P140" s="104" t="s">
        <v>606</v>
      </c>
      <c r="Q140" s="104" t="e">
        <v>#N/A</v>
      </c>
      <c r="R140" s="104">
        <v>69</v>
      </c>
      <c r="S140" s="104">
        <v>1</v>
      </c>
      <c r="T140" s="104">
        <v>5.63</v>
      </c>
      <c r="U140" s="104">
        <v>27.47</v>
      </c>
      <c r="V140" s="104">
        <v>0</v>
      </c>
      <c r="W140" s="104">
        <v>1</v>
      </c>
      <c r="X140" s="104">
        <v>0</v>
      </c>
      <c r="Y140" s="104">
        <v>0</v>
      </c>
      <c r="Z140" s="104">
        <v>0</v>
      </c>
      <c r="AA140" s="104">
        <v>0</v>
      </c>
      <c r="AB140" s="104">
        <v>0</v>
      </c>
      <c r="AC140" s="104" t="s">
        <v>263</v>
      </c>
      <c r="AD140" s="104">
        <v>526</v>
      </c>
      <c r="AE140" s="104">
        <v>100</v>
      </c>
      <c r="AF140" s="104">
        <v>5.63</v>
      </c>
      <c r="AG140" s="104" t="s">
        <v>1440</v>
      </c>
      <c r="AH140" s="78"/>
    </row>
    <row r="141" spans="1:34" x14ac:dyDescent="0.2">
      <c r="A141" s="104"/>
      <c r="B141" s="104">
        <v>69</v>
      </c>
      <c r="C141" s="105" t="s">
        <v>492</v>
      </c>
      <c r="D141" s="104" t="s">
        <v>169</v>
      </c>
      <c r="E141" s="106">
        <v>5656.06</v>
      </c>
      <c r="F141" s="106">
        <v>5587.78</v>
      </c>
      <c r="G141" s="107" t="s">
        <v>29</v>
      </c>
      <c r="H141" s="104">
        <v>51627</v>
      </c>
      <c r="I141" s="104" t="s">
        <v>493</v>
      </c>
      <c r="J141" s="104">
        <v>51629</v>
      </c>
      <c r="K141" s="104" t="s">
        <v>494</v>
      </c>
      <c r="L141" s="104">
        <v>275.90536585365857</v>
      </c>
      <c r="M141" s="104">
        <v>272.57463414634145</v>
      </c>
      <c r="N141" s="104"/>
      <c r="O141" s="105" t="s">
        <v>269</v>
      </c>
      <c r="P141" s="104" t="s">
        <v>263</v>
      </c>
      <c r="Q141" s="104" t="e">
        <v>#N/A</v>
      </c>
      <c r="R141" s="104">
        <v>69</v>
      </c>
      <c r="S141" s="104">
        <v>1</v>
      </c>
      <c r="T141" s="104">
        <v>1.34</v>
      </c>
      <c r="U141" s="104">
        <v>27.47</v>
      </c>
      <c r="V141" s="104">
        <v>0</v>
      </c>
      <c r="W141" s="104">
        <v>0</v>
      </c>
      <c r="X141" s="104">
        <v>0</v>
      </c>
      <c r="Y141" s="104">
        <v>0</v>
      </c>
      <c r="Z141" s="104">
        <v>1</v>
      </c>
      <c r="AA141" s="104">
        <v>0</v>
      </c>
      <c r="AB141" s="104">
        <v>0</v>
      </c>
      <c r="AC141" s="104" t="s">
        <v>263</v>
      </c>
      <c r="AD141" s="104">
        <v>526</v>
      </c>
      <c r="AE141" s="104">
        <v>100</v>
      </c>
      <c r="AF141" s="104">
        <v>1.34</v>
      </c>
      <c r="AG141" s="104" t="s">
        <v>1440</v>
      </c>
      <c r="AH141" s="78"/>
    </row>
    <row r="142" spans="1:34" x14ac:dyDescent="0.2">
      <c r="A142" s="104"/>
      <c r="B142" s="104">
        <v>69</v>
      </c>
      <c r="C142" s="105" t="s">
        <v>492</v>
      </c>
      <c r="D142" s="104" t="s">
        <v>169</v>
      </c>
      <c r="E142" s="106">
        <v>5656.06</v>
      </c>
      <c r="F142" s="106">
        <v>5587.78</v>
      </c>
      <c r="G142" s="107" t="s">
        <v>29</v>
      </c>
      <c r="H142" s="104">
        <v>51557</v>
      </c>
      <c r="I142" s="104" t="s">
        <v>498</v>
      </c>
      <c r="J142" s="104"/>
      <c r="K142" s="104" t="s">
        <v>476</v>
      </c>
      <c r="L142" s="104">
        <v>226.48947943210777</v>
      </c>
      <c r="M142" s="104">
        <v>223.75529668729521</v>
      </c>
      <c r="N142" s="104"/>
      <c r="O142" s="105" t="s">
        <v>262</v>
      </c>
      <c r="P142" s="104" t="s">
        <v>606</v>
      </c>
      <c r="Q142" s="104" t="e">
        <v>#N/A</v>
      </c>
      <c r="R142" s="104">
        <v>69</v>
      </c>
      <c r="S142" s="104">
        <v>1</v>
      </c>
      <c r="T142" s="104">
        <v>1.1000000000000001</v>
      </c>
      <c r="U142" s="104">
        <v>27.47</v>
      </c>
      <c r="V142" s="104">
        <v>0</v>
      </c>
      <c r="W142" s="104">
        <v>1</v>
      </c>
      <c r="X142" s="104">
        <v>0</v>
      </c>
      <c r="Y142" s="104">
        <v>0</v>
      </c>
      <c r="Z142" s="104">
        <v>0</v>
      </c>
      <c r="AA142" s="104">
        <v>0</v>
      </c>
      <c r="AB142" s="104">
        <v>0</v>
      </c>
      <c r="AC142" s="104" t="s">
        <v>263</v>
      </c>
      <c r="AD142" s="104">
        <v>526</v>
      </c>
      <c r="AE142" s="104">
        <v>100</v>
      </c>
      <c r="AF142" s="104">
        <v>1.1000000000000001</v>
      </c>
      <c r="AG142" s="104" t="s">
        <v>1440</v>
      </c>
      <c r="AH142" s="78"/>
    </row>
    <row r="143" spans="1:34" x14ac:dyDescent="0.2">
      <c r="A143" s="104"/>
      <c r="B143" s="104">
        <v>69</v>
      </c>
      <c r="C143" s="105" t="s">
        <v>492</v>
      </c>
      <c r="D143" s="104" t="s">
        <v>169</v>
      </c>
      <c r="E143" s="106">
        <v>5656.06</v>
      </c>
      <c r="F143" s="106">
        <v>5587.78</v>
      </c>
      <c r="G143" s="107" t="s">
        <v>29</v>
      </c>
      <c r="H143" s="104">
        <v>51531</v>
      </c>
      <c r="I143" s="104" t="s">
        <v>651</v>
      </c>
      <c r="J143" s="104">
        <v>51551</v>
      </c>
      <c r="K143" s="104" t="s">
        <v>488</v>
      </c>
      <c r="L143" s="104">
        <v>2187.0098666666668</v>
      </c>
      <c r="M143" s="104">
        <v>2160.6082666666666</v>
      </c>
      <c r="N143" s="104">
        <v>5656.06</v>
      </c>
      <c r="O143" s="105" t="s">
        <v>262</v>
      </c>
      <c r="P143" s="104" t="s">
        <v>606</v>
      </c>
      <c r="Q143" s="104" t="s">
        <v>488</v>
      </c>
      <c r="R143" s="104">
        <v>69</v>
      </c>
      <c r="S143" s="104">
        <v>1</v>
      </c>
      <c r="T143" s="104">
        <v>7.25</v>
      </c>
      <c r="U143" s="104">
        <v>18.75</v>
      </c>
      <c r="V143" s="104">
        <v>0</v>
      </c>
      <c r="W143" s="104">
        <v>1</v>
      </c>
      <c r="X143" s="104">
        <v>0</v>
      </c>
      <c r="Y143" s="104">
        <v>0</v>
      </c>
      <c r="Z143" s="104">
        <v>0</v>
      </c>
      <c r="AA143" s="104">
        <v>0</v>
      </c>
      <c r="AB143" s="104">
        <v>0</v>
      </c>
      <c r="AC143" s="104" t="s">
        <v>263</v>
      </c>
      <c r="AD143" s="104">
        <v>526</v>
      </c>
      <c r="AE143" s="104">
        <v>100</v>
      </c>
      <c r="AF143" s="104">
        <v>7.25</v>
      </c>
      <c r="AG143" s="104" t="s">
        <v>1440</v>
      </c>
      <c r="AH143" s="78"/>
    </row>
    <row r="144" spans="1:34" x14ac:dyDescent="0.2">
      <c r="A144" s="104"/>
      <c r="B144" s="104">
        <v>69</v>
      </c>
      <c r="C144" s="105" t="s">
        <v>492</v>
      </c>
      <c r="D144" s="104" t="s">
        <v>169</v>
      </c>
      <c r="E144" s="106">
        <v>5656.06</v>
      </c>
      <c r="F144" s="106">
        <v>5587.78</v>
      </c>
      <c r="G144" s="107" t="s">
        <v>29</v>
      </c>
      <c r="H144" s="104">
        <v>51551</v>
      </c>
      <c r="I144" s="104" t="s">
        <v>488</v>
      </c>
      <c r="J144" s="104">
        <v>51553</v>
      </c>
      <c r="K144" s="104" t="s">
        <v>495</v>
      </c>
      <c r="L144" s="104">
        <v>1206.6261333333334</v>
      </c>
      <c r="M144" s="104">
        <v>1192.0597333333333</v>
      </c>
      <c r="N144" s="104"/>
      <c r="O144" s="105" t="s">
        <v>269</v>
      </c>
      <c r="P144" s="104" t="s">
        <v>263</v>
      </c>
      <c r="Q144" s="104" t="s">
        <v>495</v>
      </c>
      <c r="R144" s="104">
        <v>69</v>
      </c>
      <c r="S144" s="104">
        <v>1</v>
      </c>
      <c r="T144" s="104">
        <v>4</v>
      </c>
      <c r="U144" s="104">
        <v>18.75</v>
      </c>
      <c r="V144" s="104">
        <v>0</v>
      </c>
      <c r="W144" s="104">
        <v>0</v>
      </c>
      <c r="X144" s="104">
        <v>0</v>
      </c>
      <c r="Y144" s="104">
        <v>0</v>
      </c>
      <c r="Z144" s="104">
        <v>1</v>
      </c>
      <c r="AA144" s="104">
        <v>0</v>
      </c>
      <c r="AB144" s="104">
        <v>0</v>
      </c>
      <c r="AC144" s="104" t="s">
        <v>263</v>
      </c>
      <c r="AD144" s="104">
        <v>526</v>
      </c>
      <c r="AE144" s="104">
        <v>100</v>
      </c>
      <c r="AF144" s="104">
        <v>4</v>
      </c>
      <c r="AG144" s="104" t="s">
        <v>1440</v>
      </c>
      <c r="AH144" s="78"/>
    </row>
    <row r="145" spans="1:34" x14ac:dyDescent="0.2">
      <c r="A145" s="104"/>
      <c r="B145" s="104">
        <v>69</v>
      </c>
      <c r="C145" s="105" t="s">
        <v>492</v>
      </c>
      <c r="D145" s="104" t="s">
        <v>169</v>
      </c>
      <c r="E145" s="106">
        <v>5656.06</v>
      </c>
      <c r="F145" s="106">
        <v>5587.78</v>
      </c>
      <c r="G145" s="107" t="s">
        <v>29</v>
      </c>
      <c r="H145" s="104">
        <v>51553</v>
      </c>
      <c r="I145" s="104" t="s">
        <v>495</v>
      </c>
      <c r="J145" s="104">
        <v>51555</v>
      </c>
      <c r="K145" s="104" t="s">
        <v>496</v>
      </c>
      <c r="L145" s="104">
        <v>904.96960000000001</v>
      </c>
      <c r="M145" s="104">
        <v>894.04480000000001</v>
      </c>
      <c r="N145" s="104"/>
      <c r="O145" s="105" t="s">
        <v>262</v>
      </c>
      <c r="P145" s="104" t="s">
        <v>606</v>
      </c>
      <c r="Q145" s="104" t="s">
        <v>496</v>
      </c>
      <c r="R145" s="104">
        <v>69</v>
      </c>
      <c r="S145" s="104">
        <v>1</v>
      </c>
      <c r="T145" s="104">
        <v>3</v>
      </c>
      <c r="U145" s="104">
        <v>18.75</v>
      </c>
      <c r="V145" s="104">
        <v>0</v>
      </c>
      <c r="W145" s="104">
        <v>1</v>
      </c>
      <c r="X145" s="104">
        <v>0</v>
      </c>
      <c r="Y145" s="104">
        <v>0</v>
      </c>
      <c r="Z145" s="104">
        <v>0</v>
      </c>
      <c r="AA145" s="104">
        <v>0</v>
      </c>
      <c r="AB145" s="104">
        <v>0</v>
      </c>
      <c r="AC145" s="104" t="s">
        <v>263</v>
      </c>
      <c r="AD145" s="104">
        <v>526</v>
      </c>
      <c r="AE145" s="104">
        <v>100</v>
      </c>
      <c r="AF145" s="104">
        <v>3</v>
      </c>
      <c r="AG145" s="104" t="s">
        <v>1440</v>
      </c>
      <c r="AH145" s="78"/>
    </row>
    <row r="146" spans="1:34" x14ac:dyDescent="0.2">
      <c r="A146" s="104"/>
      <c r="B146" s="104">
        <v>69</v>
      </c>
      <c r="C146" s="105" t="s">
        <v>492</v>
      </c>
      <c r="D146" s="104" t="s">
        <v>169</v>
      </c>
      <c r="E146" s="106">
        <v>5656.06</v>
      </c>
      <c r="F146" s="106">
        <v>5587.78</v>
      </c>
      <c r="G146" s="107" t="s">
        <v>29</v>
      </c>
      <c r="H146" s="104">
        <v>51555</v>
      </c>
      <c r="I146" s="104" t="s">
        <v>496</v>
      </c>
      <c r="J146" s="104">
        <v>51611</v>
      </c>
      <c r="K146" s="104" t="s">
        <v>497</v>
      </c>
      <c r="L146" s="104">
        <v>1357.4544000000001</v>
      </c>
      <c r="M146" s="104">
        <v>1341.0672</v>
      </c>
      <c r="N146" s="104"/>
      <c r="O146" s="105" t="s">
        <v>269</v>
      </c>
      <c r="P146" s="104" t="s">
        <v>263</v>
      </c>
      <c r="Q146" s="104" t="s">
        <v>497</v>
      </c>
      <c r="R146" s="104">
        <v>69</v>
      </c>
      <c r="S146" s="104">
        <v>1</v>
      </c>
      <c r="T146" s="104">
        <v>4.5</v>
      </c>
      <c r="U146" s="104">
        <v>18.75</v>
      </c>
      <c r="V146" s="104">
        <v>0</v>
      </c>
      <c r="W146" s="104">
        <v>0</v>
      </c>
      <c r="X146" s="104">
        <v>0</v>
      </c>
      <c r="Y146" s="104">
        <v>0</v>
      </c>
      <c r="Z146" s="104">
        <v>1</v>
      </c>
      <c r="AA146" s="104">
        <v>0</v>
      </c>
      <c r="AB146" s="104">
        <v>0</v>
      </c>
      <c r="AC146" s="104" t="s">
        <v>263</v>
      </c>
      <c r="AD146" s="104">
        <v>526</v>
      </c>
      <c r="AE146" s="104">
        <v>100</v>
      </c>
      <c r="AF146" s="104">
        <v>4.5</v>
      </c>
      <c r="AG146" s="104" t="s">
        <v>1440</v>
      </c>
      <c r="AH146" s="78"/>
    </row>
    <row r="147" spans="1:34" x14ac:dyDescent="0.2">
      <c r="A147" s="104"/>
      <c r="B147" s="104">
        <v>69</v>
      </c>
      <c r="C147" s="105" t="s">
        <v>657</v>
      </c>
      <c r="D147" s="104" t="s">
        <v>160</v>
      </c>
      <c r="E147" s="106">
        <v>684201.1</v>
      </c>
      <c r="F147" s="106">
        <v>509228.53</v>
      </c>
      <c r="G147" s="107" t="s">
        <v>28</v>
      </c>
      <c r="H147" s="104">
        <v>51105</v>
      </c>
      <c r="I147" s="104" t="s">
        <v>424</v>
      </c>
      <c r="J147" s="104">
        <v>51115</v>
      </c>
      <c r="K147" s="104" t="s">
        <v>658</v>
      </c>
      <c r="L147" s="104">
        <v>92926.008489667089</v>
      </c>
      <c r="M147" s="104">
        <v>69161.792785718542</v>
      </c>
      <c r="N147" s="104"/>
      <c r="O147" s="105" t="s">
        <v>262</v>
      </c>
      <c r="P147" s="104" t="s">
        <v>602</v>
      </c>
      <c r="Q147" s="104" t="e">
        <v>#N/A</v>
      </c>
      <c r="R147" s="104">
        <v>69</v>
      </c>
      <c r="S147" s="104">
        <v>1</v>
      </c>
      <c r="T147" s="104">
        <v>4.5609999999999999</v>
      </c>
      <c r="U147" s="104">
        <v>33.582000000000001</v>
      </c>
      <c r="V147" s="104">
        <v>1</v>
      </c>
      <c r="W147" s="104">
        <v>1</v>
      </c>
      <c r="X147" s="104">
        <v>92926.008489667089</v>
      </c>
      <c r="Y147" s="104">
        <v>69161.792785718542</v>
      </c>
      <c r="Z147" s="104">
        <v>0</v>
      </c>
      <c r="AA147" s="104">
        <v>0</v>
      </c>
      <c r="AB147" s="104">
        <v>0</v>
      </c>
      <c r="AC147" s="104" t="s">
        <v>263</v>
      </c>
      <c r="AD147" s="104">
        <v>526</v>
      </c>
      <c r="AE147" s="104">
        <v>100</v>
      </c>
      <c r="AF147" s="104">
        <v>4.5609999999999999</v>
      </c>
      <c r="AG147" s="104" t="s">
        <v>1441</v>
      </c>
      <c r="AH147" s="78"/>
    </row>
    <row r="148" spans="1:34" x14ac:dyDescent="0.2">
      <c r="A148" s="104"/>
      <c r="B148" s="104">
        <v>69</v>
      </c>
      <c r="C148" s="105" t="s">
        <v>657</v>
      </c>
      <c r="D148" s="104" t="s">
        <v>160</v>
      </c>
      <c r="E148" s="106">
        <v>684201.1</v>
      </c>
      <c r="F148" s="106">
        <v>509228.53</v>
      </c>
      <c r="G148" s="107" t="s">
        <v>28</v>
      </c>
      <c r="H148" s="104">
        <v>51115</v>
      </c>
      <c r="I148" s="104" t="s">
        <v>658</v>
      </c>
      <c r="J148" s="104">
        <v>51117</v>
      </c>
      <c r="K148" s="104" t="s">
        <v>659</v>
      </c>
      <c r="L148" s="104">
        <v>241676.89381811683</v>
      </c>
      <c r="M148" s="104">
        <v>179872.21793996784</v>
      </c>
      <c r="N148" s="104"/>
      <c r="O148" s="105" t="s">
        <v>262</v>
      </c>
      <c r="P148" s="104" t="s">
        <v>602</v>
      </c>
      <c r="Q148" s="104" t="e">
        <v>#N/A</v>
      </c>
      <c r="R148" s="104">
        <v>69</v>
      </c>
      <c r="S148" s="104">
        <v>1</v>
      </c>
      <c r="T148" s="104">
        <v>11.862</v>
      </c>
      <c r="U148" s="104">
        <v>33.582000000000001</v>
      </c>
      <c r="V148" s="104">
        <v>1</v>
      </c>
      <c r="W148" s="104">
        <v>1</v>
      </c>
      <c r="X148" s="104">
        <v>241676.89381811683</v>
      </c>
      <c r="Y148" s="104">
        <v>179872.21793996784</v>
      </c>
      <c r="Z148" s="104">
        <v>0</v>
      </c>
      <c r="AA148" s="104">
        <v>0</v>
      </c>
      <c r="AB148" s="104">
        <v>0</v>
      </c>
      <c r="AC148" s="104" t="s">
        <v>263</v>
      </c>
      <c r="AD148" s="104">
        <v>526</v>
      </c>
      <c r="AE148" s="104">
        <v>100</v>
      </c>
      <c r="AF148" s="104">
        <v>11.862</v>
      </c>
      <c r="AG148" s="104" t="s">
        <v>1441</v>
      </c>
      <c r="AH148" s="78"/>
    </row>
    <row r="149" spans="1:34" x14ac:dyDescent="0.2">
      <c r="A149" s="104"/>
      <c r="B149" s="104">
        <v>69</v>
      </c>
      <c r="C149" s="105" t="s">
        <v>657</v>
      </c>
      <c r="D149" s="104" t="s">
        <v>160</v>
      </c>
      <c r="E149" s="106">
        <v>684201.1</v>
      </c>
      <c r="F149" s="106">
        <v>509228.53</v>
      </c>
      <c r="G149" s="107" t="s">
        <v>29</v>
      </c>
      <c r="H149" s="104">
        <v>51117</v>
      </c>
      <c r="I149" s="104" t="s">
        <v>659</v>
      </c>
      <c r="J149" s="104"/>
      <c r="K149" s="104" t="s">
        <v>697</v>
      </c>
      <c r="L149" s="104">
        <v>141192.11550830802</v>
      </c>
      <c r="M149" s="104">
        <v>105084.67967661248</v>
      </c>
      <c r="N149" s="104"/>
      <c r="O149" s="105" t="s">
        <v>269</v>
      </c>
      <c r="P149" s="104" t="s">
        <v>263</v>
      </c>
      <c r="Q149" s="104" t="e">
        <v>#N/A</v>
      </c>
      <c r="R149" s="104">
        <v>69</v>
      </c>
      <c r="S149" s="104">
        <v>1</v>
      </c>
      <c r="T149" s="104">
        <v>6.93</v>
      </c>
      <c r="U149" s="104">
        <v>33.582000000000001</v>
      </c>
      <c r="V149" s="104">
        <v>0</v>
      </c>
      <c r="W149" s="104">
        <v>0</v>
      </c>
      <c r="X149" s="104">
        <v>0</v>
      </c>
      <c r="Y149" s="104">
        <v>0</v>
      </c>
      <c r="Z149" s="104">
        <v>1</v>
      </c>
      <c r="AA149" s="104">
        <v>0</v>
      </c>
      <c r="AB149" s="104">
        <v>0</v>
      </c>
      <c r="AC149" s="104" t="s">
        <v>263</v>
      </c>
      <c r="AD149" s="104">
        <v>526</v>
      </c>
      <c r="AE149" s="104">
        <v>100</v>
      </c>
      <c r="AF149" s="104">
        <v>6.93</v>
      </c>
      <c r="AG149" s="104" t="s">
        <v>1441</v>
      </c>
      <c r="AH149" s="78"/>
    </row>
    <row r="150" spans="1:34" x14ac:dyDescent="0.2">
      <c r="A150" s="104"/>
      <c r="B150" s="104">
        <v>69</v>
      </c>
      <c r="C150" s="105" t="s">
        <v>657</v>
      </c>
      <c r="D150" s="104" t="s">
        <v>160</v>
      </c>
      <c r="E150" s="106">
        <v>684201.1</v>
      </c>
      <c r="F150" s="106">
        <v>509228.53</v>
      </c>
      <c r="G150" s="107" t="s">
        <v>29</v>
      </c>
      <c r="H150" s="104">
        <v>51135</v>
      </c>
      <c r="I150" s="104" t="s">
        <v>416</v>
      </c>
      <c r="J150" s="104">
        <v>51133</v>
      </c>
      <c r="K150" s="104" t="s">
        <v>660</v>
      </c>
      <c r="L150" s="104">
        <v>17582.798799952354</v>
      </c>
      <c r="M150" s="104">
        <v>13086.302822643083</v>
      </c>
      <c r="N150" s="104"/>
      <c r="O150" s="105" t="s">
        <v>269</v>
      </c>
      <c r="P150" s="104" t="s">
        <v>263</v>
      </c>
      <c r="Q150" s="104" t="e">
        <v>#N/A</v>
      </c>
      <c r="R150" s="104">
        <v>69</v>
      </c>
      <c r="S150" s="104">
        <v>1</v>
      </c>
      <c r="T150" s="104">
        <v>0.86299999999999999</v>
      </c>
      <c r="U150" s="104">
        <v>33.582000000000001</v>
      </c>
      <c r="V150" s="104">
        <v>0</v>
      </c>
      <c r="W150" s="104">
        <v>0</v>
      </c>
      <c r="X150" s="104">
        <v>0</v>
      </c>
      <c r="Y150" s="104">
        <v>0</v>
      </c>
      <c r="Z150" s="104">
        <v>1</v>
      </c>
      <c r="AA150" s="104">
        <v>0</v>
      </c>
      <c r="AB150" s="104">
        <v>0</v>
      </c>
      <c r="AC150" s="104" t="s">
        <v>263</v>
      </c>
      <c r="AD150" s="104">
        <v>526</v>
      </c>
      <c r="AE150" s="104">
        <v>100</v>
      </c>
      <c r="AF150" s="104">
        <v>0.86299999999999999</v>
      </c>
      <c r="AG150" s="104" t="s">
        <v>1441</v>
      </c>
      <c r="AH150" s="78"/>
    </row>
    <row r="151" spans="1:34" x14ac:dyDescent="0.2">
      <c r="A151" s="104"/>
      <c r="B151" s="104">
        <v>69</v>
      </c>
      <c r="C151" s="105" t="s">
        <v>657</v>
      </c>
      <c r="D151" s="104" t="s">
        <v>160</v>
      </c>
      <c r="E151" s="106">
        <v>684201.1</v>
      </c>
      <c r="F151" s="106">
        <v>509228.53</v>
      </c>
      <c r="G151" s="107" t="s">
        <v>29</v>
      </c>
      <c r="H151" s="104">
        <v>51149</v>
      </c>
      <c r="I151" s="104" t="s">
        <v>385</v>
      </c>
      <c r="J151" s="104">
        <v>51135</v>
      </c>
      <c r="K151" s="104" t="s">
        <v>416</v>
      </c>
      <c r="L151" s="104">
        <v>171141.95819188852</v>
      </c>
      <c r="M151" s="104">
        <v>127375.36930498484</v>
      </c>
      <c r="N151" s="104"/>
      <c r="O151" s="105" t="s">
        <v>262</v>
      </c>
      <c r="P151" s="104" t="s">
        <v>602</v>
      </c>
      <c r="Q151" s="104" t="e">
        <v>#N/A</v>
      </c>
      <c r="R151" s="104">
        <v>69</v>
      </c>
      <c r="S151" s="104">
        <v>1</v>
      </c>
      <c r="T151" s="104">
        <v>8.4</v>
      </c>
      <c r="U151" s="104">
        <v>33.582000000000001</v>
      </c>
      <c r="V151" s="104">
        <v>0</v>
      </c>
      <c r="W151" s="104">
        <v>1</v>
      </c>
      <c r="X151" s="104">
        <v>0</v>
      </c>
      <c r="Y151" s="104">
        <v>0</v>
      </c>
      <c r="Z151" s="104">
        <v>0</v>
      </c>
      <c r="AA151" s="104">
        <v>0</v>
      </c>
      <c r="AB151" s="104">
        <v>0</v>
      </c>
      <c r="AC151" s="104" t="s">
        <v>263</v>
      </c>
      <c r="AD151" s="104">
        <v>526</v>
      </c>
      <c r="AE151" s="104">
        <v>100</v>
      </c>
      <c r="AF151" s="104">
        <v>7.08</v>
      </c>
      <c r="AG151" s="104" t="s">
        <v>1441</v>
      </c>
      <c r="AH151" s="78"/>
    </row>
    <row r="152" spans="1:34" x14ac:dyDescent="0.2">
      <c r="A152" s="104"/>
      <c r="B152" s="104">
        <v>115</v>
      </c>
      <c r="C152" s="105" t="s">
        <v>138</v>
      </c>
      <c r="D152" s="104" t="s">
        <v>347</v>
      </c>
      <c r="E152" s="106">
        <v>125514.8</v>
      </c>
      <c r="F152" s="106">
        <v>114965.24</v>
      </c>
      <c r="G152" s="107" t="s">
        <v>28</v>
      </c>
      <c r="H152" s="104"/>
      <c r="I152" s="104" t="s">
        <v>109</v>
      </c>
      <c r="J152" s="104"/>
      <c r="K152" s="104" t="s">
        <v>110</v>
      </c>
      <c r="L152" s="104">
        <v>125514.8</v>
      </c>
      <c r="M152" s="104">
        <v>114965.24</v>
      </c>
      <c r="N152" s="104">
        <v>125514.8</v>
      </c>
      <c r="O152" s="105" t="s">
        <v>269</v>
      </c>
      <c r="P152" s="104" t="s">
        <v>263</v>
      </c>
      <c r="Q152" s="104" t="e">
        <v>#N/A</v>
      </c>
      <c r="R152" s="104">
        <v>115</v>
      </c>
      <c r="S152" s="104">
        <v>1</v>
      </c>
      <c r="T152" s="104">
        <v>1.2230000000000001</v>
      </c>
      <c r="U152" s="104">
        <v>1.2230000000000001</v>
      </c>
      <c r="V152" s="104">
        <v>1</v>
      </c>
      <c r="W152" s="104">
        <v>0</v>
      </c>
      <c r="X152" s="104">
        <v>0</v>
      </c>
      <c r="Y152" s="104">
        <v>0</v>
      </c>
      <c r="Z152" s="104">
        <v>1</v>
      </c>
      <c r="AA152" s="104">
        <v>125514.8</v>
      </c>
      <c r="AB152" s="104">
        <v>114965.24</v>
      </c>
      <c r="AC152" s="104" t="s">
        <v>263</v>
      </c>
      <c r="AD152" s="104">
        <v>526</v>
      </c>
      <c r="AE152" s="104">
        <v>100</v>
      </c>
      <c r="AF152" s="104">
        <v>1.2230000000000001</v>
      </c>
      <c r="AG152" s="104" t="s">
        <v>1442</v>
      </c>
      <c r="AH152" s="78"/>
    </row>
    <row r="153" spans="1:34" x14ac:dyDescent="0.2">
      <c r="A153" s="104"/>
      <c r="B153" s="104">
        <v>115</v>
      </c>
      <c r="C153" s="105" t="s">
        <v>1443</v>
      </c>
      <c r="D153" s="104" t="s">
        <v>15</v>
      </c>
      <c r="E153" s="106">
        <v>4742230.5199999996</v>
      </c>
      <c r="F153" s="106">
        <v>4345548.26</v>
      </c>
      <c r="G153" s="107" t="s">
        <v>28</v>
      </c>
      <c r="H153" s="104"/>
      <c r="I153" s="104" t="s">
        <v>109</v>
      </c>
      <c r="J153" s="104"/>
      <c r="K153" s="104" t="s">
        <v>1444</v>
      </c>
      <c r="L153" s="104">
        <v>4742230.5199999996</v>
      </c>
      <c r="M153" s="104">
        <v>4345548.26</v>
      </c>
      <c r="N153" s="104">
        <v>4742230.5199999996</v>
      </c>
      <c r="O153" s="105" t="s">
        <v>269</v>
      </c>
      <c r="P153" s="104" t="s">
        <v>263</v>
      </c>
      <c r="Q153" s="104" t="e">
        <v>#N/A</v>
      </c>
      <c r="R153" s="104">
        <v>115</v>
      </c>
      <c r="S153" s="104">
        <v>1</v>
      </c>
      <c r="T153" s="104">
        <v>5.2309999999999999</v>
      </c>
      <c r="U153" s="104">
        <v>5.2309999999999999</v>
      </c>
      <c r="V153" s="104">
        <v>1</v>
      </c>
      <c r="W153" s="104">
        <v>0</v>
      </c>
      <c r="X153" s="104">
        <v>0</v>
      </c>
      <c r="Y153" s="104">
        <v>0</v>
      </c>
      <c r="Z153" s="104">
        <v>1</v>
      </c>
      <c r="AA153" s="104">
        <v>4742230.5199999996</v>
      </c>
      <c r="AB153" s="104">
        <v>4345548.26</v>
      </c>
      <c r="AC153" s="104" t="s">
        <v>263</v>
      </c>
      <c r="AD153" s="104">
        <v>526</v>
      </c>
      <c r="AE153" s="104">
        <v>100</v>
      </c>
      <c r="AF153" s="104">
        <v>5.2309999999999999</v>
      </c>
      <c r="AG153" s="104" t="s">
        <v>1442</v>
      </c>
      <c r="AH153" s="78"/>
    </row>
    <row r="154" spans="1:34" x14ac:dyDescent="0.2">
      <c r="A154" s="104"/>
      <c r="B154" s="104">
        <v>115</v>
      </c>
      <c r="C154" s="105" t="s">
        <v>482</v>
      </c>
      <c r="D154" s="104" t="s">
        <v>89</v>
      </c>
      <c r="E154" s="106">
        <v>3612343.97</v>
      </c>
      <c r="F154" s="106">
        <v>3546925.84</v>
      </c>
      <c r="G154" s="107" t="s">
        <v>28</v>
      </c>
      <c r="H154" s="104"/>
      <c r="I154" s="104" t="s">
        <v>1445</v>
      </c>
      <c r="J154" s="104"/>
      <c r="K154" s="104" t="s">
        <v>1446</v>
      </c>
      <c r="L154" s="104">
        <v>1542.953723270776</v>
      </c>
      <c r="M154" s="104">
        <v>1515.0114375717449</v>
      </c>
      <c r="N154" s="104">
        <v>1542.953723270776</v>
      </c>
      <c r="O154" s="105" t="s">
        <v>269</v>
      </c>
      <c r="P154" s="104" t="s">
        <v>263</v>
      </c>
      <c r="Q154" s="104" t="e">
        <v>#N/A</v>
      </c>
      <c r="R154" s="104">
        <v>115</v>
      </c>
      <c r="S154" s="104">
        <v>1</v>
      </c>
      <c r="T154" s="104">
        <v>1.6E-2</v>
      </c>
      <c r="U154" s="104">
        <v>37.459000000000003</v>
      </c>
      <c r="V154" s="104">
        <v>1</v>
      </c>
      <c r="W154" s="104">
        <v>0</v>
      </c>
      <c r="X154" s="104">
        <v>0</v>
      </c>
      <c r="Y154" s="104">
        <v>0</v>
      </c>
      <c r="Z154" s="104">
        <v>1</v>
      </c>
      <c r="AA154" s="104">
        <v>1542.953723270776</v>
      </c>
      <c r="AB154" s="104">
        <v>1515.0114375717449</v>
      </c>
      <c r="AC154" s="104" t="s">
        <v>263</v>
      </c>
      <c r="AD154" s="104">
        <v>526</v>
      </c>
      <c r="AE154" s="104">
        <v>100</v>
      </c>
      <c r="AF154" s="104">
        <v>1.6E-2</v>
      </c>
      <c r="AG154" s="104" t="s">
        <v>1447</v>
      </c>
      <c r="AH154" s="78"/>
    </row>
    <row r="155" spans="1:34" x14ac:dyDescent="0.2">
      <c r="A155" s="104"/>
      <c r="B155" s="204">
        <v>69</v>
      </c>
      <c r="C155" s="105" t="s">
        <v>1448</v>
      </c>
      <c r="D155" s="205" t="s">
        <v>624</v>
      </c>
      <c r="E155" s="106">
        <v>166850.62</v>
      </c>
      <c r="F155" s="106">
        <v>129234.16</v>
      </c>
      <c r="G155" s="214" t="s">
        <v>28</v>
      </c>
      <c r="H155" s="204">
        <v>52017</v>
      </c>
      <c r="I155" s="207" t="s">
        <v>640</v>
      </c>
      <c r="J155" s="204">
        <v>52021</v>
      </c>
      <c r="K155" s="208" t="s">
        <v>1449</v>
      </c>
      <c r="L155" s="209">
        <v>166850.62</v>
      </c>
      <c r="M155" s="209">
        <v>129234.16</v>
      </c>
      <c r="N155" s="210"/>
      <c r="O155" s="211" t="s">
        <v>269</v>
      </c>
      <c r="P155" s="208" t="s">
        <v>263</v>
      </c>
      <c r="Q155" s="211" t="s">
        <v>1449</v>
      </c>
      <c r="R155" s="204">
        <v>69</v>
      </c>
      <c r="S155" s="204">
        <v>1</v>
      </c>
      <c r="T155" s="204">
        <v>8.8480000000000008</v>
      </c>
      <c r="U155" s="204">
        <v>8.8480000000000008</v>
      </c>
      <c r="V155" s="211">
        <v>1</v>
      </c>
      <c r="W155" s="211">
        <v>0</v>
      </c>
      <c r="X155" s="212">
        <v>0</v>
      </c>
      <c r="Y155" s="212">
        <v>0</v>
      </c>
      <c r="Z155" s="211">
        <v>1</v>
      </c>
      <c r="AA155" s="212">
        <v>166850.62</v>
      </c>
      <c r="AB155" s="212">
        <v>129234.16</v>
      </c>
      <c r="AC155" s="211" t="s">
        <v>263</v>
      </c>
      <c r="AD155" s="204">
        <v>526</v>
      </c>
      <c r="AE155" s="204">
        <v>100</v>
      </c>
      <c r="AF155" s="204">
        <v>8.8480000000000008</v>
      </c>
      <c r="AG155" s="104" t="s">
        <v>1450</v>
      </c>
      <c r="AH155" s="78"/>
    </row>
    <row r="156" spans="1:34" x14ac:dyDescent="0.2">
      <c r="A156" s="215">
        <v>42461</v>
      </c>
      <c r="B156" s="138">
        <v>69</v>
      </c>
      <c r="C156" s="105" t="s">
        <v>270</v>
      </c>
      <c r="D156" s="153" t="s">
        <v>868</v>
      </c>
      <c r="E156" s="140">
        <v>0</v>
      </c>
      <c r="F156" s="140">
        <v>0</v>
      </c>
      <c r="G156" s="141" t="s">
        <v>29</v>
      </c>
      <c r="H156" s="138">
        <v>52153</v>
      </c>
      <c r="I156" s="142" t="s">
        <v>1540</v>
      </c>
      <c r="J156" s="138">
        <v>52171</v>
      </c>
      <c r="K156" s="143" t="s">
        <v>1541</v>
      </c>
      <c r="L156" s="144">
        <f t="shared" ref="L156:L187" si="15">E156*T156/U156</f>
        <v>0</v>
      </c>
      <c r="M156" s="144">
        <f t="shared" ref="M156:M187" si="16">F156*T156/U156</f>
        <v>0</v>
      </c>
      <c r="N156" s="145">
        <f>SUM(L156:L164)</f>
        <v>0</v>
      </c>
      <c r="O156" s="146" t="s">
        <v>269</v>
      </c>
      <c r="P156" s="147" t="s">
        <v>263</v>
      </c>
      <c r="Q156" s="146" t="e">
        <f>VLOOKUP(J156,J157:K800,2,FALSE)</f>
        <v>#N/A</v>
      </c>
      <c r="R156" s="138">
        <v>69</v>
      </c>
      <c r="S156" s="138">
        <v>1</v>
      </c>
      <c r="T156" s="150">
        <v>4.0469999999999997</v>
      </c>
      <c r="U156" s="150">
        <v>11.581</v>
      </c>
      <c r="V156" s="146">
        <f t="shared" ref="V156:V186" si="17">IF(G156="yes",1,0)</f>
        <v>0</v>
      </c>
      <c r="W156" s="146">
        <f t="shared" ref="W156:W186" si="18">IF(O156="W",1,0)</f>
        <v>0</v>
      </c>
      <c r="X156" s="152">
        <f t="shared" ref="X156:X199" si="19">L156*V156*W156</f>
        <v>0</v>
      </c>
      <c r="Y156" s="152">
        <f t="shared" ref="Y156:Y187" si="20">M156*V156*W156</f>
        <v>0</v>
      </c>
      <c r="Z156" s="146">
        <f t="shared" ref="Z156:Z166" si="21">IF(O156="R",1,0)</f>
        <v>1</v>
      </c>
      <c r="AA156" s="152">
        <f t="shared" ref="AA156:AA199" si="22">L156*V156*Z156</f>
        <v>0</v>
      </c>
      <c r="AB156" s="152">
        <f t="shared" ref="AB156:AB187" si="23">M156*V156*Z156</f>
        <v>0</v>
      </c>
      <c r="AC156" s="146" t="s">
        <v>263</v>
      </c>
      <c r="AD156" s="138">
        <v>526</v>
      </c>
      <c r="AE156" s="138">
        <v>100</v>
      </c>
      <c r="AF156" s="150">
        <f t="shared" ref="AF156:AF164" si="24">T156</f>
        <v>4.0469999999999997</v>
      </c>
      <c r="AG156" s="153" t="s">
        <v>1551</v>
      </c>
      <c r="AH156" s="78"/>
    </row>
    <row r="157" spans="1:34" ht="12" customHeight="1" x14ac:dyDescent="0.2">
      <c r="A157" s="215">
        <v>42461</v>
      </c>
      <c r="B157" s="138">
        <v>69</v>
      </c>
      <c r="C157" s="105" t="s">
        <v>270</v>
      </c>
      <c r="D157" s="153" t="s">
        <v>868</v>
      </c>
      <c r="E157" s="140">
        <v>0</v>
      </c>
      <c r="F157" s="140">
        <v>0</v>
      </c>
      <c r="G157" s="141" t="s">
        <v>29</v>
      </c>
      <c r="H157" s="138">
        <v>52171</v>
      </c>
      <c r="I157" s="143" t="s">
        <v>1541</v>
      </c>
      <c r="J157" s="138">
        <v>52173</v>
      </c>
      <c r="K157" s="143" t="s">
        <v>1542</v>
      </c>
      <c r="L157" s="144">
        <f t="shared" si="15"/>
        <v>0</v>
      </c>
      <c r="M157" s="144">
        <f t="shared" si="16"/>
        <v>0</v>
      </c>
      <c r="N157" s="145"/>
      <c r="O157" s="146" t="s">
        <v>269</v>
      </c>
      <c r="P157" s="147" t="s">
        <v>263</v>
      </c>
      <c r="Q157" s="146" t="str">
        <f>VLOOKUP(J157,J158:K801,2,FALSE)</f>
        <v>Artesia Country Club substation</v>
      </c>
      <c r="R157" s="138">
        <v>69</v>
      </c>
      <c r="S157" s="138">
        <v>1</v>
      </c>
      <c r="T157" s="150">
        <v>1.0089999999999999</v>
      </c>
      <c r="U157" s="150">
        <v>11.581</v>
      </c>
      <c r="V157" s="146">
        <f t="shared" si="17"/>
        <v>0</v>
      </c>
      <c r="W157" s="146">
        <f t="shared" si="18"/>
        <v>0</v>
      </c>
      <c r="X157" s="152">
        <f t="shared" si="19"/>
        <v>0</v>
      </c>
      <c r="Y157" s="152">
        <f t="shared" si="20"/>
        <v>0</v>
      </c>
      <c r="Z157" s="146">
        <f t="shared" si="21"/>
        <v>1</v>
      </c>
      <c r="AA157" s="152">
        <f t="shared" si="22"/>
        <v>0</v>
      </c>
      <c r="AB157" s="152">
        <f t="shared" si="23"/>
        <v>0</v>
      </c>
      <c r="AC157" s="146" t="s">
        <v>263</v>
      </c>
      <c r="AD157" s="138">
        <v>526</v>
      </c>
      <c r="AE157" s="138">
        <v>100</v>
      </c>
      <c r="AF157" s="150">
        <f t="shared" si="24"/>
        <v>1.0089999999999999</v>
      </c>
      <c r="AG157" s="153" t="s">
        <v>1551</v>
      </c>
      <c r="AH157" s="78"/>
    </row>
    <row r="158" spans="1:34" x14ac:dyDescent="0.2">
      <c r="A158" s="215">
        <v>42461</v>
      </c>
      <c r="B158" s="138">
        <v>69</v>
      </c>
      <c r="C158" s="105" t="s">
        <v>270</v>
      </c>
      <c r="D158" s="153" t="s">
        <v>868</v>
      </c>
      <c r="E158" s="140">
        <v>0</v>
      </c>
      <c r="F158" s="140">
        <v>0</v>
      </c>
      <c r="G158" s="216" t="s">
        <v>29</v>
      </c>
      <c r="H158" s="138">
        <v>52177</v>
      </c>
      <c r="I158" s="143" t="s">
        <v>1541</v>
      </c>
      <c r="J158" s="138">
        <v>52175</v>
      </c>
      <c r="K158" s="143" t="s">
        <v>1543</v>
      </c>
      <c r="L158" s="144">
        <f t="shared" si="15"/>
        <v>0</v>
      </c>
      <c r="M158" s="144">
        <f t="shared" si="16"/>
        <v>0</v>
      </c>
      <c r="N158" s="145"/>
      <c r="O158" s="146" t="s">
        <v>269</v>
      </c>
      <c r="P158" s="147" t="s">
        <v>263</v>
      </c>
      <c r="Q158" s="146" t="e">
        <f>VLOOKUP(J158,J164:K802,2,FALSE)</f>
        <v>#N/A</v>
      </c>
      <c r="R158" s="138">
        <v>69</v>
      </c>
      <c r="S158" s="138">
        <v>1</v>
      </c>
      <c r="T158" s="150">
        <v>0.8</v>
      </c>
      <c r="U158" s="150">
        <v>11.581</v>
      </c>
      <c r="V158" s="146">
        <f t="shared" si="17"/>
        <v>0</v>
      </c>
      <c r="W158" s="146">
        <f t="shared" si="18"/>
        <v>0</v>
      </c>
      <c r="X158" s="152">
        <f t="shared" si="19"/>
        <v>0</v>
      </c>
      <c r="Y158" s="152">
        <f t="shared" si="20"/>
        <v>0</v>
      </c>
      <c r="Z158" s="146">
        <f t="shared" si="21"/>
        <v>1</v>
      </c>
      <c r="AA158" s="152">
        <f t="shared" si="22"/>
        <v>0</v>
      </c>
      <c r="AB158" s="152">
        <f t="shared" si="23"/>
        <v>0</v>
      </c>
      <c r="AC158" s="146" t="s">
        <v>263</v>
      </c>
      <c r="AD158" s="138">
        <v>526</v>
      </c>
      <c r="AE158" s="138">
        <v>100</v>
      </c>
      <c r="AF158" s="150">
        <f t="shared" si="24"/>
        <v>0.8</v>
      </c>
      <c r="AG158" s="153" t="s">
        <v>1551</v>
      </c>
      <c r="AH158" s="78"/>
    </row>
    <row r="159" spans="1:34" x14ac:dyDescent="0.2">
      <c r="A159" s="215">
        <v>42461</v>
      </c>
      <c r="B159" s="138">
        <v>69</v>
      </c>
      <c r="C159" s="105" t="s">
        <v>270</v>
      </c>
      <c r="D159" s="153" t="s">
        <v>868</v>
      </c>
      <c r="E159" s="140">
        <v>0</v>
      </c>
      <c r="F159" s="140">
        <v>0</v>
      </c>
      <c r="G159" s="141" t="s">
        <v>29</v>
      </c>
      <c r="H159" s="138">
        <v>52175</v>
      </c>
      <c r="I159" s="143" t="s">
        <v>1543</v>
      </c>
      <c r="J159" s="138">
        <v>52173</v>
      </c>
      <c r="K159" s="143" t="s">
        <v>1544</v>
      </c>
      <c r="L159" s="144">
        <f t="shared" si="15"/>
        <v>0</v>
      </c>
      <c r="M159" s="144">
        <f t="shared" si="16"/>
        <v>0</v>
      </c>
      <c r="N159" s="145"/>
      <c r="O159" s="146" t="s">
        <v>269</v>
      </c>
      <c r="P159" s="147" t="s">
        <v>263</v>
      </c>
      <c r="Q159" s="146"/>
      <c r="R159" s="138">
        <v>69</v>
      </c>
      <c r="S159" s="138">
        <v>1</v>
      </c>
      <c r="T159" s="150">
        <v>2.2509999999999999</v>
      </c>
      <c r="U159" s="150">
        <v>11.581</v>
      </c>
      <c r="V159" s="146">
        <f t="shared" si="17"/>
        <v>0</v>
      </c>
      <c r="W159" s="146">
        <f t="shared" si="18"/>
        <v>0</v>
      </c>
      <c r="X159" s="152">
        <f t="shared" si="19"/>
        <v>0</v>
      </c>
      <c r="Y159" s="152">
        <f t="shared" si="20"/>
        <v>0</v>
      </c>
      <c r="Z159" s="146">
        <f t="shared" si="21"/>
        <v>1</v>
      </c>
      <c r="AA159" s="152">
        <f t="shared" si="22"/>
        <v>0</v>
      </c>
      <c r="AB159" s="152">
        <f t="shared" si="23"/>
        <v>0</v>
      </c>
      <c r="AC159" s="146" t="s">
        <v>263</v>
      </c>
      <c r="AD159" s="138">
        <v>526</v>
      </c>
      <c r="AE159" s="138">
        <v>100</v>
      </c>
      <c r="AF159" s="150">
        <f t="shared" si="24"/>
        <v>2.2509999999999999</v>
      </c>
      <c r="AG159" s="153" t="s">
        <v>1551</v>
      </c>
      <c r="AH159" s="78"/>
    </row>
    <row r="160" spans="1:34" x14ac:dyDescent="0.2">
      <c r="A160" s="215">
        <v>42461</v>
      </c>
      <c r="B160" s="138">
        <v>69</v>
      </c>
      <c r="C160" s="105" t="s">
        <v>270</v>
      </c>
      <c r="D160" s="153" t="s">
        <v>868</v>
      </c>
      <c r="E160" s="140">
        <v>0</v>
      </c>
      <c r="F160" s="140">
        <v>0</v>
      </c>
      <c r="G160" s="141" t="s">
        <v>29</v>
      </c>
      <c r="H160" s="104"/>
      <c r="I160" s="143" t="s">
        <v>1545</v>
      </c>
      <c r="J160" s="138"/>
      <c r="K160" s="104" t="s">
        <v>1546</v>
      </c>
      <c r="L160" s="144">
        <f t="shared" si="15"/>
        <v>0</v>
      </c>
      <c r="M160" s="144">
        <f t="shared" si="16"/>
        <v>0</v>
      </c>
      <c r="N160" s="145"/>
      <c r="O160" s="146" t="s">
        <v>262</v>
      </c>
      <c r="P160" s="147" t="s">
        <v>601</v>
      </c>
      <c r="Q160" s="146"/>
      <c r="R160" s="138">
        <v>69</v>
      </c>
      <c r="S160" s="138">
        <v>1</v>
      </c>
      <c r="T160" s="150">
        <v>1.0999999999999999E-2</v>
      </c>
      <c r="U160" s="150">
        <v>11.581</v>
      </c>
      <c r="V160" s="146">
        <f t="shared" si="17"/>
        <v>0</v>
      </c>
      <c r="W160" s="146">
        <f t="shared" si="18"/>
        <v>1</v>
      </c>
      <c r="X160" s="152">
        <f t="shared" si="19"/>
        <v>0</v>
      </c>
      <c r="Y160" s="152">
        <f t="shared" si="20"/>
        <v>0</v>
      </c>
      <c r="Z160" s="146">
        <f t="shared" si="21"/>
        <v>0</v>
      </c>
      <c r="AA160" s="152">
        <f t="shared" si="22"/>
        <v>0</v>
      </c>
      <c r="AB160" s="152">
        <f t="shared" si="23"/>
        <v>0</v>
      </c>
      <c r="AC160" s="146" t="s">
        <v>263</v>
      </c>
      <c r="AD160" s="138">
        <v>526</v>
      </c>
      <c r="AE160" s="138">
        <v>100</v>
      </c>
      <c r="AF160" s="150">
        <f t="shared" si="24"/>
        <v>1.0999999999999999E-2</v>
      </c>
      <c r="AG160" s="153" t="s">
        <v>1551</v>
      </c>
      <c r="AH160" s="78"/>
    </row>
    <row r="161" spans="1:34" x14ac:dyDescent="0.2">
      <c r="A161" s="215">
        <v>42461</v>
      </c>
      <c r="B161" s="138">
        <v>69</v>
      </c>
      <c r="C161" s="105" t="s">
        <v>270</v>
      </c>
      <c r="D161" s="153" t="s">
        <v>868</v>
      </c>
      <c r="E161" s="140">
        <v>0</v>
      </c>
      <c r="F161" s="140">
        <v>0</v>
      </c>
      <c r="G161" s="141" t="s">
        <v>29</v>
      </c>
      <c r="H161" s="138"/>
      <c r="I161" s="143" t="s">
        <v>1543</v>
      </c>
      <c r="J161" s="104"/>
      <c r="K161" s="104" t="s">
        <v>1547</v>
      </c>
      <c r="L161" s="144">
        <f t="shared" si="15"/>
        <v>0</v>
      </c>
      <c r="M161" s="144">
        <f t="shared" si="16"/>
        <v>0</v>
      </c>
      <c r="N161" s="145"/>
      <c r="O161" s="146" t="s">
        <v>269</v>
      </c>
      <c r="P161" s="147" t="s">
        <v>263</v>
      </c>
      <c r="Q161" s="146"/>
      <c r="R161" s="138">
        <v>69</v>
      </c>
      <c r="S161" s="138">
        <v>1</v>
      </c>
      <c r="T161" s="150">
        <v>1.56</v>
      </c>
      <c r="U161" s="150">
        <v>11.581</v>
      </c>
      <c r="V161" s="146">
        <f t="shared" si="17"/>
        <v>0</v>
      </c>
      <c r="W161" s="146">
        <f t="shared" si="18"/>
        <v>0</v>
      </c>
      <c r="X161" s="152">
        <f t="shared" si="19"/>
        <v>0</v>
      </c>
      <c r="Y161" s="152">
        <f t="shared" si="20"/>
        <v>0</v>
      </c>
      <c r="Z161" s="146">
        <f t="shared" si="21"/>
        <v>1</v>
      </c>
      <c r="AA161" s="152">
        <f t="shared" si="22"/>
        <v>0</v>
      </c>
      <c r="AB161" s="152">
        <f t="shared" si="23"/>
        <v>0</v>
      </c>
      <c r="AC161" s="146" t="s">
        <v>263</v>
      </c>
      <c r="AD161" s="138">
        <v>526</v>
      </c>
      <c r="AE161" s="138">
        <v>100</v>
      </c>
      <c r="AF161" s="150">
        <f t="shared" si="24"/>
        <v>1.56</v>
      </c>
      <c r="AG161" s="153" t="s">
        <v>1551</v>
      </c>
      <c r="AH161" s="78"/>
    </row>
    <row r="162" spans="1:34" x14ac:dyDescent="0.2">
      <c r="A162" s="215">
        <v>42461</v>
      </c>
      <c r="B162" s="138">
        <v>69</v>
      </c>
      <c r="C162" s="105" t="s">
        <v>270</v>
      </c>
      <c r="D162" s="153" t="s">
        <v>868</v>
      </c>
      <c r="E162" s="140">
        <v>0</v>
      </c>
      <c r="F162" s="140">
        <v>0</v>
      </c>
      <c r="G162" s="141" t="s">
        <v>29</v>
      </c>
      <c r="H162" s="138"/>
      <c r="I162" s="143" t="s">
        <v>1547</v>
      </c>
      <c r="J162" s="138"/>
      <c r="K162" s="143" t="s">
        <v>1548</v>
      </c>
      <c r="L162" s="144">
        <f t="shared" si="15"/>
        <v>0</v>
      </c>
      <c r="M162" s="144">
        <f t="shared" si="16"/>
        <v>0</v>
      </c>
      <c r="N162" s="145"/>
      <c r="O162" s="146" t="s">
        <v>269</v>
      </c>
      <c r="P162" s="147" t="s">
        <v>263</v>
      </c>
      <c r="Q162" s="146"/>
      <c r="R162" s="138">
        <v>69</v>
      </c>
      <c r="S162" s="138">
        <v>1</v>
      </c>
      <c r="T162" s="150">
        <v>1.19</v>
      </c>
      <c r="U162" s="150">
        <v>11.581</v>
      </c>
      <c r="V162" s="146">
        <f t="shared" si="17"/>
        <v>0</v>
      </c>
      <c r="W162" s="146">
        <f t="shared" si="18"/>
        <v>0</v>
      </c>
      <c r="X162" s="152">
        <f t="shared" si="19"/>
        <v>0</v>
      </c>
      <c r="Y162" s="152">
        <f t="shared" si="20"/>
        <v>0</v>
      </c>
      <c r="Z162" s="146">
        <f t="shared" si="21"/>
        <v>1</v>
      </c>
      <c r="AA162" s="152">
        <f t="shared" si="22"/>
        <v>0</v>
      </c>
      <c r="AB162" s="152">
        <f t="shared" si="23"/>
        <v>0</v>
      </c>
      <c r="AC162" s="146" t="s">
        <v>263</v>
      </c>
      <c r="AD162" s="138">
        <v>526</v>
      </c>
      <c r="AE162" s="138">
        <v>100</v>
      </c>
      <c r="AF162" s="138">
        <f t="shared" si="24"/>
        <v>1.19</v>
      </c>
      <c r="AG162" s="153" t="s">
        <v>1551</v>
      </c>
      <c r="AH162" s="78"/>
    </row>
    <row r="163" spans="1:34" x14ac:dyDescent="0.2">
      <c r="A163" s="215">
        <v>42461</v>
      </c>
      <c r="B163" s="138">
        <v>69</v>
      </c>
      <c r="C163" s="105" t="s">
        <v>270</v>
      </c>
      <c r="D163" s="153" t="s">
        <v>868</v>
      </c>
      <c r="E163" s="140">
        <v>0</v>
      </c>
      <c r="F163" s="140">
        <v>0</v>
      </c>
      <c r="G163" s="216" t="s">
        <v>29</v>
      </c>
      <c r="H163" s="138"/>
      <c r="I163" s="143" t="s">
        <v>1548</v>
      </c>
      <c r="J163" s="138"/>
      <c r="K163" s="143" t="s">
        <v>1549</v>
      </c>
      <c r="L163" s="144">
        <f t="shared" si="15"/>
        <v>0</v>
      </c>
      <c r="M163" s="144">
        <f t="shared" si="16"/>
        <v>0</v>
      </c>
      <c r="N163" s="145"/>
      <c r="O163" s="146" t="s">
        <v>262</v>
      </c>
      <c r="P163" s="147" t="s">
        <v>601</v>
      </c>
      <c r="Q163" s="146"/>
      <c r="R163" s="138">
        <v>69</v>
      </c>
      <c r="S163" s="138">
        <v>1</v>
      </c>
      <c r="T163" s="150">
        <v>0.26200000000000001</v>
      </c>
      <c r="U163" s="150">
        <v>11.581</v>
      </c>
      <c r="V163" s="146">
        <f t="shared" si="17"/>
        <v>0</v>
      </c>
      <c r="W163" s="146">
        <f t="shared" si="18"/>
        <v>1</v>
      </c>
      <c r="X163" s="152">
        <f t="shared" si="19"/>
        <v>0</v>
      </c>
      <c r="Y163" s="152">
        <f t="shared" si="20"/>
        <v>0</v>
      </c>
      <c r="Z163" s="146">
        <f t="shared" si="21"/>
        <v>0</v>
      </c>
      <c r="AA163" s="152">
        <f t="shared" si="22"/>
        <v>0</v>
      </c>
      <c r="AB163" s="152">
        <f t="shared" si="23"/>
        <v>0</v>
      </c>
      <c r="AC163" s="146" t="s">
        <v>263</v>
      </c>
      <c r="AD163" s="138">
        <v>526</v>
      </c>
      <c r="AE163" s="138">
        <v>100</v>
      </c>
      <c r="AF163" s="138">
        <f t="shared" si="24"/>
        <v>0.26200000000000001</v>
      </c>
      <c r="AG163" s="153" t="s">
        <v>1551</v>
      </c>
      <c r="AH163" s="78"/>
    </row>
    <row r="164" spans="1:34" x14ac:dyDescent="0.2">
      <c r="A164" s="215">
        <v>42461</v>
      </c>
      <c r="B164" s="138">
        <v>69</v>
      </c>
      <c r="C164" s="105" t="s">
        <v>270</v>
      </c>
      <c r="D164" s="153" t="s">
        <v>868</v>
      </c>
      <c r="E164" s="140">
        <v>0</v>
      </c>
      <c r="F164" s="140">
        <v>0</v>
      </c>
      <c r="G164" s="216" t="s">
        <v>29</v>
      </c>
      <c r="H164" s="138">
        <v>52179</v>
      </c>
      <c r="I164" s="143" t="s">
        <v>1548</v>
      </c>
      <c r="J164" s="138">
        <v>52177</v>
      </c>
      <c r="K164" s="143" t="s">
        <v>1550</v>
      </c>
      <c r="L164" s="144">
        <f t="shared" si="15"/>
        <v>0</v>
      </c>
      <c r="M164" s="144">
        <f t="shared" si="16"/>
        <v>0</v>
      </c>
      <c r="N164" s="145"/>
      <c r="O164" s="146" t="s">
        <v>269</v>
      </c>
      <c r="P164" s="147" t="s">
        <v>263</v>
      </c>
      <c r="Q164" s="146" t="e">
        <f>VLOOKUP(J164,J165:K803,2,FALSE)</f>
        <v>#N/A</v>
      </c>
      <c r="R164" s="138">
        <v>69</v>
      </c>
      <c r="S164" s="138">
        <v>1</v>
      </c>
      <c r="T164" s="150">
        <v>0.45100000000000001</v>
      </c>
      <c r="U164" s="150">
        <v>11.581</v>
      </c>
      <c r="V164" s="146">
        <f t="shared" si="17"/>
        <v>0</v>
      </c>
      <c r="W164" s="146">
        <f t="shared" si="18"/>
        <v>0</v>
      </c>
      <c r="X164" s="152">
        <f t="shared" si="19"/>
        <v>0</v>
      </c>
      <c r="Y164" s="152">
        <f t="shared" si="20"/>
        <v>0</v>
      </c>
      <c r="Z164" s="146">
        <f t="shared" si="21"/>
        <v>1</v>
      </c>
      <c r="AA164" s="152">
        <f t="shared" si="22"/>
        <v>0</v>
      </c>
      <c r="AB164" s="152">
        <f t="shared" si="23"/>
        <v>0</v>
      </c>
      <c r="AC164" s="146" t="s">
        <v>263</v>
      </c>
      <c r="AD164" s="138">
        <v>526</v>
      </c>
      <c r="AE164" s="138">
        <v>100</v>
      </c>
      <c r="AF164" s="150">
        <f t="shared" si="24"/>
        <v>0.45100000000000001</v>
      </c>
      <c r="AG164" s="153" t="s">
        <v>1551</v>
      </c>
      <c r="AH164" s="78"/>
    </row>
    <row r="165" spans="1:34" x14ac:dyDescent="0.2">
      <c r="A165" s="215">
        <v>42461</v>
      </c>
      <c r="B165" s="138">
        <v>69</v>
      </c>
      <c r="C165" s="105" t="s">
        <v>271</v>
      </c>
      <c r="D165" s="104" t="s">
        <v>272</v>
      </c>
      <c r="E165" s="140">
        <f>VLOOKUP(D165,TLine_Cost,2,FALSE)</f>
        <v>1964752.8900000001</v>
      </c>
      <c r="F165" s="140">
        <f>VLOOKUP(D165,TLine_Cost,4,FALSE)</f>
        <v>1470166.6549932931</v>
      </c>
      <c r="G165" s="216" t="s">
        <v>28</v>
      </c>
      <c r="H165" s="138"/>
      <c r="I165" s="142" t="s">
        <v>1198</v>
      </c>
      <c r="J165" s="138"/>
      <c r="K165" s="153" t="s">
        <v>1199</v>
      </c>
      <c r="L165" s="144">
        <f t="shared" si="15"/>
        <v>534922.52680454415</v>
      </c>
      <c r="M165" s="144">
        <f t="shared" si="16"/>
        <v>400266.75411216565</v>
      </c>
      <c r="N165" s="145">
        <f>SUM(L165:L171)</f>
        <v>2176441.37</v>
      </c>
      <c r="O165" s="146" t="s">
        <v>269</v>
      </c>
      <c r="P165" s="147" t="s">
        <v>263</v>
      </c>
      <c r="Q165" s="146"/>
      <c r="R165" s="138">
        <v>69</v>
      </c>
      <c r="S165" s="138">
        <v>1</v>
      </c>
      <c r="T165" s="150">
        <v>5.6079999999999997</v>
      </c>
      <c r="U165" s="150">
        <v>20.597999999999999</v>
      </c>
      <c r="V165" s="146">
        <f t="shared" si="17"/>
        <v>1</v>
      </c>
      <c r="W165" s="146">
        <f t="shared" si="18"/>
        <v>0</v>
      </c>
      <c r="X165" s="152">
        <f t="shared" si="19"/>
        <v>0</v>
      </c>
      <c r="Y165" s="152">
        <f t="shared" si="20"/>
        <v>0</v>
      </c>
      <c r="Z165" s="146">
        <f t="shared" si="21"/>
        <v>1</v>
      </c>
      <c r="AA165" s="152">
        <f t="shared" si="22"/>
        <v>534922.52680454415</v>
      </c>
      <c r="AB165" s="152">
        <f t="shared" si="23"/>
        <v>400266.75411216565</v>
      </c>
      <c r="AC165" s="146" t="s">
        <v>263</v>
      </c>
      <c r="AD165" s="138">
        <v>526</v>
      </c>
      <c r="AE165" s="138">
        <v>100</v>
      </c>
      <c r="AF165" s="150">
        <f t="shared" ref="AF165:AF173" si="25">T165</f>
        <v>5.6079999999999997</v>
      </c>
      <c r="AG165" s="153" t="s">
        <v>1552</v>
      </c>
      <c r="AH165" s="78"/>
    </row>
    <row r="166" spans="1:34" x14ac:dyDescent="0.2">
      <c r="A166" s="215">
        <v>42461</v>
      </c>
      <c r="B166" s="138">
        <v>69</v>
      </c>
      <c r="C166" s="105" t="s">
        <v>271</v>
      </c>
      <c r="D166" s="104" t="s">
        <v>272</v>
      </c>
      <c r="E166" s="140">
        <f>VLOOKUP(D166,TLine_Cost,2,FALSE)</f>
        <v>1964752.8900000001</v>
      </c>
      <c r="F166" s="140">
        <f>VLOOKUP(D166,TLine_Cost,4,FALSE)</f>
        <v>1470166.6549932931</v>
      </c>
      <c r="G166" s="216" t="s">
        <v>28</v>
      </c>
      <c r="H166" s="138"/>
      <c r="I166" s="153" t="s">
        <v>1199</v>
      </c>
      <c r="J166" s="138"/>
      <c r="K166" s="153" t="s">
        <v>869</v>
      </c>
      <c r="L166" s="144">
        <f t="shared" si="15"/>
        <v>166066.35505825811</v>
      </c>
      <c r="M166" s="144">
        <f t="shared" si="16"/>
        <v>124262.55686684744</v>
      </c>
      <c r="N166" s="145"/>
      <c r="O166" s="146" t="s">
        <v>269</v>
      </c>
      <c r="P166" s="147" t="s">
        <v>263</v>
      </c>
      <c r="Q166" s="146"/>
      <c r="R166" s="138">
        <v>69</v>
      </c>
      <c r="S166" s="138">
        <v>1</v>
      </c>
      <c r="T166" s="150">
        <v>1.7410000000000001</v>
      </c>
      <c r="U166" s="150">
        <v>20.597999999999999</v>
      </c>
      <c r="V166" s="146">
        <f t="shared" si="17"/>
        <v>1</v>
      </c>
      <c r="W166" s="146">
        <f t="shared" si="18"/>
        <v>0</v>
      </c>
      <c r="X166" s="152">
        <f t="shared" si="19"/>
        <v>0</v>
      </c>
      <c r="Y166" s="152">
        <f t="shared" si="20"/>
        <v>0</v>
      </c>
      <c r="Z166" s="146">
        <f t="shared" si="21"/>
        <v>1</v>
      </c>
      <c r="AA166" s="152">
        <f t="shared" si="22"/>
        <v>166066.35505825811</v>
      </c>
      <c r="AB166" s="152">
        <f t="shared" si="23"/>
        <v>124262.55686684744</v>
      </c>
      <c r="AC166" s="146" t="s">
        <v>263</v>
      </c>
      <c r="AD166" s="138">
        <v>526</v>
      </c>
      <c r="AE166" s="138">
        <v>100</v>
      </c>
      <c r="AF166" s="150">
        <f t="shared" si="25"/>
        <v>1.7410000000000001</v>
      </c>
      <c r="AG166" s="153" t="s">
        <v>1552</v>
      </c>
      <c r="AH166" s="78"/>
    </row>
    <row r="167" spans="1:34" x14ac:dyDescent="0.2">
      <c r="A167" s="215">
        <v>42461</v>
      </c>
      <c r="B167" s="138">
        <v>69</v>
      </c>
      <c r="C167" s="105" t="s">
        <v>271</v>
      </c>
      <c r="D167" s="153" t="s">
        <v>294</v>
      </c>
      <c r="E167" s="140">
        <f>'Transmission Cost 12-31-2016'!B32</f>
        <v>119801.22</v>
      </c>
      <c r="F167" s="140">
        <f>'Transmission Cost 12-31-2016'!D32</f>
        <v>37572.337518814602</v>
      </c>
      <c r="G167" s="216" t="s">
        <v>28</v>
      </c>
      <c r="H167" s="138"/>
      <c r="I167" s="153" t="s">
        <v>1199</v>
      </c>
      <c r="J167" s="138"/>
      <c r="K167" s="153" t="s">
        <v>871</v>
      </c>
      <c r="L167" s="144">
        <f t="shared" si="15"/>
        <v>59059.863264598862</v>
      </c>
      <c r="M167" s="144">
        <f t="shared" si="16"/>
        <v>18522.491810956082</v>
      </c>
      <c r="N167" s="145"/>
      <c r="O167" s="146" t="s">
        <v>269</v>
      </c>
      <c r="P167" s="147" t="s">
        <v>263</v>
      </c>
      <c r="Q167" s="146"/>
      <c r="R167" s="138">
        <v>69</v>
      </c>
      <c r="S167" s="138">
        <v>1</v>
      </c>
      <c r="T167" s="150">
        <v>5.69</v>
      </c>
      <c r="U167" s="150">
        <v>11.542</v>
      </c>
      <c r="V167" s="146">
        <f t="shared" si="17"/>
        <v>1</v>
      </c>
      <c r="W167" s="146">
        <f t="shared" si="18"/>
        <v>0</v>
      </c>
      <c r="X167" s="152">
        <f t="shared" si="19"/>
        <v>0</v>
      </c>
      <c r="Y167" s="152">
        <f t="shared" si="20"/>
        <v>0</v>
      </c>
      <c r="Z167" s="146">
        <v>1</v>
      </c>
      <c r="AA167" s="152">
        <f t="shared" si="22"/>
        <v>59059.863264598862</v>
      </c>
      <c r="AB167" s="152">
        <f t="shared" si="23"/>
        <v>18522.491810956082</v>
      </c>
      <c r="AC167" s="146" t="s">
        <v>263</v>
      </c>
      <c r="AD167" s="138">
        <v>526</v>
      </c>
      <c r="AE167" s="138">
        <v>100</v>
      </c>
      <c r="AF167" s="150">
        <f>T167</f>
        <v>5.69</v>
      </c>
      <c r="AG167" s="153" t="s">
        <v>1552</v>
      </c>
      <c r="AH167" s="78"/>
    </row>
    <row r="168" spans="1:34" x14ac:dyDescent="0.2">
      <c r="A168" s="215">
        <v>42461</v>
      </c>
      <c r="B168" s="138">
        <v>69</v>
      </c>
      <c r="C168" s="105" t="s">
        <v>271</v>
      </c>
      <c r="D168" s="104" t="s">
        <v>272</v>
      </c>
      <c r="E168" s="140">
        <f>VLOOKUP(D168,TLine_Cost,2,FALSE)</f>
        <v>1964752.8900000001</v>
      </c>
      <c r="F168" s="140">
        <f t="shared" ref="F168:F174" si="26">VLOOKUP(D168,TLine_Cost,4,FALSE)</f>
        <v>1470166.6549932931</v>
      </c>
      <c r="G168" s="141" t="s">
        <v>28</v>
      </c>
      <c r="H168" s="138">
        <v>52319</v>
      </c>
      <c r="I168" s="153" t="s">
        <v>869</v>
      </c>
      <c r="J168" s="138">
        <v>52323</v>
      </c>
      <c r="K168" s="153" t="s">
        <v>870</v>
      </c>
      <c r="L168" s="144">
        <f t="shared" si="15"/>
        <v>1263764.0081371979</v>
      </c>
      <c r="M168" s="144">
        <f t="shared" si="16"/>
        <v>945637.34401428013</v>
      </c>
      <c r="N168" s="145"/>
      <c r="O168" s="146" t="s">
        <v>269</v>
      </c>
      <c r="P168" s="147" t="s">
        <v>263</v>
      </c>
      <c r="Q168" s="146" t="str">
        <f>VLOOKUP(J168,J169:K830,2,FALSE)</f>
        <v>White City</v>
      </c>
      <c r="R168" s="138">
        <v>69</v>
      </c>
      <c r="S168" s="138">
        <v>1</v>
      </c>
      <c r="T168" s="151">
        <v>13.249000000000001</v>
      </c>
      <c r="U168" s="150">
        <v>20.597999999999999</v>
      </c>
      <c r="V168" s="146">
        <f t="shared" si="17"/>
        <v>1</v>
      </c>
      <c r="W168" s="146">
        <f t="shared" si="18"/>
        <v>0</v>
      </c>
      <c r="X168" s="152">
        <f t="shared" si="19"/>
        <v>0</v>
      </c>
      <c r="Y168" s="152">
        <f t="shared" si="20"/>
        <v>0</v>
      </c>
      <c r="Z168" s="146">
        <f t="shared" ref="Z168:Z176" si="27">IF(O168="R",1,0)</f>
        <v>1</v>
      </c>
      <c r="AA168" s="152">
        <f t="shared" si="22"/>
        <v>1263764.0081371979</v>
      </c>
      <c r="AB168" s="152">
        <f t="shared" si="23"/>
        <v>945637.34401428013</v>
      </c>
      <c r="AC168" s="146" t="s">
        <v>263</v>
      </c>
      <c r="AD168" s="138">
        <v>526</v>
      </c>
      <c r="AE168" s="138">
        <v>100</v>
      </c>
      <c r="AF168" s="138">
        <f t="shared" si="25"/>
        <v>13.249000000000001</v>
      </c>
      <c r="AG168" s="153" t="s">
        <v>1552</v>
      </c>
      <c r="AH168" s="78"/>
    </row>
    <row r="169" spans="1:34" x14ac:dyDescent="0.2">
      <c r="A169" s="215">
        <v>42461</v>
      </c>
      <c r="B169" s="138">
        <v>69</v>
      </c>
      <c r="C169" s="105" t="s">
        <v>271</v>
      </c>
      <c r="D169" s="153" t="s">
        <v>294</v>
      </c>
      <c r="E169" s="140">
        <f>'Transmission Cost 12-31-2016'!B32</f>
        <v>119801.22</v>
      </c>
      <c r="F169" s="140">
        <f>'Transmission Cost 12-31-2016'!D32</f>
        <v>37572.337518814602</v>
      </c>
      <c r="G169" s="141" t="s">
        <v>28</v>
      </c>
      <c r="H169" s="138">
        <v>52309</v>
      </c>
      <c r="I169" s="153" t="s">
        <v>871</v>
      </c>
      <c r="J169" s="138">
        <v>52327</v>
      </c>
      <c r="K169" s="153" t="s">
        <v>872</v>
      </c>
      <c r="L169" s="144">
        <f t="shared" si="15"/>
        <v>31252.943460405477</v>
      </c>
      <c r="M169" s="144">
        <f t="shared" si="16"/>
        <v>9801.6208862546155</v>
      </c>
      <c r="N169" s="104"/>
      <c r="O169" s="146" t="s">
        <v>269</v>
      </c>
      <c r="P169" s="147" t="s">
        <v>263</v>
      </c>
      <c r="Q169" s="146" t="str">
        <f>VLOOKUP(J169,J171:K831,2,FALSE)</f>
        <v>Loving South Substation</v>
      </c>
      <c r="R169" s="138">
        <v>69</v>
      </c>
      <c r="S169" s="138">
        <v>1</v>
      </c>
      <c r="T169" s="150">
        <v>3.0110000000000001</v>
      </c>
      <c r="U169" s="150">
        <v>11.542</v>
      </c>
      <c r="V169" s="146">
        <f t="shared" si="17"/>
        <v>1</v>
      </c>
      <c r="W169" s="146">
        <f t="shared" si="18"/>
        <v>0</v>
      </c>
      <c r="X169" s="152">
        <f t="shared" si="19"/>
        <v>0</v>
      </c>
      <c r="Y169" s="152">
        <f t="shared" si="20"/>
        <v>0</v>
      </c>
      <c r="Z169" s="146">
        <f t="shared" si="27"/>
        <v>1</v>
      </c>
      <c r="AA169" s="152">
        <f t="shared" si="22"/>
        <v>31252.943460405477</v>
      </c>
      <c r="AB169" s="152">
        <f t="shared" si="23"/>
        <v>9801.6208862546155</v>
      </c>
      <c r="AC169" s="146" t="s">
        <v>263</v>
      </c>
      <c r="AD169" s="138">
        <v>526</v>
      </c>
      <c r="AE169" s="138">
        <v>100</v>
      </c>
      <c r="AF169" s="150">
        <f t="shared" si="25"/>
        <v>3.0110000000000001</v>
      </c>
      <c r="AG169" s="153" t="s">
        <v>1552</v>
      </c>
      <c r="AH169" s="78"/>
    </row>
    <row r="170" spans="1:34" x14ac:dyDescent="0.2">
      <c r="A170" s="215">
        <v>42461</v>
      </c>
      <c r="B170" s="153">
        <v>69</v>
      </c>
      <c r="C170" s="217" t="s">
        <v>271</v>
      </c>
      <c r="D170" s="153" t="s">
        <v>294</v>
      </c>
      <c r="E170" s="140">
        <f>'Transmission Cost 12-31-2016'!B32</f>
        <v>119801.22</v>
      </c>
      <c r="F170" s="140">
        <f>'Transmission Cost 12-31-2016'!D32</f>
        <v>37572.337518814602</v>
      </c>
      <c r="G170" s="171" t="s">
        <v>28</v>
      </c>
      <c r="H170" s="138"/>
      <c r="I170" s="153" t="s">
        <v>871</v>
      </c>
      <c r="J170" s="138"/>
      <c r="K170" s="153" t="s">
        <v>873</v>
      </c>
      <c r="L170" s="144">
        <f t="shared" si="15"/>
        <v>29488.413274995673</v>
      </c>
      <c r="M170" s="144">
        <f t="shared" si="16"/>
        <v>9248.2248216039079</v>
      </c>
      <c r="N170" s="104"/>
      <c r="O170" s="146" t="s">
        <v>269</v>
      </c>
      <c r="P170" s="147" t="s">
        <v>263</v>
      </c>
      <c r="Q170" s="146"/>
      <c r="R170" s="138">
        <v>69</v>
      </c>
      <c r="S170" s="138">
        <v>1</v>
      </c>
      <c r="T170" s="150">
        <v>2.8410000000000002</v>
      </c>
      <c r="U170" s="150">
        <v>11.542</v>
      </c>
      <c r="V170" s="146">
        <f t="shared" si="17"/>
        <v>1</v>
      </c>
      <c r="W170" s="146">
        <f t="shared" si="18"/>
        <v>0</v>
      </c>
      <c r="X170" s="144">
        <f t="shared" si="19"/>
        <v>0</v>
      </c>
      <c r="Y170" s="152">
        <f t="shared" si="20"/>
        <v>0</v>
      </c>
      <c r="Z170" s="146">
        <f t="shared" si="27"/>
        <v>1</v>
      </c>
      <c r="AA170" s="152">
        <f t="shared" si="22"/>
        <v>29488.413274995673</v>
      </c>
      <c r="AB170" s="152">
        <f t="shared" si="23"/>
        <v>9248.2248216039079</v>
      </c>
      <c r="AC170" s="146" t="s">
        <v>263</v>
      </c>
      <c r="AD170" s="138">
        <v>526</v>
      </c>
      <c r="AE170" s="138">
        <v>100</v>
      </c>
      <c r="AF170" s="150">
        <f t="shared" si="25"/>
        <v>2.8410000000000002</v>
      </c>
      <c r="AG170" s="153" t="s">
        <v>1552</v>
      </c>
      <c r="AH170" s="78"/>
    </row>
    <row r="171" spans="1:34" x14ac:dyDescent="0.2">
      <c r="A171" s="215">
        <v>42461</v>
      </c>
      <c r="B171" s="138">
        <v>69</v>
      </c>
      <c r="C171" s="105" t="s">
        <v>271</v>
      </c>
      <c r="D171" s="104" t="s">
        <v>273</v>
      </c>
      <c r="E171" s="140">
        <f>VLOOKUP(D171,TLine_Cost,2,FALSE)</f>
        <v>91887.260000000009</v>
      </c>
      <c r="F171" s="140">
        <f t="shared" si="26"/>
        <v>27429.334361679401</v>
      </c>
      <c r="G171" s="141" t="s">
        <v>28</v>
      </c>
      <c r="H171" s="138">
        <v>52319</v>
      </c>
      <c r="I171" s="153" t="s">
        <v>869</v>
      </c>
      <c r="J171" s="138">
        <v>52321</v>
      </c>
      <c r="K171" s="153" t="s">
        <v>874</v>
      </c>
      <c r="L171" s="144">
        <f t="shared" si="15"/>
        <v>91887.260000000009</v>
      </c>
      <c r="M171" s="144">
        <f t="shared" si="16"/>
        <v>27429.334361679401</v>
      </c>
      <c r="N171" s="145"/>
      <c r="O171" s="146" t="s">
        <v>269</v>
      </c>
      <c r="P171" s="147" t="s">
        <v>263</v>
      </c>
      <c r="Q171" s="146" t="str">
        <f>VLOOKUP(J171,J173:K831,2,FALSE)</f>
        <v>Carlsbad Waterfield</v>
      </c>
      <c r="R171" s="138">
        <v>69</v>
      </c>
      <c r="S171" s="138">
        <v>1</v>
      </c>
      <c r="T171" s="150">
        <v>6.3280000000000003</v>
      </c>
      <c r="U171" s="150">
        <v>6.3280000000000003</v>
      </c>
      <c r="V171" s="146">
        <f t="shared" si="17"/>
        <v>1</v>
      </c>
      <c r="W171" s="146">
        <f t="shared" si="18"/>
        <v>0</v>
      </c>
      <c r="X171" s="152">
        <f t="shared" si="19"/>
        <v>0</v>
      </c>
      <c r="Y171" s="152">
        <f t="shared" si="20"/>
        <v>0</v>
      </c>
      <c r="Z171" s="146">
        <f t="shared" si="27"/>
        <v>1</v>
      </c>
      <c r="AA171" s="152">
        <f t="shared" si="22"/>
        <v>91887.260000000009</v>
      </c>
      <c r="AB171" s="152">
        <f t="shared" si="23"/>
        <v>27429.334361679401</v>
      </c>
      <c r="AC171" s="146" t="s">
        <v>263</v>
      </c>
      <c r="AD171" s="138">
        <v>526</v>
      </c>
      <c r="AE171" s="138">
        <v>100</v>
      </c>
      <c r="AF171" s="150">
        <f t="shared" si="25"/>
        <v>6.3280000000000003</v>
      </c>
      <c r="AG171" s="153" t="s">
        <v>1552</v>
      </c>
      <c r="AH171" s="78"/>
    </row>
    <row r="172" spans="1:34" x14ac:dyDescent="0.2">
      <c r="A172" s="215">
        <v>42461</v>
      </c>
      <c r="B172" s="138">
        <v>69</v>
      </c>
      <c r="C172" s="105" t="s">
        <v>274</v>
      </c>
      <c r="D172" s="104" t="s">
        <v>540</v>
      </c>
      <c r="E172" s="140">
        <f>VLOOKUP(D172,TLine_Cost,2,FALSE)</f>
        <v>867927.07000000007</v>
      </c>
      <c r="F172" s="140">
        <f t="shared" si="26"/>
        <v>584265.4855831617</v>
      </c>
      <c r="G172" s="141" t="s">
        <v>28</v>
      </c>
      <c r="H172" s="138">
        <v>51175</v>
      </c>
      <c r="I172" s="153" t="s">
        <v>876</v>
      </c>
      <c r="J172" s="138">
        <v>51163</v>
      </c>
      <c r="K172" s="153" t="s">
        <v>877</v>
      </c>
      <c r="L172" s="144">
        <f t="shared" si="15"/>
        <v>377547.30526548182</v>
      </c>
      <c r="M172" s="144">
        <f t="shared" si="16"/>
        <v>254154.83312618756</v>
      </c>
      <c r="N172" s="145">
        <f>SUM(L172)</f>
        <v>377547.30526548182</v>
      </c>
      <c r="O172" s="146" t="s">
        <v>269</v>
      </c>
      <c r="P172" s="147" t="s">
        <v>263</v>
      </c>
      <c r="Q172" s="146" t="e">
        <f>VLOOKUP(J172,J173:K831,2,FALSE)</f>
        <v>#N/A</v>
      </c>
      <c r="R172" s="138">
        <v>69</v>
      </c>
      <c r="S172" s="138">
        <v>1</v>
      </c>
      <c r="T172" s="150">
        <v>7.7830000000000004</v>
      </c>
      <c r="U172" s="150">
        <v>17.891999999999999</v>
      </c>
      <c r="V172" s="146">
        <f t="shared" si="17"/>
        <v>1</v>
      </c>
      <c r="W172" s="146">
        <f t="shared" si="18"/>
        <v>0</v>
      </c>
      <c r="X172" s="152">
        <f t="shared" si="19"/>
        <v>0</v>
      </c>
      <c r="Y172" s="152">
        <f t="shared" si="20"/>
        <v>0</v>
      </c>
      <c r="Z172" s="146">
        <f t="shared" si="27"/>
        <v>1</v>
      </c>
      <c r="AA172" s="152">
        <f t="shared" si="22"/>
        <v>377547.30526548182</v>
      </c>
      <c r="AB172" s="152">
        <f t="shared" si="23"/>
        <v>254154.83312618756</v>
      </c>
      <c r="AC172" s="146" t="s">
        <v>263</v>
      </c>
      <c r="AD172" s="138">
        <v>526</v>
      </c>
      <c r="AE172" s="138">
        <v>100</v>
      </c>
      <c r="AF172" s="150">
        <f t="shared" si="25"/>
        <v>7.7830000000000004</v>
      </c>
      <c r="AG172" s="153" t="s">
        <v>1552</v>
      </c>
      <c r="AH172" s="78"/>
    </row>
    <row r="173" spans="1:34" x14ac:dyDescent="0.2">
      <c r="A173" s="215">
        <v>42461</v>
      </c>
      <c r="B173" s="138">
        <v>69</v>
      </c>
      <c r="C173" s="105" t="s">
        <v>276</v>
      </c>
      <c r="D173" s="104" t="s">
        <v>540</v>
      </c>
      <c r="E173" s="140">
        <f>VLOOKUP(D173,TLine_Cost,2,FALSE)</f>
        <v>867927.07000000007</v>
      </c>
      <c r="F173" s="140">
        <f t="shared" si="26"/>
        <v>584265.4855831617</v>
      </c>
      <c r="G173" s="218" t="s">
        <v>29</v>
      </c>
      <c r="H173" s="138">
        <v>51159</v>
      </c>
      <c r="I173" s="142" t="s">
        <v>876</v>
      </c>
      <c r="J173" s="138">
        <v>51155</v>
      </c>
      <c r="K173" s="143" t="s">
        <v>1277</v>
      </c>
      <c r="L173" s="144">
        <f t="shared" si="15"/>
        <v>486013.9344025263</v>
      </c>
      <c r="M173" s="144">
        <f t="shared" si="16"/>
        <v>327171.69126188784</v>
      </c>
      <c r="N173" s="145">
        <f>SUM(L173)</f>
        <v>486013.9344025263</v>
      </c>
      <c r="O173" s="146" t="s">
        <v>269</v>
      </c>
      <c r="P173" s="147" t="s">
        <v>263</v>
      </c>
      <c r="Q173" s="146" t="e">
        <f>VLOOKUP(J173,J175:K832,2,FALSE)</f>
        <v>#N/A</v>
      </c>
      <c r="R173" s="138">
        <v>69</v>
      </c>
      <c r="S173" s="138">
        <v>1</v>
      </c>
      <c r="T173" s="150">
        <v>10.019</v>
      </c>
      <c r="U173" s="150">
        <v>17.891999999999999</v>
      </c>
      <c r="V173" s="146">
        <f t="shared" si="17"/>
        <v>0</v>
      </c>
      <c r="W173" s="146">
        <f t="shared" si="18"/>
        <v>0</v>
      </c>
      <c r="X173" s="152">
        <f t="shared" si="19"/>
        <v>0</v>
      </c>
      <c r="Y173" s="152">
        <f t="shared" si="20"/>
        <v>0</v>
      </c>
      <c r="Z173" s="146">
        <f t="shared" si="27"/>
        <v>1</v>
      </c>
      <c r="AA173" s="152">
        <f t="shared" si="22"/>
        <v>0</v>
      </c>
      <c r="AB173" s="152">
        <f t="shared" si="23"/>
        <v>0</v>
      </c>
      <c r="AC173" s="146" t="s">
        <v>263</v>
      </c>
      <c r="AD173" s="138">
        <v>526</v>
      </c>
      <c r="AE173" s="138">
        <v>100</v>
      </c>
      <c r="AF173" s="150">
        <f t="shared" si="25"/>
        <v>10.019</v>
      </c>
      <c r="AG173" s="153" t="s">
        <v>1552</v>
      </c>
      <c r="AH173" s="78"/>
    </row>
    <row r="174" spans="1:34" s="92" customFormat="1" x14ac:dyDescent="0.2">
      <c r="A174" s="215">
        <v>42461</v>
      </c>
      <c r="B174" s="138">
        <v>69</v>
      </c>
      <c r="C174" s="105" t="s">
        <v>279</v>
      </c>
      <c r="D174" s="205" t="s">
        <v>542</v>
      </c>
      <c r="E174" s="140">
        <f>VLOOKUP(D174,TLine_Cost,2,FALSE)</f>
        <v>159995.43</v>
      </c>
      <c r="F174" s="140">
        <f t="shared" si="26"/>
        <v>105872.1686419824</v>
      </c>
      <c r="G174" s="141" t="s">
        <v>28</v>
      </c>
      <c r="H174" s="138">
        <v>51175</v>
      </c>
      <c r="I174" s="142" t="s">
        <v>275</v>
      </c>
      <c r="J174" s="138">
        <v>51183</v>
      </c>
      <c r="K174" s="153" t="s">
        <v>878</v>
      </c>
      <c r="L174" s="144">
        <f t="shared" si="15"/>
        <v>159995.43</v>
      </c>
      <c r="M174" s="144">
        <f t="shared" si="16"/>
        <v>105872.1686419824</v>
      </c>
      <c r="N174" s="145">
        <f>SUM(L174)</f>
        <v>159995.43</v>
      </c>
      <c r="O174" s="146" t="s">
        <v>269</v>
      </c>
      <c r="P174" s="147" t="s">
        <v>263</v>
      </c>
      <c r="Q174" s="146" t="str">
        <f>VLOOKUP(J174,J175:K762,2,FALSE)</f>
        <v>Farwell</v>
      </c>
      <c r="R174" s="138">
        <v>69</v>
      </c>
      <c r="S174" s="138">
        <v>1</v>
      </c>
      <c r="T174" s="166">
        <v>8.1470000000000002</v>
      </c>
      <c r="U174" s="166">
        <v>8.1470000000000002</v>
      </c>
      <c r="V174" s="146">
        <f t="shared" si="17"/>
        <v>1</v>
      </c>
      <c r="W174" s="146">
        <f t="shared" si="18"/>
        <v>0</v>
      </c>
      <c r="X174" s="152">
        <f t="shared" si="19"/>
        <v>0</v>
      </c>
      <c r="Y174" s="152">
        <f t="shared" si="20"/>
        <v>0</v>
      </c>
      <c r="Z174" s="146">
        <f t="shared" si="27"/>
        <v>1</v>
      </c>
      <c r="AA174" s="152">
        <f t="shared" si="22"/>
        <v>159995.43</v>
      </c>
      <c r="AB174" s="152">
        <f t="shared" si="23"/>
        <v>105872.1686419824</v>
      </c>
      <c r="AC174" s="146" t="s">
        <v>263</v>
      </c>
      <c r="AD174" s="138">
        <v>526</v>
      </c>
      <c r="AE174" s="138">
        <v>100</v>
      </c>
      <c r="AF174" s="150">
        <f>T174</f>
        <v>8.1470000000000002</v>
      </c>
      <c r="AG174" s="153" t="s">
        <v>1552</v>
      </c>
      <c r="AH174" s="94"/>
    </row>
    <row r="175" spans="1:34" x14ac:dyDescent="0.2">
      <c r="A175" s="215">
        <v>42461</v>
      </c>
      <c r="B175" s="138">
        <v>69</v>
      </c>
      <c r="C175" s="105" t="s">
        <v>288</v>
      </c>
      <c r="D175" s="104" t="s">
        <v>289</v>
      </c>
      <c r="E175" s="140">
        <f>VLOOKUP(D175,TLine_Cost,2,FALSE)</f>
        <v>264065.89</v>
      </c>
      <c r="F175" s="140">
        <f>VLOOKUP(D175,TLine_Cost,4,FALSE)</f>
        <v>191346.57049967768</v>
      </c>
      <c r="G175" s="141" t="s">
        <v>28</v>
      </c>
      <c r="H175" s="138">
        <v>52251</v>
      </c>
      <c r="I175" s="142" t="s">
        <v>1200</v>
      </c>
      <c r="J175" s="138">
        <v>52269</v>
      </c>
      <c r="K175" s="143" t="s">
        <v>1201</v>
      </c>
      <c r="L175" s="144">
        <f t="shared" si="15"/>
        <v>37409.655805462244</v>
      </c>
      <c r="M175" s="144">
        <f t="shared" si="16"/>
        <v>27107.66370449647</v>
      </c>
      <c r="N175" s="145">
        <f>SUM(L175:L189)</f>
        <v>2201650.5682630846</v>
      </c>
      <c r="O175" s="146" t="s">
        <v>269</v>
      </c>
      <c r="P175" s="147" t="s">
        <v>263</v>
      </c>
      <c r="Q175" s="146" t="e">
        <f>VLOOKUP(J175,J190:K773,2,FALSE)</f>
        <v>#N/A</v>
      </c>
      <c r="R175" s="138">
        <v>69</v>
      </c>
      <c r="S175" s="138">
        <v>1</v>
      </c>
      <c r="T175" s="150">
        <v>1.94</v>
      </c>
      <c r="U175" s="150">
        <v>13.694000000000001</v>
      </c>
      <c r="V175" s="146">
        <f t="shared" si="17"/>
        <v>1</v>
      </c>
      <c r="W175" s="146">
        <f t="shared" si="18"/>
        <v>0</v>
      </c>
      <c r="X175" s="152">
        <f t="shared" si="19"/>
        <v>0</v>
      </c>
      <c r="Y175" s="152">
        <f t="shared" si="20"/>
        <v>0</v>
      </c>
      <c r="Z175" s="146">
        <f t="shared" si="27"/>
        <v>1</v>
      </c>
      <c r="AA175" s="152">
        <f t="shared" si="22"/>
        <v>37409.655805462244</v>
      </c>
      <c r="AB175" s="152">
        <f t="shared" si="23"/>
        <v>27107.66370449647</v>
      </c>
      <c r="AC175" s="146" t="s">
        <v>263</v>
      </c>
      <c r="AD175" s="138">
        <v>526</v>
      </c>
      <c r="AE175" s="138">
        <v>100</v>
      </c>
      <c r="AF175" s="150">
        <f t="shared" ref="AF175:AF187" si="28">T175</f>
        <v>1.94</v>
      </c>
      <c r="AG175" s="153" t="s">
        <v>1552</v>
      </c>
      <c r="AH175" s="78"/>
    </row>
    <row r="176" spans="1:34" x14ac:dyDescent="0.2">
      <c r="A176" s="215">
        <v>42461</v>
      </c>
      <c r="B176" s="138">
        <v>69</v>
      </c>
      <c r="C176" s="105" t="s">
        <v>288</v>
      </c>
      <c r="D176" s="219" t="s">
        <v>313</v>
      </c>
      <c r="E176" s="199">
        <f>'Transmission Cost 12-31-2016'!B33</f>
        <v>124608.15</v>
      </c>
      <c r="F176" s="199">
        <f>'Transmission Cost 12-31-2016'!D33</f>
        <v>37513.605754789904</v>
      </c>
      <c r="G176" s="141" t="s">
        <v>28</v>
      </c>
      <c r="H176" s="138"/>
      <c r="I176" s="143" t="s">
        <v>1201</v>
      </c>
      <c r="J176" s="138"/>
      <c r="K176" s="143" t="s">
        <v>1202</v>
      </c>
      <c r="L176" s="144">
        <f t="shared" si="15"/>
        <v>124608.14999999998</v>
      </c>
      <c r="M176" s="144">
        <f t="shared" si="16"/>
        <v>37513.605754789904</v>
      </c>
      <c r="N176" s="145"/>
      <c r="O176" s="146" t="s">
        <v>269</v>
      </c>
      <c r="P176" s="147" t="s">
        <v>263</v>
      </c>
      <c r="Q176" s="146"/>
      <c r="R176" s="138">
        <v>69</v>
      </c>
      <c r="S176" s="138">
        <v>1</v>
      </c>
      <c r="T176" s="150">
        <v>1.1599999999999999</v>
      </c>
      <c r="U176" s="150">
        <v>1.1599999999999999</v>
      </c>
      <c r="V176" s="146">
        <f t="shared" si="17"/>
        <v>1</v>
      </c>
      <c r="W176" s="146">
        <f t="shared" si="18"/>
        <v>0</v>
      </c>
      <c r="X176" s="152">
        <f t="shared" si="19"/>
        <v>0</v>
      </c>
      <c r="Y176" s="152">
        <f t="shared" si="20"/>
        <v>0</v>
      </c>
      <c r="Z176" s="146">
        <f t="shared" si="27"/>
        <v>1</v>
      </c>
      <c r="AA176" s="152">
        <f t="shared" si="22"/>
        <v>124608.14999999998</v>
      </c>
      <c r="AB176" s="152">
        <f t="shared" si="23"/>
        <v>37513.605754789904</v>
      </c>
      <c r="AC176" s="146" t="s">
        <v>263</v>
      </c>
      <c r="AD176" s="138">
        <v>526</v>
      </c>
      <c r="AE176" s="138">
        <v>100</v>
      </c>
      <c r="AF176" s="150">
        <f t="shared" si="28"/>
        <v>1.1599999999999999</v>
      </c>
      <c r="AG176" s="153" t="s">
        <v>1552</v>
      </c>
      <c r="AH176" s="78"/>
    </row>
    <row r="177" spans="1:34" x14ac:dyDescent="0.2">
      <c r="A177" s="215">
        <v>42461</v>
      </c>
      <c r="B177" s="154">
        <v>69</v>
      </c>
      <c r="C177" s="155" t="s">
        <v>288</v>
      </c>
      <c r="D177" s="104" t="s">
        <v>289</v>
      </c>
      <c r="E177" s="199">
        <f>'Transmission Cost 12-31-2016'!B25</f>
        <v>34086.35</v>
      </c>
      <c r="F177" s="199">
        <f>'Transmission Cost 12-31-2016'!D25</f>
        <v>11509.140602661299</v>
      </c>
      <c r="G177" s="141" t="s">
        <v>28</v>
      </c>
      <c r="H177" s="104"/>
      <c r="I177" s="143" t="s">
        <v>1201</v>
      </c>
      <c r="J177" s="158"/>
      <c r="K177" s="154" t="s">
        <v>1203</v>
      </c>
      <c r="L177" s="158">
        <f t="shared" si="15"/>
        <v>6944.7142179056509</v>
      </c>
      <c r="M177" s="174">
        <f t="shared" si="16"/>
        <v>2344.8592289634162</v>
      </c>
      <c r="N177" s="145"/>
      <c r="O177" s="155" t="s">
        <v>269</v>
      </c>
      <c r="P177" s="159" t="s">
        <v>263</v>
      </c>
      <c r="Q177" s="160"/>
      <c r="R177" s="162">
        <v>69</v>
      </c>
      <c r="S177" s="159">
        <v>1</v>
      </c>
      <c r="T177" s="163">
        <v>2.79</v>
      </c>
      <c r="U177" s="220">
        <v>13.694000000000001</v>
      </c>
      <c r="V177" s="146">
        <f t="shared" si="17"/>
        <v>1</v>
      </c>
      <c r="W177" s="146">
        <f t="shared" si="18"/>
        <v>0</v>
      </c>
      <c r="X177" s="152">
        <f t="shared" si="19"/>
        <v>0</v>
      </c>
      <c r="Y177" s="152">
        <f t="shared" si="20"/>
        <v>0</v>
      </c>
      <c r="Z177" s="164">
        <v>1</v>
      </c>
      <c r="AA177" s="152">
        <f t="shared" si="22"/>
        <v>6944.7142179056509</v>
      </c>
      <c r="AB177" s="152">
        <f t="shared" si="23"/>
        <v>2344.8592289634162</v>
      </c>
      <c r="AC177" s="155" t="s">
        <v>263</v>
      </c>
      <c r="AD177" s="138">
        <v>526</v>
      </c>
      <c r="AE177" s="138">
        <v>100</v>
      </c>
      <c r="AF177" s="150">
        <f t="shared" si="28"/>
        <v>2.79</v>
      </c>
      <c r="AG177" s="153" t="s">
        <v>1552</v>
      </c>
      <c r="AH177" s="78"/>
    </row>
    <row r="178" spans="1:34" x14ac:dyDescent="0.2">
      <c r="A178" s="215">
        <v>42461</v>
      </c>
      <c r="B178" s="154">
        <v>69</v>
      </c>
      <c r="C178" s="155" t="s">
        <v>288</v>
      </c>
      <c r="D178" s="104" t="s">
        <v>292</v>
      </c>
      <c r="E178" s="199">
        <f>'Transmission Cost 12-31-2016'!B29</f>
        <v>1512154.6400000001</v>
      </c>
      <c r="F178" s="199">
        <f>'Transmission Cost 12-31-2016'!B29</f>
        <v>1512154.6400000001</v>
      </c>
      <c r="G178" s="141" t="s">
        <v>28</v>
      </c>
      <c r="H178" s="104"/>
      <c r="I178" s="154" t="s">
        <v>1203</v>
      </c>
      <c r="J178" s="138">
        <v>52275</v>
      </c>
      <c r="K178" s="154" t="s">
        <v>1204</v>
      </c>
      <c r="L178" s="158">
        <f t="shared" si="15"/>
        <v>1512154.6400000001</v>
      </c>
      <c r="M178" s="174">
        <f t="shared" si="16"/>
        <v>1512154.6400000001</v>
      </c>
      <c r="N178" s="104"/>
      <c r="O178" s="155" t="s">
        <v>269</v>
      </c>
      <c r="P178" s="159" t="s">
        <v>263</v>
      </c>
      <c r="Q178" s="160"/>
      <c r="R178" s="162">
        <v>69</v>
      </c>
      <c r="S178" s="159">
        <v>1</v>
      </c>
      <c r="T178" s="163">
        <v>0.89300000000000002</v>
      </c>
      <c r="U178" s="220">
        <v>0.89300000000000002</v>
      </c>
      <c r="V178" s="146">
        <f t="shared" si="17"/>
        <v>1</v>
      </c>
      <c r="W178" s="146">
        <f t="shared" si="18"/>
        <v>0</v>
      </c>
      <c r="X178" s="152">
        <f t="shared" si="19"/>
        <v>0</v>
      </c>
      <c r="Y178" s="152">
        <f t="shared" si="20"/>
        <v>0</v>
      </c>
      <c r="Z178" s="164">
        <v>1</v>
      </c>
      <c r="AA178" s="152">
        <f t="shared" si="22"/>
        <v>1512154.6400000001</v>
      </c>
      <c r="AB178" s="152">
        <f t="shared" si="23"/>
        <v>1512154.6400000001</v>
      </c>
      <c r="AC178" s="155" t="s">
        <v>263</v>
      </c>
      <c r="AD178" s="138">
        <v>526</v>
      </c>
      <c r="AE178" s="138">
        <v>100</v>
      </c>
      <c r="AF178" s="150">
        <f t="shared" si="28"/>
        <v>0.89300000000000002</v>
      </c>
      <c r="AG178" s="153" t="s">
        <v>1552</v>
      </c>
      <c r="AH178" s="78"/>
    </row>
    <row r="179" spans="1:34" x14ac:dyDescent="0.2">
      <c r="A179" s="215">
        <v>42461</v>
      </c>
      <c r="B179" s="138">
        <v>69</v>
      </c>
      <c r="C179" s="105" t="s">
        <v>288</v>
      </c>
      <c r="D179" s="104" t="s">
        <v>289</v>
      </c>
      <c r="E179" s="140">
        <f t="shared" ref="E179:E187" si="29">VLOOKUP(D179,TLine_Cost,2,FALSE)</f>
        <v>264065.89</v>
      </c>
      <c r="F179" s="140">
        <f t="shared" ref="F179:F187" si="30">VLOOKUP(D179,TLine_Cost,4,FALSE)</f>
        <v>191346.57049967768</v>
      </c>
      <c r="G179" s="141" t="s">
        <v>28</v>
      </c>
      <c r="H179" s="138">
        <v>52271</v>
      </c>
      <c r="I179" s="154" t="s">
        <v>1203</v>
      </c>
      <c r="J179" s="138">
        <v>52275</v>
      </c>
      <c r="K179" s="154" t="s">
        <v>1205</v>
      </c>
      <c r="L179" s="144">
        <f t="shared" si="15"/>
        <v>32473.123905360011</v>
      </c>
      <c r="M179" s="144">
        <f t="shared" si="16"/>
        <v>23530.569937305183</v>
      </c>
      <c r="N179" s="145"/>
      <c r="O179" s="146" t="s">
        <v>269</v>
      </c>
      <c r="P179" s="147" t="s">
        <v>263</v>
      </c>
      <c r="Q179" s="146" t="e">
        <f>VLOOKUP(J179,J194:K780,2,FALSE)</f>
        <v>#N/A</v>
      </c>
      <c r="R179" s="138">
        <v>69</v>
      </c>
      <c r="S179" s="138">
        <v>1</v>
      </c>
      <c r="T179" s="150">
        <v>1.6839999999999999</v>
      </c>
      <c r="U179" s="150">
        <v>13.694000000000001</v>
      </c>
      <c r="V179" s="146">
        <f t="shared" si="17"/>
        <v>1</v>
      </c>
      <c r="W179" s="146">
        <f t="shared" si="18"/>
        <v>0</v>
      </c>
      <c r="X179" s="152">
        <f t="shared" si="19"/>
        <v>0</v>
      </c>
      <c r="Y179" s="152">
        <f t="shared" si="20"/>
        <v>0</v>
      </c>
      <c r="Z179" s="146">
        <f>IF(O179="R",1,0)</f>
        <v>1</v>
      </c>
      <c r="AA179" s="152">
        <f t="shared" si="22"/>
        <v>32473.123905360011</v>
      </c>
      <c r="AB179" s="152">
        <f t="shared" si="23"/>
        <v>23530.569937305183</v>
      </c>
      <c r="AC179" s="146" t="s">
        <v>263</v>
      </c>
      <c r="AD179" s="138">
        <v>526</v>
      </c>
      <c r="AE179" s="138">
        <v>100</v>
      </c>
      <c r="AF179" s="150">
        <f t="shared" si="28"/>
        <v>1.6839999999999999</v>
      </c>
      <c r="AG179" s="153" t="s">
        <v>1552</v>
      </c>
      <c r="AH179" s="78"/>
    </row>
    <row r="180" spans="1:34" x14ac:dyDescent="0.2">
      <c r="A180" s="215">
        <v>42461</v>
      </c>
      <c r="B180" s="221">
        <v>69</v>
      </c>
      <c r="C180" s="222" t="s">
        <v>288</v>
      </c>
      <c r="D180" s="104" t="s">
        <v>289</v>
      </c>
      <c r="E180" s="140">
        <f t="shared" si="29"/>
        <v>264065.89</v>
      </c>
      <c r="F180" s="140">
        <f t="shared" si="30"/>
        <v>191346.57049967768</v>
      </c>
      <c r="G180" s="141" t="s">
        <v>28</v>
      </c>
      <c r="H180" s="104"/>
      <c r="I180" s="154" t="s">
        <v>1205</v>
      </c>
      <c r="J180" s="223"/>
      <c r="K180" s="154" t="s">
        <v>1206</v>
      </c>
      <c r="L180" s="223">
        <f t="shared" si="15"/>
        <v>5399.3317657368198</v>
      </c>
      <c r="M180" s="144">
        <f t="shared" si="16"/>
        <v>3912.4463078654703</v>
      </c>
      <c r="N180" s="104"/>
      <c r="O180" s="222" t="s">
        <v>269</v>
      </c>
      <c r="P180" s="224" t="s">
        <v>263</v>
      </c>
      <c r="Q180" s="225"/>
      <c r="R180" s="104">
        <v>69</v>
      </c>
      <c r="S180" s="226">
        <v>1</v>
      </c>
      <c r="T180" s="227">
        <v>0.28000000000000003</v>
      </c>
      <c r="U180" s="228">
        <v>13.694000000000001</v>
      </c>
      <c r="V180" s="146">
        <f t="shared" si="17"/>
        <v>1</v>
      </c>
      <c r="W180" s="146">
        <f t="shared" si="18"/>
        <v>0</v>
      </c>
      <c r="X180" s="229">
        <f t="shared" si="19"/>
        <v>0</v>
      </c>
      <c r="Y180" s="229">
        <f t="shared" si="20"/>
        <v>0</v>
      </c>
      <c r="Z180" s="230">
        <v>1</v>
      </c>
      <c r="AA180" s="229">
        <f t="shared" si="22"/>
        <v>5399.3317657368198</v>
      </c>
      <c r="AB180" s="229">
        <f t="shared" si="23"/>
        <v>3912.4463078654703</v>
      </c>
      <c r="AC180" s="222" t="s">
        <v>263</v>
      </c>
      <c r="AD180" s="221">
        <v>526</v>
      </c>
      <c r="AE180" s="221">
        <v>100</v>
      </c>
      <c r="AF180" s="231">
        <f t="shared" si="28"/>
        <v>0.28000000000000003</v>
      </c>
      <c r="AG180" s="153" t="s">
        <v>1552</v>
      </c>
      <c r="AH180" s="78"/>
    </row>
    <row r="181" spans="1:34" x14ac:dyDescent="0.2">
      <c r="A181" s="215">
        <v>42461</v>
      </c>
      <c r="B181" s="221">
        <v>69</v>
      </c>
      <c r="C181" s="222" t="s">
        <v>288</v>
      </c>
      <c r="D181" s="104" t="s">
        <v>289</v>
      </c>
      <c r="E181" s="140">
        <f t="shared" si="29"/>
        <v>264065.89</v>
      </c>
      <c r="F181" s="140">
        <f t="shared" si="30"/>
        <v>191346.57049967768</v>
      </c>
      <c r="G181" s="232" t="s">
        <v>28</v>
      </c>
      <c r="H181" s="104"/>
      <c r="I181" s="154" t="s">
        <v>1205</v>
      </c>
      <c r="J181" s="223"/>
      <c r="K181" s="224" t="s">
        <v>1207</v>
      </c>
      <c r="L181" s="223">
        <f t="shared" si="15"/>
        <v>79061.643712574849</v>
      </c>
      <c r="M181" s="174">
        <f t="shared" si="16"/>
        <v>57289.392365172949</v>
      </c>
      <c r="N181" s="104"/>
      <c r="O181" s="222" t="s">
        <v>269</v>
      </c>
      <c r="P181" s="224" t="s">
        <v>263</v>
      </c>
      <c r="Q181" s="225"/>
      <c r="R181" s="104">
        <v>69</v>
      </c>
      <c r="S181" s="226">
        <v>1</v>
      </c>
      <c r="T181" s="227">
        <v>4.0999999999999996</v>
      </c>
      <c r="U181" s="228">
        <v>13.694000000000001</v>
      </c>
      <c r="V181" s="146">
        <f t="shared" si="17"/>
        <v>1</v>
      </c>
      <c r="W181" s="146">
        <f t="shared" si="18"/>
        <v>0</v>
      </c>
      <c r="X181" s="229">
        <f t="shared" si="19"/>
        <v>0</v>
      </c>
      <c r="Y181" s="229">
        <f t="shared" si="20"/>
        <v>0</v>
      </c>
      <c r="Z181" s="230">
        <v>1</v>
      </c>
      <c r="AA181" s="229">
        <f t="shared" si="22"/>
        <v>79061.643712574849</v>
      </c>
      <c r="AB181" s="229">
        <f t="shared" si="23"/>
        <v>57289.392365172949</v>
      </c>
      <c r="AC181" s="222" t="s">
        <v>263</v>
      </c>
      <c r="AD181" s="221">
        <v>526</v>
      </c>
      <c r="AE181" s="221">
        <v>100</v>
      </c>
      <c r="AF181" s="231">
        <f t="shared" si="28"/>
        <v>4.0999999999999996</v>
      </c>
      <c r="AG181" s="153" t="s">
        <v>1552</v>
      </c>
      <c r="AH181" s="78"/>
    </row>
    <row r="182" spans="1:34" ht="12" customHeight="1" x14ac:dyDescent="0.2">
      <c r="A182" s="215">
        <v>42461</v>
      </c>
      <c r="B182" s="104">
        <v>69</v>
      </c>
      <c r="C182" s="105" t="s">
        <v>288</v>
      </c>
      <c r="D182" s="104" t="s">
        <v>289</v>
      </c>
      <c r="E182" s="140">
        <f t="shared" si="29"/>
        <v>264065.89</v>
      </c>
      <c r="F182" s="140">
        <f t="shared" si="30"/>
        <v>191346.57049967768</v>
      </c>
      <c r="G182" s="141" t="s">
        <v>28</v>
      </c>
      <c r="H182" s="104"/>
      <c r="I182" s="224" t="s">
        <v>1207</v>
      </c>
      <c r="J182" s="104"/>
      <c r="K182" s="224" t="s">
        <v>116</v>
      </c>
      <c r="L182" s="223">
        <f t="shared" si="15"/>
        <v>16776.495129253686</v>
      </c>
      <c r="M182" s="174">
        <f t="shared" si="16"/>
        <v>12156.529599439138</v>
      </c>
      <c r="N182" s="104"/>
      <c r="O182" s="105" t="s">
        <v>269</v>
      </c>
      <c r="P182" s="107" t="s">
        <v>263</v>
      </c>
      <c r="Q182" s="105"/>
      <c r="R182" s="162">
        <v>69</v>
      </c>
      <c r="S182" s="104">
        <v>1</v>
      </c>
      <c r="T182" s="233">
        <v>0.87</v>
      </c>
      <c r="U182" s="233">
        <v>13.694000000000001</v>
      </c>
      <c r="V182" s="146">
        <f t="shared" si="17"/>
        <v>1</v>
      </c>
      <c r="W182" s="146">
        <f t="shared" si="18"/>
        <v>0</v>
      </c>
      <c r="X182" s="229">
        <f t="shared" si="19"/>
        <v>0</v>
      </c>
      <c r="Y182" s="229">
        <f t="shared" si="20"/>
        <v>0</v>
      </c>
      <c r="Z182" s="105">
        <v>1</v>
      </c>
      <c r="AA182" s="229">
        <f t="shared" si="22"/>
        <v>16776.495129253686</v>
      </c>
      <c r="AB182" s="229">
        <f t="shared" si="23"/>
        <v>12156.529599439138</v>
      </c>
      <c r="AC182" s="105" t="s">
        <v>263</v>
      </c>
      <c r="AD182" s="104">
        <v>526</v>
      </c>
      <c r="AE182" s="104">
        <v>100</v>
      </c>
      <c r="AF182" s="233">
        <f t="shared" si="28"/>
        <v>0.87</v>
      </c>
      <c r="AG182" s="153" t="s">
        <v>1552</v>
      </c>
      <c r="AH182" s="78"/>
    </row>
    <row r="183" spans="1:34" x14ac:dyDescent="0.2">
      <c r="A183" s="215">
        <v>42461</v>
      </c>
      <c r="B183" s="138">
        <v>69</v>
      </c>
      <c r="C183" s="105" t="s">
        <v>288</v>
      </c>
      <c r="D183" s="104" t="s">
        <v>293</v>
      </c>
      <c r="E183" s="140">
        <f t="shared" si="29"/>
        <v>60910.57</v>
      </c>
      <c r="F183" s="140">
        <f t="shared" si="30"/>
        <v>22473.311059574298</v>
      </c>
      <c r="G183" s="141" t="s">
        <v>28</v>
      </c>
      <c r="H183" s="138">
        <v>52269</v>
      </c>
      <c r="I183" s="224" t="s">
        <v>116</v>
      </c>
      <c r="J183" s="223"/>
      <c r="K183" s="224" t="s">
        <v>117</v>
      </c>
      <c r="L183" s="144">
        <f t="shared" si="15"/>
        <v>1859.3752947368421</v>
      </c>
      <c r="M183" s="144">
        <f t="shared" si="16"/>
        <v>686.02739023963659</v>
      </c>
      <c r="N183" s="145"/>
      <c r="O183" s="146" t="s">
        <v>269</v>
      </c>
      <c r="P183" s="147" t="s">
        <v>263</v>
      </c>
      <c r="Q183" s="146" t="e">
        <f>VLOOKUP(J183,J184:K768,2,FALSE)</f>
        <v>#N/A</v>
      </c>
      <c r="R183" s="138">
        <v>69</v>
      </c>
      <c r="S183" s="138">
        <v>1</v>
      </c>
      <c r="T183" s="150">
        <v>2.9000000000000001E-2</v>
      </c>
      <c r="U183" s="150">
        <v>0.95</v>
      </c>
      <c r="V183" s="146">
        <f t="shared" si="17"/>
        <v>1</v>
      </c>
      <c r="W183" s="146">
        <f t="shared" si="18"/>
        <v>0</v>
      </c>
      <c r="X183" s="152">
        <f t="shared" si="19"/>
        <v>0</v>
      </c>
      <c r="Y183" s="152">
        <f t="shared" si="20"/>
        <v>0</v>
      </c>
      <c r="Z183" s="146">
        <f>IF(O183="R",1,0)</f>
        <v>1</v>
      </c>
      <c r="AA183" s="152">
        <f t="shared" si="22"/>
        <v>1859.3752947368421</v>
      </c>
      <c r="AB183" s="152">
        <f t="shared" si="23"/>
        <v>686.02739023963659</v>
      </c>
      <c r="AC183" s="146" t="s">
        <v>263</v>
      </c>
      <c r="AD183" s="138">
        <v>526</v>
      </c>
      <c r="AE183" s="138">
        <v>100</v>
      </c>
      <c r="AF183" s="150">
        <f t="shared" si="28"/>
        <v>2.9000000000000001E-2</v>
      </c>
      <c r="AG183" s="153" t="s">
        <v>1552</v>
      </c>
      <c r="AH183" s="78"/>
    </row>
    <row r="184" spans="1:34" x14ac:dyDescent="0.2">
      <c r="A184" s="215">
        <v>42461</v>
      </c>
      <c r="B184" s="138">
        <v>69</v>
      </c>
      <c r="C184" s="105" t="s">
        <v>288</v>
      </c>
      <c r="D184" s="104" t="s">
        <v>293</v>
      </c>
      <c r="E184" s="140">
        <f t="shared" si="29"/>
        <v>60910.57</v>
      </c>
      <c r="F184" s="140">
        <f t="shared" si="30"/>
        <v>22473.311059574298</v>
      </c>
      <c r="G184" s="141" t="s">
        <v>28</v>
      </c>
      <c r="H184" s="138">
        <v>52275</v>
      </c>
      <c r="I184" s="224" t="s">
        <v>116</v>
      </c>
      <c r="J184" s="223"/>
      <c r="K184" s="224" t="s">
        <v>118</v>
      </c>
      <c r="L184" s="144">
        <f t="shared" si="15"/>
        <v>1410.5605684210527</v>
      </c>
      <c r="M184" s="144">
        <f t="shared" si="16"/>
        <v>520.43457190593108</v>
      </c>
      <c r="N184" s="145"/>
      <c r="O184" s="146" t="s">
        <v>269</v>
      </c>
      <c r="P184" s="147" t="s">
        <v>263</v>
      </c>
      <c r="Q184" s="146" t="e">
        <f>VLOOKUP(J184,J190:K769,2,FALSE)</f>
        <v>#N/A</v>
      </c>
      <c r="R184" s="138">
        <v>69</v>
      </c>
      <c r="S184" s="138">
        <v>1</v>
      </c>
      <c r="T184" s="150">
        <v>2.1999999999999999E-2</v>
      </c>
      <c r="U184" s="150">
        <v>0.95</v>
      </c>
      <c r="V184" s="146">
        <f t="shared" si="17"/>
        <v>1</v>
      </c>
      <c r="W184" s="146">
        <f t="shared" si="18"/>
        <v>0</v>
      </c>
      <c r="X184" s="152">
        <f t="shared" si="19"/>
        <v>0</v>
      </c>
      <c r="Y184" s="152">
        <f t="shared" si="20"/>
        <v>0</v>
      </c>
      <c r="Z184" s="146">
        <f>IF(O184="R",1,0)</f>
        <v>1</v>
      </c>
      <c r="AA184" s="152">
        <f t="shared" si="22"/>
        <v>1410.5605684210527</v>
      </c>
      <c r="AB184" s="152">
        <f t="shared" si="23"/>
        <v>520.43457190593108</v>
      </c>
      <c r="AC184" s="146" t="s">
        <v>263</v>
      </c>
      <c r="AD184" s="138">
        <v>526</v>
      </c>
      <c r="AE184" s="138">
        <v>100</v>
      </c>
      <c r="AF184" s="150">
        <f t="shared" si="28"/>
        <v>2.1999999999999999E-2</v>
      </c>
      <c r="AG184" s="153" t="s">
        <v>1552</v>
      </c>
      <c r="AH184" s="78"/>
    </row>
    <row r="185" spans="1:34" ht="12" customHeight="1" x14ac:dyDescent="0.2">
      <c r="A185" s="215">
        <v>42461</v>
      </c>
      <c r="B185" s="138">
        <v>69</v>
      </c>
      <c r="C185" s="105" t="s">
        <v>288</v>
      </c>
      <c r="D185" s="104" t="s">
        <v>289</v>
      </c>
      <c r="E185" s="140">
        <f t="shared" si="29"/>
        <v>264065.89</v>
      </c>
      <c r="F185" s="140">
        <f t="shared" si="30"/>
        <v>191346.57049967768</v>
      </c>
      <c r="G185" s="141" t="s">
        <v>28</v>
      </c>
      <c r="H185" s="138">
        <v>52279</v>
      </c>
      <c r="I185" s="224" t="s">
        <v>1207</v>
      </c>
      <c r="J185" s="138">
        <v>52277</v>
      </c>
      <c r="K185" s="224" t="s">
        <v>1208</v>
      </c>
      <c r="L185" s="144">
        <f t="shared" si="15"/>
        <v>539.93317657368186</v>
      </c>
      <c r="M185" s="144">
        <f t="shared" si="16"/>
        <v>391.24463078654702</v>
      </c>
      <c r="N185" s="145"/>
      <c r="O185" s="146" t="s">
        <v>269</v>
      </c>
      <c r="P185" s="147" t="s">
        <v>263</v>
      </c>
      <c r="Q185" s="146" t="str">
        <f>VLOOKUP(J185,J174:K766,2,FALSE)</f>
        <v>Duval #3/IMC #4/Borehole Tap (Structure 122A)</v>
      </c>
      <c r="R185" s="138">
        <v>69</v>
      </c>
      <c r="S185" s="138">
        <v>1</v>
      </c>
      <c r="T185" s="166">
        <v>2.8000000000000001E-2</v>
      </c>
      <c r="U185" s="166">
        <v>13.694000000000001</v>
      </c>
      <c r="V185" s="146">
        <f t="shared" si="17"/>
        <v>1</v>
      </c>
      <c r="W185" s="146">
        <f t="shared" si="18"/>
        <v>0</v>
      </c>
      <c r="X185" s="152">
        <f t="shared" si="19"/>
        <v>0</v>
      </c>
      <c r="Y185" s="152">
        <f t="shared" si="20"/>
        <v>0</v>
      </c>
      <c r="Z185" s="146">
        <f>IF(O185="R",1,0)</f>
        <v>1</v>
      </c>
      <c r="AA185" s="152">
        <f t="shared" si="22"/>
        <v>539.93317657368186</v>
      </c>
      <c r="AB185" s="152">
        <f t="shared" si="23"/>
        <v>391.24463078654702</v>
      </c>
      <c r="AC185" s="146" t="s">
        <v>263</v>
      </c>
      <c r="AD185" s="138">
        <v>526</v>
      </c>
      <c r="AE185" s="138">
        <v>100</v>
      </c>
      <c r="AF185" s="150">
        <f t="shared" si="28"/>
        <v>2.8000000000000001E-2</v>
      </c>
      <c r="AG185" s="153" t="s">
        <v>1552</v>
      </c>
      <c r="AH185" s="78"/>
    </row>
    <row r="186" spans="1:34" ht="12" customHeight="1" x14ac:dyDescent="0.2">
      <c r="A186" s="215">
        <v>42461</v>
      </c>
      <c r="B186" s="138">
        <v>69</v>
      </c>
      <c r="C186" s="105" t="s">
        <v>288</v>
      </c>
      <c r="D186" s="104" t="s">
        <v>291</v>
      </c>
      <c r="E186" s="140">
        <f t="shared" si="29"/>
        <v>379643.21</v>
      </c>
      <c r="F186" s="140">
        <f t="shared" si="30"/>
        <v>234864.06423002962</v>
      </c>
      <c r="G186" s="141" t="s">
        <v>28</v>
      </c>
      <c r="H186" s="138">
        <v>52277</v>
      </c>
      <c r="I186" s="224" t="s">
        <v>1208</v>
      </c>
      <c r="J186" s="138">
        <v>52278</v>
      </c>
      <c r="K186" s="143" t="s">
        <v>1209</v>
      </c>
      <c r="L186" s="144">
        <f t="shared" si="15"/>
        <v>98947.465261929465</v>
      </c>
      <c r="M186" s="144">
        <f t="shared" si="16"/>
        <v>61213.274001861966</v>
      </c>
      <c r="N186" s="145"/>
      <c r="O186" s="146" t="s">
        <v>269</v>
      </c>
      <c r="P186" s="147" t="s">
        <v>263</v>
      </c>
      <c r="Q186" s="146" t="str">
        <f>VLOOKUP(J186,J183:K767,2,FALSE)</f>
        <v>Borehole Substation</v>
      </c>
      <c r="R186" s="138">
        <v>69</v>
      </c>
      <c r="S186" s="138">
        <v>1</v>
      </c>
      <c r="T186" s="150">
        <v>1.0049999999999999</v>
      </c>
      <c r="U186" s="150">
        <v>3.8559999999999999</v>
      </c>
      <c r="V186" s="146">
        <f t="shared" si="17"/>
        <v>1</v>
      </c>
      <c r="W186" s="146">
        <f t="shared" si="18"/>
        <v>0</v>
      </c>
      <c r="X186" s="152">
        <f t="shared" si="19"/>
        <v>0</v>
      </c>
      <c r="Y186" s="152">
        <f t="shared" si="20"/>
        <v>0</v>
      </c>
      <c r="Z186" s="146">
        <f>IF(O186="R",1,0)</f>
        <v>1</v>
      </c>
      <c r="AA186" s="152">
        <f t="shared" si="22"/>
        <v>98947.465261929465</v>
      </c>
      <c r="AB186" s="152">
        <f t="shared" si="23"/>
        <v>61213.274001861966</v>
      </c>
      <c r="AC186" s="146" t="s">
        <v>263</v>
      </c>
      <c r="AD186" s="138">
        <v>526</v>
      </c>
      <c r="AE186" s="138">
        <v>100</v>
      </c>
      <c r="AF186" s="150">
        <f t="shared" si="28"/>
        <v>1.0049999999999999</v>
      </c>
      <c r="AG186" s="153" t="s">
        <v>1552</v>
      </c>
      <c r="AH186" s="78"/>
    </row>
    <row r="187" spans="1:34" ht="12.75" x14ac:dyDescent="0.2">
      <c r="A187" s="215">
        <v>42461</v>
      </c>
      <c r="B187" s="138">
        <v>69</v>
      </c>
      <c r="C187" s="105" t="s">
        <v>288</v>
      </c>
      <c r="D187" s="104" t="s">
        <v>291</v>
      </c>
      <c r="E187" s="140">
        <f t="shared" si="29"/>
        <v>379643.21</v>
      </c>
      <c r="F187" s="140">
        <f t="shared" si="30"/>
        <v>234864.06423002962</v>
      </c>
      <c r="G187" s="141" t="s">
        <v>28</v>
      </c>
      <c r="H187" s="138"/>
      <c r="I187" s="224" t="s">
        <v>1208</v>
      </c>
      <c r="J187" s="138"/>
      <c r="K187" s="234" t="s">
        <v>1553</v>
      </c>
      <c r="L187" s="144">
        <f t="shared" si="15"/>
        <v>2559.8349221991698</v>
      </c>
      <c r="M187" s="144">
        <f t="shared" si="16"/>
        <v>1583.6269891028969</v>
      </c>
      <c r="N187" s="145"/>
      <c r="O187" s="146" t="s">
        <v>269</v>
      </c>
      <c r="P187" s="147" t="s">
        <v>263</v>
      </c>
      <c r="Q187" s="146" t="e">
        <f>VLOOKUP(J187,J184:K768,2,FALSE)</f>
        <v>#N/A</v>
      </c>
      <c r="R187" s="138">
        <v>69</v>
      </c>
      <c r="S187" s="138">
        <v>1</v>
      </c>
      <c r="T187" s="150">
        <v>2.5999999999999999E-2</v>
      </c>
      <c r="U187" s="150">
        <v>3.8559999999999999</v>
      </c>
      <c r="V187" s="146">
        <v>1</v>
      </c>
      <c r="W187" s="146">
        <v>0</v>
      </c>
      <c r="X187" s="152">
        <f t="shared" si="19"/>
        <v>0</v>
      </c>
      <c r="Y187" s="152">
        <f t="shared" si="20"/>
        <v>0</v>
      </c>
      <c r="Z187" s="146">
        <v>1</v>
      </c>
      <c r="AA187" s="152">
        <f t="shared" si="22"/>
        <v>2559.8349221991698</v>
      </c>
      <c r="AB187" s="152">
        <f t="shared" si="23"/>
        <v>1583.6269891028969</v>
      </c>
      <c r="AC187" s="146" t="s">
        <v>263</v>
      </c>
      <c r="AD187" s="138">
        <v>526</v>
      </c>
      <c r="AE187" s="138">
        <v>100</v>
      </c>
      <c r="AF187" s="150">
        <f t="shared" si="28"/>
        <v>2.5999999999999999E-2</v>
      </c>
      <c r="AG187" s="153" t="s">
        <v>1714</v>
      </c>
      <c r="AH187" s="78"/>
    </row>
    <row r="188" spans="1:34" ht="12.75" x14ac:dyDescent="0.2">
      <c r="A188" s="215">
        <v>42461</v>
      </c>
      <c r="B188" s="138">
        <v>69</v>
      </c>
      <c r="C188" s="105" t="s">
        <v>288</v>
      </c>
      <c r="D188" s="104" t="s">
        <v>289</v>
      </c>
      <c r="E188" s="140">
        <f t="shared" ref="E188:E194" si="31">VLOOKUP(D188,TLine_Cost,2,FALSE)</f>
        <v>264065.89</v>
      </c>
      <c r="F188" s="140">
        <f t="shared" ref="F188:F194" si="32">VLOOKUP(D188,TLine_Cost,4,FALSE)</f>
        <v>191346.57049967768</v>
      </c>
      <c r="G188" s="141" t="s">
        <v>28</v>
      </c>
      <c r="H188" s="104"/>
      <c r="I188" s="235" t="s">
        <v>1553</v>
      </c>
      <c r="J188" s="104"/>
      <c r="K188" s="107" t="s">
        <v>1211</v>
      </c>
      <c r="L188" s="144">
        <f t="shared" ref="L188:L219" si="33">E188*T188/U188</f>
        <v>809.89976486052285</v>
      </c>
      <c r="M188" s="144">
        <f t="shared" ref="M188:M219" si="34">F188*T188/U188</f>
        <v>586.8669461798205</v>
      </c>
      <c r="N188" s="104"/>
      <c r="O188" s="105" t="s">
        <v>269</v>
      </c>
      <c r="P188" s="107" t="s">
        <v>263</v>
      </c>
      <c r="Q188" s="105"/>
      <c r="R188" s="162">
        <v>69</v>
      </c>
      <c r="S188" s="104">
        <v>1</v>
      </c>
      <c r="T188" s="233">
        <v>4.2000000000000003E-2</v>
      </c>
      <c r="U188" s="233">
        <v>13.694000000000001</v>
      </c>
      <c r="V188" s="146">
        <f t="shared" ref="V188:V210" si="35">IF(G188="yes",1,0)</f>
        <v>1</v>
      </c>
      <c r="W188" s="146">
        <f t="shared" ref="W188:W232" si="36">IF(O188="W",1,0)</f>
        <v>0</v>
      </c>
      <c r="X188" s="152">
        <f t="shared" si="19"/>
        <v>0</v>
      </c>
      <c r="Y188" s="152">
        <f t="shared" ref="Y188:Y219" si="37">M188*V188*W188</f>
        <v>0</v>
      </c>
      <c r="Z188" s="105">
        <f t="shared" ref="Z188:Z223" si="38">IF(O188="R",1,0)</f>
        <v>1</v>
      </c>
      <c r="AA188" s="152">
        <f t="shared" si="22"/>
        <v>809.89976486052285</v>
      </c>
      <c r="AB188" s="152">
        <f t="shared" ref="AB188:AB219" si="39">M188*V188*Z188</f>
        <v>586.8669461798205</v>
      </c>
      <c r="AC188" s="105" t="s">
        <v>263</v>
      </c>
      <c r="AD188" s="104">
        <v>526</v>
      </c>
      <c r="AE188" s="104">
        <v>100</v>
      </c>
      <c r="AF188" s="233">
        <f t="shared" ref="AF188:AF233" si="40">T188</f>
        <v>4.2000000000000003E-2</v>
      </c>
      <c r="AG188" s="153" t="s">
        <v>1552</v>
      </c>
      <c r="AH188" s="78"/>
    </row>
    <row r="189" spans="1:34" ht="12.75" x14ac:dyDescent="0.2">
      <c r="A189" s="215">
        <v>42461</v>
      </c>
      <c r="B189" s="138">
        <v>69</v>
      </c>
      <c r="C189" s="105" t="s">
        <v>288</v>
      </c>
      <c r="D189" s="104" t="s">
        <v>291</v>
      </c>
      <c r="E189" s="140">
        <f t="shared" si="31"/>
        <v>379643.21</v>
      </c>
      <c r="F189" s="140">
        <f t="shared" si="32"/>
        <v>234864.06423002962</v>
      </c>
      <c r="G189" s="141" t="s">
        <v>28</v>
      </c>
      <c r="H189" s="104"/>
      <c r="I189" s="235" t="s">
        <v>1553</v>
      </c>
      <c r="J189" s="104"/>
      <c r="K189" s="107" t="s">
        <v>1210</v>
      </c>
      <c r="L189" s="144">
        <f t="shared" si="33"/>
        <v>280695.74473807053</v>
      </c>
      <c r="M189" s="144">
        <f t="shared" si="34"/>
        <v>173650.79022816767</v>
      </c>
      <c r="N189" s="104"/>
      <c r="O189" s="105" t="s">
        <v>269</v>
      </c>
      <c r="P189" s="107" t="s">
        <v>263</v>
      </c>
      <c r="Q189" s="105"/>
      <c r="R189" s="162">
        <v>69</v>
      </c>
      <c r="S189" s="104">
        <v>1</v>
      </c>
      <c r="T189" s="233">
        <v>2.851</v>
      </c>
      <c r="U189" s="233">
        <v>3.8559999999999999</v>
      </c>
      <c r="V189" s="146">
        <f t="shared" si="35"/>
        <v>1</v>
      </c>
      <c r="W189" s="146">
        <f t="shared" si="36"/>
        <v>0</v>
      </c>
      <c r="X189" s="152">
        <f t="shared" si="19"/>
        <v>0</v>
      </c>
      <c r="Y189" s="152">
        <f t="shared" si="37"/>
        <v>0</v>
      </c>
      <c r="Z189" s="105">
        <f t="shared" si="38"/>
        <v>1</v>
      </c>
      <c r="AA189" s="152">
        <f t="shared" si="22"/>
        <v>280695.74473807053</v>
      </c>
      <c r="AB189" s="152">
        <f t="shared" si="39"/>
        <v>173650.79022816767</v>
      </c>
      <c r="AC189" s="105" t="s">
        <v>263</v>
      </c>
      <c r="AD189" s="104">
        <v>526</v>
      </c>
      <c r="AE189" s="104">
        <v>100</v>
      </c>
      <c r="AF189" s="233">
        <f t="shared" si="40"/>
        <v>2.851</v>
      </c>
      <c r="AG189" s="153" t="s">
        <v>1714</v>
      </c>
      <c r="AH189" s="78"/>
    </row>
    <row r="190" spans="1:34" x14ac:dyDescent="0.2">
      <c r="A190" s="215">
        <v>42461</v>
      </c>
      <c r="B190" s="138">
        <v>69</v>
      </c>
      <c r="C190" s="105" t="s">
        <v>314</v>
      </c>
      <c r="D190" s="104" t="s">
        <v>550</v>
      </c>
      <c r="E190" s="140">
        <f t="shared" si="31"/>
        <v>344980.25000000006</v>
      </c>
      <c r="F190" s="140">
        <f t="shared" si="32"/>
        <v>199243.4332171221</v>
      </c>
      <c r="G190" s="141" t="s">
        <v>28</v>
      </c>
      <c r="H190" s="138"/>
      <c r="I190" s="142" t="s">
        <v>55</v>
      </c>
      <c r="J190" s="138"/>
      <c r="K190" s="143" t="s">
        <v>56</v>
      </c>
      <c r="L190" s="144">
        <f t="shared" si="33"/>
        <v>117725.10130196439</v>
      </c>
      <c r="M190" s="144">
        <f t="shared" si="34"/>
        <v>67992.162911461957</v>
      </c>
      <c r="N190" s="145">
        <f>SUM(L190:L192)</f>
        <v>244170.58047814836</v>
      </c>
      <c r="O190" s="146" t="s">
        <v>269</v>
      </c>
      <c r="P190" s="147" t="s">
        <v>263</v>
      </c>
      <c r="Q190" s="146" t="e">
        <f>VLOOKUP(J190,J191:K828,2,FALSE)</f>
        <v>#N/A</v>
      </c>
      <c r="R190" s="138">
        <v>69</v>
      </c>
      <c r="S190" s="138">
        <v>1</v>
      </c>
      <c r="T190" s="166">
        <v>2.2410000000000001</v>
      </c>
      <c r="U190" s="166">
        <v>6.5670000000000002</v>
      </c>
      <c r="V190" s="146">
        <f t="shared" si="35"/>
        <v>1</v>
      </c>
      <c r="W190" s="146">
        <f t="shared" si="36"/>
        <v>0</v>
      </c>
      <c r="X190" s="152">
        <f t="shared" si="19"/>
        <v>0</v>
      </c>
      <c r="Y190" s="152">
        <f t="shared" si="37"/>
        <v>0</v>
      </c>
      <c r="Z190" s="146">
        <f t="shared" si="38"/>
        <v>1</v>
      </c>
      <c r="AA190" s="152">
        <f t="shared" si="22"/>
        <v>117725.10130196439</v>
      </c>
      <c r="AB190" s="152">
        <f t="shared" si="39"/>
        <v>67992.162911461957</v>
      </c>
      <c r="AC190" s="146" t="s">
        <v>263</v>
      </c>
      <c r="AD190" s="138">
        <v>526</v>
      </c>
      <c r="AE190" s="138">
        <v>100</v>
      </c>
      <c r="AF190" s="150">
        <f t="shared" si="40"/>
        <v>2.2410000000000001</v>
      </c>
      <c r="AG190" s="153" t="s">
        <v>1552</v>
      </c>
      <c r="AH190" s="78"/>
    </row>
    <row r="191" spans="1:34" x14ac:dyDescent="0.2">
      <c r="A191" s="215">
        <v>42461</v>
      </c>
      <c r="B191" s="138">
        <v>69</v>
      </c>
      <c r="C191" s="105" t="s">
        <v>314</v>
      </c>
      <c r="D191" s="104" t="s">
        <v>550</v>
      </c>
      <c r="E191" s="140">
        <f t="shared" si="31"/>
        <v>344980.25000000006</v>
      </c>
      <c r="F191" s="140">
        <f t="shared" si="32"/>
        <v>199243.4332171221</v>
      </c>
      <c r="G191" s="141" t="s">
        <v>28</v>
      </c>
      <c r="H191" s="138"/>
      <c r="I191" s="153" t="s">
        <v>881</v>
      </c>
      <c r="J191" s="138"/>
      <c r="K191" s="143" t="s">
        <v>57</v>
      </c>
      <c r="L191" s="144">
        <f t="shared" si="33"/>
        <v>525.32396832648101</v>
      </c>
      <c r="M191" s="144">
        <f t="shared" si="34"/>
        <v>303.40099469639426</v>
      </c>
      <c r="N191" s="145"/>
      <c r="O191" s="146" t="s">
        <v>269</v>
      </c>
      <c r="P191" s="147" t="s">
        <v>263</v>
      </c>
      <c r="Q191" s="146" t="e">
        <f>VLOOKUP(J191,J321:K829,2,FALSE)</f>
        <v>#N/A</v>
      </c>
      <c r="R191" s="138">
        <v>69</v>
      </c>
      <c r="S191" s="138">
        <v>1</v>
      </c>
      <c r="T191" s="150">
        <v>0.01</v>
      </c>
      <c r="U191" s="166">
        <v>6.5670000000000002</v>
      </c>
      <c r="V191" s="146">
        <f t="shared" si="35"/>
        <v>1</v>
      </c>
      <c r="W191" s="146">
        <f t="shared" si="36"/>
        <v>0</v>
      </c>
      <c r="X191" s="152">
        <f t="shared" si="19"/>
        <v>0</v>
      </c>
      <c r="Y191" s="152">
        <f t="shared" si="37"/>
        <v>0</v>
      </c>
      <c r="Z191" s="146">
        <f t="shared" si="38"/>
        <v>1</v>
      </c>
      <c r="AA191" s="152">
        <f t="shared" si="22"/>
        <v>525.32396832648101</v>
      </c>
      <c r="AB191" s="152">
        <f t="shared" si="39"/>
        <v>303.40099469639426</v>
      </c>
      <c r="AC191" s="146" t="s">
        <v>263</v>
      </c>
      <c r="AD191" s="138">
        <v>526</v>
      </c>
      <c r="AE191" s="138">
        <v>100</v>
      </c>
      <c r="AF191" s="150">
        <f t="shared" si="40"/>
        <v>0.01</v>
      </c>
      <c r="AG191" s="153" t="s">
        <v>1552</v>
      </c>
      <c r="AH191" s="78"/>
    </row>
    <row r="192" spans="1:34" x14ac:dyDescent="0.2">
      <c r="A192" s="215">
        <v>42461</v>
      </c>
      <c r="B192" s="138">
        <v>69</v>
      </c>
      <c r="C192" s="105" t="s">
        <v>314</v>
      </c>
      <c r="D192" s="104" t="s">
        <v>550</v>
      </c>
      <c r="E192" s="140">
        <f t="shared" si="31"/>
        <v>344980.25000000006</v>
      </c>
      <c r="F192" s="140">
        <f t="shared" si="32"/>
        <v>199243.4332171221</v>
      </c>
      <c r="G192" s="141" t="s">
        <v>28</v>
      </c>
      <c r="H192" s="138"/>
      <c r="I192" s="153" t="s">
        <v>882</v>
      </c>
      <c r="J192" s="138"/>
      <c r="K192" s="153" t="s">
        <v>881</v>
      </c>
      <c r="L192" s="144">
        <f t="shared" si="33"/>
        <v>125920.15520785748</v>
      </c>
      <c r="M192" s="144">
        <f t="shared" si="34"/>
        <v>72725.218428725697</v>
      </c>
      <c r="N192" s="145"/>
      <c r="O192" s="146" t="s">
        <v>269</v>
      </c>
      <c r="P192" s="147" t="s">
        <v>263</v>
      </c>
      <c r="Q192" s="146"/>
      <c r="R192" s="138">
        <v>69</v>
      </c>
      <c r="S192" s="138">
        <v>1</v>
      </c>
      <c r="T192" s="150">
        <v>2.3969999999999998</v>
      </c>
      <c r="U192" s="166">
        <v>6.5670000000000002</v>
      </c>
      <c r="V192" s="146">
        <f t="shared" si="35"/>
        <v>1</v>
      </c>
      <c r="W192" s="146">
        <f t="shared" si="36"/>
        <v>0</v>
      </c>
      <c r="X192" s="152">
        <f t="shared" si="19"/>
        <v>0</v>
      </c>
      <c r="Y192" s="152">
        <f t="shared" si="37"/>
        <v>0</v>
      </c>
      <c r="Z192" s="146">
        <f t="shared" si="38"/>
        <v>1</v>
      </c>
      <c r="AA192" s="152">
        <f t="shared" si="22"/>
        <v>125920.15520785748</v>
      </c>
      <c r="AB192" s="152">
        <f t="shared" si="39"/>
        <v>72725.218428725697</v>
      </c>
      <c r="AC192" s="146" t="s">
        <v>263</v>
      </c>
      <c r="AD192" s="138">
        <v>526</v>
      </c>
      <c r="AE192" s="138">
        <v>100</v>
      </c>
      <c r="AF192" s="150">
        <f t="shared" si="40"/>
        <v>2.3969999999999998</v>
      </c>
      <c r="AG192" s="153" t="s">
        <v>1552</v>
      </c>
      <c r="AH192" s="78"/>
    </row>
    <row r="193" spans="1:34" ht="12" customHeight="1" x14ac:dyDescent="0.2">
      <c r="A193" s="215">
        <v>42461</v>
      </c>
      <c r="B193" s="236">
        <v>69</v>
      </c>
      <c r="C193" s="237" t="s">
        <v>1683</v>
      </c>
      <c r="D193" s="238" t="s">
        <v>316</v>
      </c>
      <c r="E193" s="239">
        <f t="shared" si="31"/>
        <v>695780.98</v>
      </c>
      <c r="F193" s="239">
        <f t="shared" si="32"/>
        <v>364943.12563040247</v>
      </c>
      <c r="G193" s="240" t="s">
        <v>28</v>
      </c>
      <c r="H193" s="241">
        <v>52239</v>
      </c>
      <c r="I193" s="176" t="s">
        <v>883</v>
      </c>
      <c r="J193" s="194">
        <v>52245</v>
      </c>
      <c r="K193" s="176" t="s">
        <v>884</v>
      </c>
      <c r="L193" s="242">
        <f t="shared" si="33"/>
        <v>530915.29449175822</v>
      </c>
      <c r="M193" s="242">
        <f t="shared" si="34"/>
        <v>278469.6514940777</v>
      </c>
      <c r="N193" s="243">
        <f>SUM(L193)</f>
        <v>530915.29449175822</v>
      </c>
      <c r="O193" s="244" t="s">
        <v>262</v>
      </c>
      <c r="P193" s="245" t="s">
        <v>601</v>
      </c>
      <c r="Q193" s="244" t="str">
        <f>VLOOKUP(J193,J178:K821,2,FALSE)</f>
        <v>Central Valley REC Lusk Substation</v>
      </c>
      <c r="R193" s="236">
        <v>69</v>
      </c>
      <c r="S193" s="236">
        <v>1</v>
      </c>
      <c r="T193" s="248">
        <v>11.11</v>
      </c>
      <c r="U193" s="248">
        <v>14.56</v>
      </c>
      <c r="V193" s="191">
        <f t="shared" si="35"/>
        <v>1</v>
      </c>
      <c r="W193" s="191">
        <f t="shared" si="36"/>
        <v>1</v>
      </c>
      <c r="X193" s="249">
        <f t="shared" si="19"/>
        <v>530915.29449175822</v>
      </c>
      <c r="Y193" s="249">
        <f t="shared" si="37"/>
        <v>278469.6514940777</v>
      </c>
      <c r="Z193" s="244">
        <f t="shared" si="38"/>
        <v>0</v>
      </c>
      <c r="AA193" s="249">
        <f t="shared" si="22"/>
        <v>0</v>
      </c>
      <c r="AB193" s="249">
        <f t="shared" si="39"/>
        <v>0</v>
      </c>
      <c r="AC193" s="244" t="s">
        <v>263</v>
      </c>
      <c r="AD193" s="194">
        <v>526</v>
      </c>
      <c r="AE193" s="194">
        <v>100</v>
      </c>
      <c r="AF193" s="236">
        <f t="shared" si="40"/>
        <v>11.11</v>
      </c>
      <c r="AG193" s="153" t="s">
        <v>1552</v>
      </c>
      <c r="AH193" s="78"/>
    </row>
    <row r="194" spans="1:34" ht="12" customHeight="1" x14ac:dyDescent="0.2">
      <c r="A194" s="215">
        <v>42461</v>
      </c>
      <c r="B194" s="138">
        <v>69</v>
      </c>
      <c r="C194" s="105" t="s">
        <v>1684</v>
      </c>
      <c r="D194" s="104" t="s">
        <v>322</v>
      </c>
      <c r="E194" s="140">
        <f t="shared" si="31"/>
        <v>1921857.7999999998</v>
      </c>
      <c r="F194" s="140">
        <f t="shared" si="32"/>
        <v>1284177.1706067282</v>
      </c>
      <c r="G194" s="141" t="s">
        <v>29</v>
      </c>
      <c r="H194" s="138">
        <v>52141</v>
      </c>
      <c r="I194" s="142" t="s">
        <v>891</v>
      </c>
      <c r="J194" s="138">
        <v>52143</v>
      </c>
      <c r="K194" s="143" t="s">
        <v>1559</v>
      </c>
      <c r="L194" s="144">
        <f t="shared" si="33"/>
        <v>472133.92807414307</v>
      </c>
      <c r="M194" s="144">
        <f t="shared" si="34"/>
        <v>315477.8734939149</v>
      </c>
      <c r="N194" s="145">
        <f>SUM(L194:L211)</f>
        <v>1933149.8118176577</v>
      </c>
      <c r="O194" s="146" t="s">
        <v>262</v>
      </c>
      <c r="P194" s="147" t="s">
        <v>601</v>
      </c>
      <c r="Q194" s="146" t="str">
        <f>VLOOKUP(J194,J165:K777,2,FALSE)</f>
        <v>Orchard Park Tap structure 68</v>
      </c>
      <c r="R194" s="138">
        <v>69</v>
      </c>
      <c r="S194" s="138">
        <v>1</v>
      </c>
      <c r="T194" s="150">
        <v>11.08</v>
      </c>
      <c r="U194" s="150">
        <v>45.101999999999997</v>
      </c>
      <c r="V194" s="146">
        <f t="shared" si="35"/>
        <v>0</v>
      </c>
      <c r="W194" s="146">
        <f t="shared" si="36"/>
        <v>1</v>
      </c>
      <c r="X194" s="152">
        <f t="shared" si="19"/>
        <v>0</v>
      </c>
      <c r="Y194" s="152">
        <f t="shared" si="37"/>
        <v>0</v>
      </c>
      <c r="Z194" s="146">
        <f t="shared" si="38"/>
        <v>0</v>
      </c>
      <c r="AA194" s="152">
        <f t="shared" si="22"/>
        <v>0</v>
      </c>
      <c r="AB194" s="152">
        <f t="shared" si="39"/>
        <v>0</v>
      </c>
      <c r="AC194" s="146" t="s">
        <v>263</v>
      </c>
      <c r="AD194" s="138">
        <v>526</v>
      </c>
      <c r="AE194" s="138">
        <v>100</v>
      </c>
      <c r="AF194" s="150">
        <f t="shared" si="40"/>
        <v>11.08</v>
      </c>
      <c r="AG194" s="153" t="s">
        <v>1716</v>
      </c>
      <c r="AH194" s="78"/>
    </row>
    <row r="195" spans="1:34" x14ac:dyDescent="0.2">
      <c r="A195" s="215">
        <v>42461</v>
      </c>
      <c r="B195" s="138">
        <v>69</v>
      </c>
      <c r="C195" s="105" t="s">
        <v>1684</v>
      </c>
      <c r="D195" s="104" t="s">
        <v>322</v>
      </c>
      <c r="E195" s="140">
        <f t="shared" ref="E195:E223" si="41">VLOOKUP(D195,TLine_Cost,2,FALSE)</f>
        <v>1921857.7999999998</v>
      </c>
      <c r="F195" s="140">
        <f t="shared" ref="F195:F211" si="42">VLOOKUP(D195,TLine_Cost,4,FALSE)</f>
        <v>1284177.1706067282</v>
      </c>
      <c r="G195" s="141" t="s">
        <v>29</v>
      </c>
      <c r="H195" s="138"/>
      <c r="I195" s="143" t="s">
        <v>1559</v>
      </c>
      <c r="J195" s="250"/>
      <c r="K195" s="251" t="s">
        <v>45</v>
      </c>
      <c r="L195" s="144">
        <f t="shared" si="33"/>
        <v>1022.6727683916456</v>
      </c>
      <c r="M195" s="144">
        <f t="shared" si="34"/>
        <v>683.3455743550503</v>
      </c>
      <c r="N195" s="145"/>
      <c r="O195" s="146" t="s">
        <v>262</v>
      </c>
      <c r="P195" s="147" t="s">
        <v>601</v>
      </c>
      <c r="Q195" s="146" t="e">
        <f>VLOOKUP(J195,J197:K806,2,FALSE)</f>
        <v>#N/A</v>
      </c>
      <c r="R195" s="138">
        <v>69</v>
      </c>
      <c r="S195" s="138">
        <v>1</v>
      </c>
      <c r="T195" s="150">
        <v>2.4E-2</v>
      </c>
      <c r="U195" s="151">
        <v>45.101999999999997</v>
      </c>
      <c r="V195" s="146">
        <f t="shared" si="35"/>
        <v>0</v>
      </c>
      <c r="W195" s="146">
        <f t="shared" si="36"/>
        <v>1</v>
      </c>
      <c r="X195" s="152">
        <f t="shared" si="19"/>
        <v>0</v>
      </c>
      <c r="Y195" s="152">
        <f t="shared" si="37"/>
        <v>0</v>
      </c>
      <c r="Z195" s="146">
        <f t="shared" si="38"/>
        <v>0</v>
      </c>
      <c r="AA195" s="152">
        <f t="shared" si="22"/>
        <v>0</v>
      </c>
      <c r="AB195" s="152">
        <f t="shared" si="39"/>
        <v>0</v>
      </c>
      <c r="AC195" s="146" t="s">
        <v>263</v>
      </c>
      <c r="AD195" s="138">
        <v>526</v>
      </c>
      <c r="AE195" s="138">
        <v>100</v>
      </c>
      <c r="AF195" s="150">
        <f t="shared" si="40"/>
        <v>2.4E-2</v>
      </c>
      <c r="AG195" s="153" t="s">
        <v>1716</v>
      </c>
      <c r="AH195" s="78"/>
    </row>
    <row r="196" spans="1:34" x14ac:dyDescent="0.2">
      <c r="A196" s="215">
        <v>42461</v>
      </c>
      <c r="B196" s="138">
        <v>69</v>
      </c>
      <c r="C196" s="105" t="s">
        <v>1684</v>
      </c>
      <c r="D196" s="104" t="s">
        <v>322</v>
      </c>
      <c r="E196" s="140">
        <f t="shared" si="41"/>
        <v>1921857.7999999998</v>
      </c>
      <c r="F196" s="140">
        <f>VLOOKUP(D196,TLine_Cost,4,FALSE)</f>
        <v>1284177.1706067282</v>
      </c>
      <c r="G196" s="141" t="s">
        <v>29</v>
      </c>
      <c r="H196" s="138"/>
      <c r="I196" s="143" t="s">
        <v>1559</v>
      </c>
      <c r="J196" s="250"/>
      <c r="K196" s="251" t="s">
        <v>1560</v>
      </c>
      <c r="L196" s="144">
        <f t="shared" si="33"/>
        <v>182802.75735000666</v>
      </c>
      <c r="M196" s="144">
        <f t="shared" si="34"/>
        <v>122148.02141596524</v>
      </c>
      <c r="N196" s="145"/>
      <c r="O196" s="146" t="s">
        <v>269</v>
      </c>
      <c r="P196" s="147" t="s">
        <v>263</v>
      </c>
      <c r="Q196" s="146" t="e">
        <f>VLOOKUP(J196,J198:K807,2,FALSE)</f>
        <v>#N/A</v>
      </c>
      <c r="R196" s="138">
        <v>69</v>
      </c>
      <c r="S196" s="138">
        <v>1</v>
      </c>
      <c r="T196" s="150">
        <v>4.29</v>
      </c>
      <c r="U196" s="151">
        <v>45.101999999999997</v>
      </c>
      <c r="V196" s="146">
        <f t="shared" si="35"/>
        <v>0</v>
      </c>
      <c r="W196" s="146">
        <f t="shared" si="36"/>
        <v>0</v>
      </c>
      <c r="X196" s="152">
        <f t="shared" si="19"/>
        <v>0</v>
      </c>
      <c r="Y196" s="152">
        <f t="shared" si="37"/>
        <v>0</v>
      </c>
      <c r="Z196" s="146">
        <f t="shared" si="38"/>
        <v>1</v>
      </c>
      <c r="AA196" s="152">
        <f t="shared" si="22"/>
        <v>0</v>
      </c>
      <c r="AB196" s="152">
        <f t="shared" si="39"/>
        <v>0</v>
      </c>
      <c r="AC196" s="146" t="s">
        <v>263</v>
      </c>
      <c r="AD196" s="138">
        <v>526</v>
      </c>
      <c r="AE196" s="138">
        <v>100</v>
      </c>
      <c r="AF196" s="150">
        <f t="shared" si="40"/>
        <v>4.29</v>
      </c>
      <c r="AG196" s="153" t="s">
        <v>1716</v>
      </c>
      <c r="AH196" s="78"/>
    </row>
    <row r="197" spans="1:34" x14ac:dyDescent="0.2">
      <c r="A197" s="215">
        <v>42461</v>
      </c>
      <c r="B197" s="138">
        <v>69</v>
      </c>
      <c r="C197" s="105" t="s">
        <v>1684</v>
      </c>
      <c r="D197" s="104" t="s">
        <v>322</v>
      </c>
      <c r="E197" s="140">
        <f t="shared" si="41"/>
        <v>1921857.7999999998</v>
      </c>
      <c r="F197" s="140">
        <f t="shared" si="42"/>
        <v>1284177.1706067282</v>
      </c>
      <c r="G197" s="141" t="s">
        <v>29</v>
      </c>
      <c r="H197" s="138"/>
      <c r="I197" s="251" t="s">
        <v>1560</v>
      </c>
      <c r="J197" s="250"/>
      <c r="K197" s="251" t="s">
        <v>1561</v>
      </c>
      <c r="L197" s="144">
        <f t="shared" si="33"/>
        <v>107124.97248902486</v>
      </c>
      <c r="M197" s="144">
        <f t="shared" si="34"/>
        <v>71580.448913691507</v>
      </c>
      <c r="N197" s="145"/>
      <c r="O197" s="146" t="s">
        <v>269</v>
      </c>
      <c r="P197" s="147" t="s">
        <v>263</v>
      </c>
      <c r="Q197" s="146" t="e">
        <f>VLOOKUP(J197,J198:K807,2,FALSE)</f>
        <v>#N/A</v>
      </c>
      <c r="R197" s="138">
        <v>69</v>
      </c>
      <c r="S197" s="138">
        <v>1</v>
      </c>
      <c r="T197" s="151">
        <v>2.5139999999999998</v>
      </c>
      <c r="U197" s="151">
        <v>45.101999999999997</v>
      </c>
      <c r="V197" s="146">
        <f t="shared" si="35"/>
        <v>0</v>
      </c>
      <c r="W197" s="146">
        <f t="shared" si="36"/>
        <v>0</v>
      </c>
      <c r="X197" s="152">
        <f t="shared" si="19"/>
        <v>0</v>
      </c>
      <c r="Y197" s="152">
        <f t="shared" si="37"/>
        <v>0</v>
      </c>
      <c r="Z197" s="146">
        <f t="shared" si="38"/>
        <v>1</v>
      </c>
      <c r="AA197" s="152">
        <f t="shared" si="22"/>
        <v>0</v>
      </c>
      <c r="AB197" s="152">
        <f t="shared" si="39"/>
        <v>0</v>
      </c>
      <c r="AC197" s="146" t="s">
        <v>263</v>
      </c>
      <c r="AD197" s="138">
        <v>526</v>
      </c>
      <c r="AE197" s="138">
        <v>100</v>
      </c>
      <c r="AF197" s="138">
        <f t="shared" si="40"/>
        <v>2.5139999999999998</v>
      </c>
      <c r="AG197" s="153" t="s">
        <v>1716</v>
      </c>
      <c r="AH197" s="78"/>
    </row>
    <row r="198" spans="1:34" x14ac:dyDescent="0.2">
      <c r="A198" s="215">
        <v>42461</v>
      </c>
      <c r="B198" s="138">
        <v>69</v>
      </c>
      <c r="C198" s="105" t="s">
        <v>1684</v>
      </c>
      <c r="D198" s="104" t="s">
        <v>322</v>
      </c>
      <c r="E198" s="140">
        <f t="shared" si="41"/>
        <v>1921857.7999999998</v>
      </c>
      <c r="F198" s="140">
        <f t="shared" si="42"/>
        <v>1284177.1706067282</v>
      </c>
      <c r="G198" s="141" t="s">
        <v>29</v>
      </c>
      <c r="H198" s="138"/>
      <c r="I198" s="251" t="s">
        <v>1560</v>
      </c>
      <c r="J198" s="250"/>
      <c r="K198" s="251" t="s">
        <v>1562</v>
      </c>
      <c r="L198" s="144">
        <f t="shared" si="33"/>
        <v>83944.389738814236</v>
      </c>
      <c r="M198" s="144">
        <f t="shared" si="34"/>
        <v>56091.282561643711</v>
      </c>
      <c r="N198" s="145"/>
      <c r="O198" s="146" t="s">
        <v>262</v>
      </c>
      <c r="P198" s="147" t="s">
        <v>601</v>
      </c>
      <c r="Q198" s="146" t="e">
        <f>VLOOKUP(J198,J199:K808,2,FALSE)</f>
        <v>#N/A</v>
      </c>
      <c r="R198" s="138">
        <v>69</v>
      </c>
      <c r="S198" s="138">
        <v>1</v>
      </c>
      <c r="T198" s="150">
        <v>1.97</v>
      </c>
      <c r="U198" s="151">
        <v>45.101999999999997</v>
      </c>
      <c r="V198" s="146">
        <f t="shared" si="35"/>
        <v>0</v>
      </c>
      <c r="W198" s="146">
        <f t="shared" si="36"/>
        <v>1</v>
      </c>
      <c r="X198" s="152">
        <f t="shared" si="19"/>
        <v>0</v>
      </c>
      <c r="Y198" s="152">
        <f t="shared" si="37"/>
        <v>0</v>
      </c>
      <c r="Z198" s="146">
        <f t="shared" si="38"/>
        <v>0</v>
      </c>
      <c r="AA198" s="152">
        <f t="shared" si="22"/>
        <v>0</v>
      </c>
      <c r="AB198" s="152">
        <f t="shared" si="39"/>
        <v>0</v>
      </c>
      <c r="AC198" s="146" t="s">
        <v>263</v>
      </c>
      <c r="AD198" s="138">
        <v>526</v>
      </c>
      <c r="AE198" s="138">
        <v>100</v>
      </c>
      <c r="AF198" s="150">
        <f t="shared" si="40"/>
        <v>1.97</v>
      </c>
      <c r="AG198" s="153" t="s">
        <v>1716</v>
      </c>
      <c r="AH198" s="78"/>
    </row>
    <row r="199" spans="1:34" x14ac:dyDescent="0.2">
      <c r="A199" s="215">
        <v>42461</v>
      </c>
      <c r="B199" s="138">
        <v>69</v>
      </c>
      <c r="C199" s="105" t="s">
        <v>1684</v>
      </c>
      <c r="D199" s="104" t="s">
        <v>322</v>
      </c>
      <c r="E199" s="140">
        <f t="shared" si="41"/>
        <v>1921857.7999999998</v>
      </c>
      <c r="F199" s="140">
        <f t="shared" si="42"/>
        <v>1284177.1706067282</v>
      </c>
      <c r="G199" s="141" t="s">
        <v>29</v>
      </c>
      <c r="H199" s="138"/>
      <c r="I199" s="153" t="s">
        <v>1562</v>
      </c>
      <c r="J199" s="250"/>
      <c r="K199" s="251" t="s">
        <v>1563</v>
      </c>
      <c r="L199" s="144">
        <f t="shared" si="33"/>
        <v>81387.707817835122</v>
      </c>
      <c r="M199" s="144">
        <f t="shared" si="34"/>
        <v>54382.918625756087</v>
      </c>
      <c r="N199" s="145"/>
      <c r="O199" s="146" t="s">
        <v>269</v>
      </c>
      <c r="P199" s="147" t="s">
        <v>263</v>
      </c>
      <c r="Q199" s="146" t="e">
        <f>VLOOKUP(J199,J200:K809,2,FALSE)</f>
        <v>#N/A</v>
      </c>
      <c r="R199" s="138">
        <v>69</v>
      </c>
      <c r="S199" s="138">
        <v>1</v>
      </c>
      <c r="T199" s="166">
        <v>1.91</v>
      </c>
      <c r="U199" s="151">
        <v>45.101999999999997</v>
      </c>
      <c r="V199" s="146">
        <f t="shared" si="35"/>
        <v>0</v>
      </c>
      <c r="W199" s="146">
        <f t="shared" si="36"/>
        <v>0</v>
      </c>
      <c r="X199" s="152">
        <f t="shared" si="19"/>
        <v>0</v>
      </c>
      <c r="Y199" s="152">
        <f t="shared" si="37"/>
        <v>0</v>
      </c>
      <c r="Z199" s="146">
        <f t="shared" si="38"/>
        <v>1</v>
      </c>
      <c r="AA199" s="152">
        <f t="shared" si="22"/>
        <v>0</v>
      </c>
      <c r="AB199" s="152">
        <f t="shared" si="39"/>
        <v>0</v>
      </c>
      <c r="AC199" s="146" t="s">
        <v>263</v>
      </c>
      <c r="AD199" s="138">
        <v>526</v>
      </c>
      <c r="AE199" s="138">
        <v>100</v>
      </c>
      <c r="AF199" s="150">
        <f t="shared" si="40"/>
        <v>1.91</v>
      </c>
      <c r="AG199" s="153" t="s">
        <v>1716</v>
      </c>
      <c r="AH199" s="78"/>
    </row>
    <row r="200" spans="1:34" x14ac:dyDescent="0.2">
      <c r="A200" s="215">
        <v>42461</v>
      </c>
      <c r="B200" s="250">
        <v>69</v>
      </c>
      <c r="C200" s="252" t="s">
        <v>1684</v>
      </c>
      <c r="D200" s="253" t="s">
        <v>322</v>
      </c>
      <c r="E200" s="254">
        <f t="shared" si="41"/>
        <v>1921857.7999999998</v>
      </c>
      <c r="F200" s="254">
        <f t="shared" si="42"/>
        <v>1284177.1706067282</v>
      </c>
      <c r="G200" s="255" t="s">
        <v>29</v>
      </c>
      <c r="H200" s="250"/>
      <c r="I200" s="251" t="s">
        <v>1561</v>
      </c>
      <c r="J200" s="250"/>
      <c r="K200" s="153" t="s">
        <v>888</v>
      </c>
      <c r="L200" s="144">
        <f t="shared" si="33"/>
        <v>3153.24103587424</v>
      </c>
      <c r="M200" s="144">
        <f t="shared" si="34"/>
        <v>2106.9821875947382</v>
      </c>
      <c r="N200" s="256"/>
      <c r="O200" s="257" t="s">
        <v>262</v>
      </c>
      <c r="P200" s="258" t="s">
        <v>601</v>
      </c>
      <c r="Q200" s="257" t="e">
        <f>VLOOKUP(H200,J203:K810,2,FALSE)</f>
        <v>#N/A</v>
      </c>
      <c r="R200" s="250">
        <v>69</v>
      </c>
      <c r="S200" s="250">
        <v>1</v>
      </c>
      <c r="T200" s="151">
        <v>7.3999999999999996E-2</v>
      </c>
      <c r="U200" s="151">
        <v>45.101999999999997</v>
      </c>
      <c r="V200" s="146">
        <f t="shared" si="35"/>
        <v>0</v>
      </c>
      <c r="W200" s="146">
        <f t="shared" si="36"/>
        <v>1</v>
      </c>
      <c r="X200" s="259">
        <f>J200*V200*W200</f>
        <v>0</v>
      </c>
      <c r="Y200" s="152">
        <f t="shared" si="37"/>
        <v>0</v>
      </c>
      <c r="Z200" s="257">
        <f t="shared" si="38"/>
        <v>0</v>
      </c>
      <c r="AA200" s="259">
        <f>J200*V200*Z200</f>
        <v>0</v>
      </c>
      <c r="AB200" s="152">
        <f t="shared" si="39"/>
        <v>0</v>
      </c>
      <c r="AC200" s="257" t="s">
        <v>263</v>
      </c>
      <c r="AD200" s="250">
        <v>526</v>
      </c>
      <c r="AE200" s="250">
        <v>100</v>
      </c>
      <c r="AF200" s="250">
        <f t="shared" si="40"/>
        <v>7.3999999999999996E-2</v>
      </c>
      <c r="AG200" s="153" t="s">
        <v>1716</v>
      </c>
      <c r="AH200" s="78"/>
    </row>
    <row r="201" spans="1:34" x14ac:dyDescent="0.2">
      <c r="A201" s="215">
        <v>42461</v>
      </c>
      <c r="B201" s="250">
        <v>69</v>
      </c>
      <c r="C201" s="252" t="s">
        <v>1684</v>
      </c>
      <c r="D201" s="253" t="s">
        <v>322</v>
      </c>
      <c r="E201" s="254">
        <f t="shared" si="41"/>
        <v>1921857.7999999998</v>
      </c>
      <c r="F201" s="254">
        <f>VLOOKUP(D201,TLine_Cost,4,FALSE)</f>
        <v>1284177.1706067282</v>
      </c>
      <c r="G201" s="255" t="s">
        <v>29</v>
      </c>
      <c r="H201" s="250"/>
      <c r="I201" s="251" t="s">
        <v>1561</v>
      </c>
      <c r="J201" s="250"/>
      <c r="K201" s="153" t="s">
        <v>885</v>
      </c>
      <c r="L201" s="144">
        <f t="shared" si="33"/>
        <v>63618.768467030292</v>
      </c>
      <c r="M201" s="144">
        <f t="shared" si="34"/>
        <v>42509.789271337089</v>
      </c>
      <c r="N201" s="256"/>
      <c r="O201" s="257" t="s">
        <v>262</v>
      </c>
      <c r="P201" s="258" t="s">
        <v>601</v>
      </c>
      <c r="Q201" s="257" t="e">
        <f>VLOOKUP(H201,J204:K811,2,FALSE)</f>
        <v>#N/A</v>
      </c>
      <c r="R201" s="250">
        <v>69</v>
      </c>
      <c r="S201" s="250">
        <v>1</v>
      </c>
      <c r="T201" s="260">
        <v>1.4930000000000001</v>
      </c>
      <c r="U201" s="151">
        <v>45.101999999999997</v>
      </c>
      <c r="V201" s="146">
        <f t="shared" si="35"/>
        <v>0</v>
      </c>
      <c r="W201" s="146">
        <f t="shared" si="36"/>
        <v>1</v>
      </c>
      <c r="X201" s="259">
        <f>J201*V201*W201</f>
        <v>0</v>
      </c>
      <c r="Y201" s="152">
        <f t="shared" si="37"/>
        <v>0</v>
      </c>
      <c r="Z201" s="257">
        <f t="shared" si="38"/>
        <v>0</v>
      </c>
      <c r="AA201" s="259">
        <f>J201*V201*Z201</f>
        <v>0</v>
      </c>
      <c r="AB201" s="152">
        <f t="shared" si="39"/>
        <v>0</v>
      </c>
      <c r="AC201" s="257" t="s">
        <v>263</v>
      </c>
      <c r="AD201" s="250">
        <v>526</v>
      </c>
      <c r="AE201" s="250">
        <v>100</v>
      </c>
      <c r="AF201" s="260">
        <f t="shared" si="40"/>
        <v>1.4930000000000001</v>
      </c>
      <c r="AG201" s="153" t="s">
        <v>1716</v>
      </c>
      <c r="AH201" s="78"/>
    </row>
    <row r="202" spans="1:34" x14ac:dyDescent="0.2">
      <c r="A202" s="215">
        <v>42461</v>
      </c>
      <c r="B202" s="250">
        <v>69</v>
      </c>
      <c r="C202" s="252" t="s">
        <v>1684</v>
      </c>
      <c r="D202" s="253" t="s">
        <v>322</v>
      </c>
      <c r="E202" s="254">
        <f t="shared" si="41"/>
        <v>1921857.7999999998</v>
      </c>
      <c r="F202" s="254">
        <f>VLOOKUP(D202,TLine_Cost,4,FALSE)</f>
        <v>1284177.1706067282</v>
      </c>
      <c r="G202" s="255" t="s">
        <v>29</v>
      </c>
      <c r="H202" s="250"/>
      <c r="I202" s="153" t="s">
        <v>885</v>
      </c>
      <c r="J202" s="250"/>
      <c r="K202" s="153" t="s">
        <v>1564</v>
      </c>
      <c r="L202" s="144">
        <f t="shared" si="33"/>
        <v>298.27955744756326</v>
      </c>
      <c r="M202" s="144">
        <f t="shared" si="34"/>
        <v>199.30912585355634</v>
      </c>
      <c r="N202" s="256"/>
      <c r="O202" s="257" t="s">
        <v>262</v>
      </c>
      <c r="P202" s="258" t="s">
        <v>601</v>
      </c>
      <c r="Q202" s="257" t="e">
        <f>VLOOKUP(H202,J206:K812,2,FALSE)</f>
        <v>#N/A</v>
      </c>
      <c r="R202" s="250">
        <v>69</v>
      </c>
      <c r="S202" s="250">
        <v>1</v>
      </c>
      <c r="T202" s="151">
        <v>7.0000000000000001E-3</v>
      </c>
      <c r="U202" s="151">
        <v>45.101999999999997</v>
      </c>
      <c r="V202" s="146">
        <f t="shared" si="35"/>
        <v>0</v>
      </c>
      <c r="W202" s="146">
        <f t="shared" si="36"/>
        <v>1</v>
      </c>
      <c r="X202" s="259">
        <f>J202*V202*W202</f>
        <v>0</v>
      </c>
      <c r="Y202" s="152">
        <f t="shared" si="37"/>
        <v>0</v>
      </c>
      <c r="Z202" s="257">
        <f t="shared" si="38"/>
        <v>0</v>
      </c>
      <c r="AA202" s="259">
        <f>J202*V202*Z202</f>
        <v>0</v>
      </c>
      <c r="AB202" s="152">
        <f t="shared" si="39"/>
        <v>0</v>
      </c>
      <c r="AC202" s="257" t="s">
        <v>263</v>
      </c>
      <c r="AD202" s="250">
        <v>526</v>
      </c>
      <c r="AE202" s="250">
        <v>100</v>
      </c>
      <c r="AF202" s="250">
        <f t="shared" si="40"/>
        <v>7.0000000000000001E-3</v>
      </c>
      <c r="AG202" s="153" t="s">
        <v>1716</v>
      </c>
      <c r="AH202" s="78"/>
    </row>
    <row r="203" spans="1:34" x14ac:dyDescent="0.2">
      <c r="A203" s="215">
        <v>42461</v>
      </c>
      <c r="B203" s="138">
        <v>69</v>
      </c>
      <c r="C203" s="105" t="s">
        <v>1684</v>
      </c>
      <c r="D203" s="104" t="s">
        <v>322</v>
      </c>
      <c r="E203" s="140">
        <f t="shared" si="41"/>
        <v>1921857.7999999998</v>
      </c>
      <c r="F203" s="140">
        <f t="shared" si="42"/>
        <v>1284177.1706067282</v>
      </c>
      <c r="G203" s="141" t="s">
        <v>29</v>
      </c>
      <c r="H203" s="138"/>
      <c r="I203" s="153" t="s">
        <v>885</v>
      </c>
      <c r="J203" s="250"/>
      <c r="K203" s="153" t="s">
        <v>886</v>
      </c>
      <c r="L203" s="144">
        <f t="shared" si="33"/>
        <v>383502.28814686713</v>
      </c>
      <c r="M203" s="144">
        <f t="shared" si="34"/>
        <v>256254.59038314386</v>
      </c>
      <c r="N203" s="145"/>
      <c r="O203" s="146" t="s">
        <v>262</v>
      </c>
      <c r="P203" s="147" t="s">
        <v>601</v>
      </c>
      <c r="Q203" s="146" t="e">
        <f>VLOOKUP(J203,J204:K811,2,FALSE)</f>
        <v>#N/A</v>
      </c>
      <c r="R203" s="138">
        <v>69</v>
      </c>
      <c r="S203" s="138">
        <v>1</v>
      </c>
      <c r="T203" s="166">
        <v>9</v>
      </c>
      <c r="U203" s="151">
        <v>45.101999999999997</v>
      </c>
      <c r="V203" s="146">
        <f t="shared" si="35"/>
        <v>0</v>
      </c>
      <c r="W203" s="146">
        <f t="shared" si="36"/>
        <v>1</v>
      </c>
      <c r="X203" s="152">
        <f t="shared" ref="X203:X234" si="43">L203*V203*W203</f>
        <v>0</v>
      </c>
      <c r="Y203" s="152">
        <f t="shared" si="37"/>
        <v>0</v>
      </c>
      <c r="Z203" s="146">
        <f t="shared" si="38"/>
        <v>0</v>
      </c>
      <c r="AA203" s="152">
        <f t="shared" ref="AA203:AA234" si="44">L203*V203*Z203</f>
        <v>0</v>
      </c>
      <c r="AB203" s="152">
        <f t="shared" si="39"/>
        <v>0</v>
      </c>
      <c r="AC203" s="146" t="s">
        <v>263</v>
      </c>
      <c r="AD203" s="138">
        <v>526</v>
      </c>
      <c r="AE203" s="138">
        <v>100</v>
      </c>
      <c r="AF203" s="150">
        <f t="shared" si="40"/>
        <v>9</v>
      </c>
      <c r="AG203" s="153" t="s">
        <v>1716</v>
      </c>
      <c r="AH203" s="78"/>
    </row>
    <row r="204" spans="1:34" x14ac:dyDescent="0.2">
      <c r="A204" s="215">
        <v>42461</v>
      </c>
      <c r="B204" s="138">
        <v>69</v>
      </c>
      <c r="C204" s="105" t="s">
        <v>1684</v>
      </c>
      <c r="D204" s="104" t="s">
        <v>322</v>
      </c>
      <c r="E204" s="140">
        <f t="shared" si="41"/>
        <v>1921857.7999999998</v>
      </c>
      <c r="F204" s="140">
        <f t="shared" si="42"/>
        <v>1284177.1706067282</v>
      </c>
      <c r="G204" s="141" t="s">
        <v>29</v>
      </c>
      <c r="H204" s="138"/>
      <c r="I204" s="153" t="s">
        <v>886</v>
      </c>
      <c r="J204" s="250"/>
      <c r="K204" s="153" t="s">
        <v>51</v>
      </c>
      <c r="L204" s="144">
        <f t="shared" si="33"/>
        <v>468.72501884617083</v>
      </c>
      <c r="M204" s="144">
        <f t="shared" si="34"/>
        <v>313.20005491273133</v>
      </c>
      <c r="N204" s="145"/>
      <c r="O204" s="146" t="s">
        <v>262</v>
      </c>
      <c r="P204" s="147" t="s">
        <v>601</v>
      </c>
      <c r="Q204" s="146" t="e">
        <f>VLOOKUP(J204,J206:K812,2,FALSE)</f>
        <v>#N/A</v>
      </c>
      <c r="R204" s="138">
        <v>69</v>
      </c>
      <c r="S204" s="138">
        <v>1</v>
      </c>
      <c r="T204" s="151">
        <v>1.0999999999999999E-2</v>
      </c>
      <c r="U204" s="151">
        <v>45.101999999999997</v>
      </c>
      <c r="V204" s="146">
        <f t="shared" si="35"/>
        <v>0</v>
      </c>
      <c r="W204" s="146">
        <f t="shared" si="36"/>
        <v>1</v>
      </c>
      <c r="X204" s="152">
        <f t="shared" si="43"/>
        <v>0</v>
      </c>
      <c r="Y204" s="152">
        <f t="shared" si="37"/>
        <v>0</v>
      </c>
      <c r="Z204" s="146">
        <f t="shared" si="38"/>
        <v>0</v>
      </c>
      <c r="AA204" s="152">
        <f t="shared" si="44"/>
        <v>0</v>
      </c>
      <c r="AB204" s="152">
        <f t="shared" si="39"/>
        <v>0</v>
      </c>
      <c r="AC204" s="146" t="s">
        <v>263</v>
      </c>
      <c r="AD204" s="138">
        <v>526</v>
      </c>
      <c r="AE204" s="138">
        <v>100</v>
      </c>
      <c r="AF204" s="150">
        <f t="shared" si="40"/>
        <v>1.0999999999999999E-2</v>
      </c>
      <c r="AG204" s="153" t="s">
        <v>1716</v>
      </c>
      <c r="AH204" s="78"/>
    </row>
    <row r="205" spans="1:34" x14ac:dyDescent="0.2">
      <c r="A205" s="215">
        <v>42461</v>
      </c>
      <c r="B205" s="138">
        <v>69</v>
      </c>
      <c r="C205" s="105" t="s">
        <v>1684</v>
      </c>
      <c r="D205" s="104" t="s">
        <v>322</v>
      </c>
      <c r="E205" s="140">
        <f t="shared" si="41"/>
        <v>1921857.7999999998</v>
      </c>
      <c r="F205" s="140">
        <f>VLOOKUP(D205,TLine_Cost,4,FALSE)</f>
        <v>1284177.1706067282</v>
      </c>
      <c r="G205" s="141" t="s">
        <v>29</v>
      </c>
      <c r="H205" s="138"/>
      <c r="I205" s="153" t="s">
        <v>886</v>
      </c>
      <c r="J205" s="138"/>
      <c r="K205" s="153" t="s">
        <v>887</v>
      </c>
      <c r="L205" s="144">
        <f t="shared" si="33"/>
        <v>233084.1684625959</v>
      </c>
      <c r="M205" s="144">
        <f t="shared" si="34"/>
        <v>155745.84548842188</v>
      </c>
      <c r="N205" s="145"/>
      <c r="O205" s="146" t="s">
        <v>262</v>
      </c>
      <c r="P205" s="147" t="s">
        <v>601</v>
      </c>
      <c r="Q205" s="146" t="e">
        <f>VLOOKUP(J205,J208:K813,2,FALSE)</f>
        <v>#N/A</v>
      </c>
      <c r="R205" s="138">
        <v>69</v>
      </c>
      <c r="S205" s="138">
        <v>1</v>
      </c>
      <c r="T205" s="166">
        <v>5.47</v>
      </c>
      <c r="U205" s="151">
        <v>45.101999999999997</v>
      </c>
      <c r="V205" s="146">
        <f t="shared" si="35"/>
        <v>0</v>
      </c>
      <c r="W205" s="146">
        <f t="shared" si="36"/>
        <v>1</v>
      </c>
      <c r="X205" s="152">
        <f t="shared" si="43"/>
        <v>0</v>
      </c>
      <c r="Y205" s="152">
        <f t="shared" si="37"/>
        <v>0</v>
      </c>
      <c r="Z205" s="146">
        <f t="shared" si="38"/>
        <v>0</v>
      </c>
      <c r="AA205" s="152">
        <f t="shared" si="44"/>
        <v>0</v>
      </c>
      <c r="AB205" s="152">
        <f t="shared" si="39"/>
        <v>0</v>
      </c>
      <c r="AC205" s="146" t="s">
        <v>263</v>
      </c>
      <c r="AD205" s="138">
        <v>526</v>
      </c>
      <c r="AE205" s="138">
        <v>100</v>
      </c>
      <c r="AF205" s="150">
        <f t="shared" si="40"/>
        <v>5.47</v>
      </c>
      <c r="AG205" s="153" t="s">
        <v>1716</v>
      </c>
      <c r="AH205" s="78"/>
    </row>
    <row r="206" spans="1:34" x14ac:dyDescent="0.2">
      <c r="A206" s="215">
        <v>42461</v>
      </c>
      <c r="B206" s="138">
        <v>69</v>
      </c>
      <c r="C206" s="105" t="s">
        <v>1684</v>
      </c>
      <c r="D206" s="104" t="s">
        <v>322</v>
      </c>
      <c r="E206" s="140">
        <f t="shared" si="41"/>
        <v>1921857.7999999998</v>
      </c>
      <c r="F206" s="140">
        <f t="shared" si="42"/>
        <v>1284177.1706067282</v>
      </c>
      <c r="G206" s="141" t="s">
        <v>29</v>
      </c>
      <c r="H206" s="138"/>
      <c r="I206" s="153" t="s">
        <v>887</v>
      </c>
      <c r="J206" s="104"/>
      <c r="K206" s="107" t="s">
        <v>889</v>
      </c>
      <c r="L206" s="144">
        <f t="shared" si="33"/>
        <v>2812.3501130770255</v>
      </c>
      <c r="M206" s="144">
        <f t="shared" si="34"/>
        <v>1879.2003294763883</v>
      </c>
      <c r="N206" s="145"/>
      <c r="O206" s="146" t="s">
        <v>262</v>
      </c>
      <c r="P206" s="147" t="s">
        <v>601</v>
      </c>
      <c r="Q206" s="146" t="e">
        <f>VLOOKUP(J206,J208:K813,2,FALSE)</f>
        <v>#N/A</v>
      </c>
      <c r="R206" s="138">
        <v>69</v>
      </c>
      <c r="S206" s="138">
        <v>1</v>
      </c>
      <c r="T206" s="151">
        <v>6.6000000000000003E-2</v>
      </c>
      <c r="U206" s="151">
        <v>45.101999999999997</v>
      </c>
      <c r="V206" s="146">
        <f t="shared" si="35"/>
        <v>0</v>
      </c>
      <c r="W206" s="146">
        <f t="shared" si="36"/>
        <v>1</v>
      </c>
      <c r="X206" s="152">
        <f t="shared" si="43"/>
        <v>0</v>
      </c>
      <c r="Y206" s="152">
        <f t="shared" si="37"/>
        <v>0</v>
      </c>
      <c r="Z206" s="146">
        <f t="shared" si="38"/>
        <v>0</v>
      </c>
      <c r="AA206" s="152">
        <f t="shared" si="44"/>
        <v>0</v>
      </c>
      <c r="AB206" s="152">
        <f t="shared" si="39"/>
        <v>0</v>
      </c>
      <c r="AC206" s="146" t="s">
        <v>263</v>
      </c>
      <c r="AD206" s="138">
        <v>526</v>
      </c>
      <c r="AE206" s="138">
        <v>100</v>
      </c>
      <c r="AF206" s="138">
        <f t="shared" si="40"/>
        <v>6.6000000000000003E-2</v>
      </c>
      <c r="AG206" s="153" t="s">
        <v>1716</v>
      </c>
      <c r="AH206" s="78"/>
    </row>
    <row r="207" spans="1:34" x14ac:dyDescent="0.2">
      <c r="A207" s="215">
        <v>42461</v>
      </c>
      <c r="B207" s="138">
        <v>69</v>
      </c>
      <c r="C207" s="105" t="s">
        <v>1684</v>
      </c>
      <c r="D207" s="104" t="s">
        <v>322</v>
      </c>
      <c r="E207" s="140">
        <f t="shared" si="41"/>
        <v>1921857.7999999998</v>
      </c>
      <c r="F207" s="140">
        <f>VLOOKUP(D207,TLine_Cost,4,FALSE)</f>
        <v>1284177.1706067282</v>
      </c>
      <c r="G207" s="141" t="s">
        <v>29</v>
      </c>
      <c r="H207" s="138"/>
      <c r="I207" s="153" t="s">
        <v>887</v>
      </c>
      <c r="J207" s="104"/>
      <c r="K207" s="107" t="s">
        <v>1565</v>
      </c>
      <c r="L207" s="144">
        <f t="shared" si="33"/>
        <v>64811.886696820533</v>
      </c>
      <c r="M207" s="144">
        <f t="shared" si="34"/>
        <v>43307.02577475131</v>
      </c>
      <c r="N207" s="145"/>
      <c r="O207" s="146" t="s">
        <v>269</v>
      </c>
      <c r="P207" s="147" t="s">
        <v>263</v>
      </c>
      <c r="Q207" s="146" t="e">
        <f>VLOOKUP(J207,J209:K814,2,FALSE)</f>
        <v>#N/A</v>
      </c>
      <c r="R207" s="138">
        <v>69</v>
      </c>
      <c r="S207" s="138">
        <v>1</v>
      </c>
      <c r="T207" s="151">
        <v>1.5209999999999999</v>
      </c>
      <c r="U207" s="151">
        <v>45.101999999999997</v>
      </c>
      <c r="V207" s="146">
        <f t="shared" si="35"/>
        <v>0</v>
      </c>
      <c r="W207" s="146">
        <f t="shared" si="36"/>
        <v>0</v>
      </c>
      <c r="X207" s="152">
        <f t="shared" si="43"/>
        <v>0</v>
      </c>
      <c r="Y207" s="152">
        <f t="shared" si="37"/>
        <v>0</v>
      </c>
      <c r="Z207" s="146">
        <f t="shared" si="38"/>
        <v>1</v>
      </c>
      <c r="AA207" s="152">
        <f t="shared" si="44"/>
        <v>0</v>
      </c>
      <c r="AB207" s="152">
        <f t="shared" si="39"/>
        <v>0</v>
      </c>
      <c r="AC207" s="146" t="s">
        <v>263</v>
      </c>
      <c r="AD207" s="138">
        <v>526</v>
      </c>
      <c r="AE207" s="138">
        <v>100</v>
      </c>
      <c r="AF207" s="138">
        <f t="shared" si="40"/>
        <v>1.5209999999999999</v>
      </c>
      <c r="AG207" s="153" t="s">
        <v>1716</v>
      </c>
      <c r="AH207" s="78"/>
    </row>
    <row r="208" spans="1:34" x14ac:dyDescent="0.2">
      <c r="A208" s="215">
        <v>42461</v>
      </c>
      <c r="B208" s="138">
        <v>69</v>
      </c>
      <c r="C208" s="105" t="s">
        <v>1684</v>
      </c>
      <c r="D208" s="104" t="s">
        <v>322</v>
      </c>
      <c r="E208" s="140">
        <f t="shared" si="41"/>
        <v>1921857.7999999998</v>
      </c>
      <c r="F208" s="140">
        <f t="shared" si="42"/>
        <v>1284177.1706067282</v>
      </c>
      <c r="G208" s="141" t="s">
        <v>29</v>
      </c>
      <c r="H208" s="138">
        <v>52147</v>
      </c>
      <c r="I208" s="153" t="s">
        <v>887</v>
      </c>
      <c r="J208" s="138">
        <v>52149</v>
      </c>
      <c r="K208" s="143" t="s">
        <v>1566</v>
      </c>
      <c r="L208" s="144">
        <f t="shared" si="33"/>
        <v>247998.14633497407</v>
      </c>
      <c r="M208" s="144">
        <f t="shared" si="34"/>
        <v>165711.3017810997</v>
      </c>
      <c r="N208" s="145"/>
      <c r="O208" s="146" t="s">
        <v>269</v>
      </c>
      <c r="P208" s="147" t="s">
        <v>263</v>
      </c>
      <c r="Q208" s="146" t="e">
        <f>VLOOKUP(J208,J209:K814,2,FALSE)</f>
        <v>#N/A</v>
      </c>
      <c r="R208" s="138">
        <v>69</v>
      </c>
      <c r="S208" s="138">
        <v>1</v>
      </c>
      <c r="T208" s="150">
        <v>5.82</v>
      </c>
      <c r="U208" s="151">
        <v>45.101999999999997</v>
      </c>
      <c r="V208" s="146">
        <f t="shared" si="35"/>
        <v>0</v>
      </c>
      <c r="W208" s="146">
        <f t="shared" si="36"/>
        <v>0</v>
      </c>
      <c r="X208" s="152">
        <f t="shared" si="43"/>
        <v>0</v>
      </c>
      <c r="Y208" s="152">
        <f t="shared" si="37"/>
        <v>0</v>
      </c>
      <c r="Z208" s="146">
        <f t="shared" si="38"/>
        <v>1</v>
      </c>
      <c r="AA208" s="152">
        <f t="shared" si="44"/>
        <v>0</v>
      </c>
      <c r="AB208" s="152">
        <f t="shared" si="39"/>
        <v>0</v>
      </c>
      <c r="AC208" s="146" t="s">
        <v>263</v>
      </c>
      <c r="AD208" s="138">
        <v>526</v>
      </c>
      <c r="AE208" s="138">
        <v>100</v>
      </c>
      <c r="AF208" s="150">
        <f t="shared" si="40"/>
        <v>5.82</v>
      </c>
      <c r="AG208" s="153" t="s">
        <v>1716</v>
      </c>
      <c r="AH208" s="78"/>
    </row>
    <row r="209" spans="1:34" x14ac:dyDescent="0.2">
      <c r="A209" s="215">
        <v>42461</v>
      </c>
      <c r="B209" s="138">
        <v>69</v>
      </c>
      <c r="C209" s="105" t="s">
        <v>1684</v>
      </c>
      <c r="D209" s="104" t="s">
        <v>322</v>
      </c>
      <c r="E209" s="140">
        <f t="shared" si="41"/>
        <v>1921857.7999999998</v>
      </c>
      <c r="F209" s="140">
        <f t="shared" si="42"/>
        <v>1284177.1706067282</v>
      </c>
      <c r="G209" s="141" t="s">
        <v>29</v>
      </c>
      <c r="H209" s="138">
        <v>52145</v>
      </c>
      <c r="I209" s="143" t="s">
        <v>1566</v>
      </c>
      <c r="J209" s="104"/>
      <c r="K209" s="107" t="s">
        <v>1567</v>
      </c>
      <c r="L209" s="144">
        <f t="shared" si="33"/>
        <v>213.05682674825948</v>
      </c>
      <c r="M209" s="144">
        <f t="shared" si="34"/>
        <v>142.36366132396881</v>
      </c>
      <c r="N209" s="145"/>
      <c r="O209" s="146" t="s">
        <v>269</v>
      </c>
      <c r="P209" s="147" t="s">
        <v>263</v>
      </c>
      <c r="Q209" s="146" t="e">
        <f>VLOOKUP(J209,J223:K815,2,FALSE)</f>
        <v>#N/A</v>
      </c>
      <c r="R209" s="138">
        <v>69</v>
      </c>
      <c r="S209" s="138">
        <v>1</v>
      </c>
      <c r="T209" s="150">
        <v>5.0000000000000001E-3</v>
      </c>
      <c r="U209" s="151">
        <v>45.101999999999997</v>
      </c>
      <c r="V209" s="146">
        <f t="shared" si="35"/>
        <v>0</v>
      </c>
      <c r="W209" s="146">
        <f t="shared" si="36"/>
        <v>0</v>
      </c>
      <c r="X209" s="152">
        <f t="shared" si="43"/>
        <v>0</v>
      </c>
      <c r="Y209" s="152">
        <f t="shared" si="37"/>
        <v>0</v>
      </c>
      <c r="Z209" s="146">
        <f t="shared" si="38"/>
        <v>1</v>
      </c>
      <c r="AA209" s="152">
        <f t="shared" si="44"/>
        <v>0</v>
      </c>
      <c r="AB209" s="152">
        <f t="shared" si="39"/>
        <v>0</v>
      </c>
      <c r="AC209" s="146" t="s">
        <v>263</v>
      </c>
      <c r="AD209" s="138">
        <v>526</v>
      </c>
      <c r="AE209" s="138">
        <v>100</v>
      </c>
      <c r="AF209" s="150">
        <f t="shared" si="40"/>
        <v>5.0000000000000001E-3</v>
      </c>
      <c r="AG209" s="153" t="s">
        <v>1716</v>
      </c>
      <c r="AH209" s="78"/>
    </row>
    <row r="210" spans="1:34" x14ac:dyDescent="0.2">
      <c r="A210" s="215">
        <v>42461</v>
      </c>
      <c r="B210" s="138">
        <v>69</v>
      </c>
      <c r="C210" s="105" t="s">
        <v>1684</v>
      </c>
      <c r="D210" s="104" t="s">
        <v>322</v>
      </c>
      <c r="E210" s="140">
        <f t="shared" si="41"/>
        <v>1921857.7999999998</v>
      </c>
      <c r="F210" s="140">
        <f t="shared" si="42"/>
        <v>1284177.1706067282</v>
      </c>
      <c r="G210" s="141" t="s">
        <v>29</v>
      </c>
      <c r="H210" s="138"/>
      <c r="I210" s="143" t="s">
        <v>1566</v>
      </c>
      <c r="J210" s="104"/>
      <c r="K210" s="107" t="s">
        <v>1568</v>
      </c>
      <c r="L210" s="144">
        <f t="shared" si="33"/>
        <v>511.3363841958228</v>
      </c>
      <c r="M210" s="144">
        <f t="shared" si="34"/>
        <v>341.67278717752515</v>
      </c>
      <c r="N210" s="145"/>
      <c r="O210" s="146" t="s">
        <v>269</v>
      </c>
      <c r="P210" s="147" t="s">
        <v>263</v>
      </c>
      <c r="Q210" s="146"/>
      <c r="R210" s="138">
        <v>69</v>
      </c>
      <c r="S210" s="138">
        <v>1</v>
      </c>
      <c r="T210" s="150">
        <v>1.2E-2</v>
      </c>
      <c r="U210" s="151">
        <v>45.101999999999997</v>
      </c>
      <c r="V210" s="146">
        <f t="shared" si="35"/>
        <v>0</v>
      </c>
      <c r="W210" s="146">
        <f t="shared" si="36"/>
        <v>0</v>
      </c>
      <c r="X210" s="152">
        <f t="shared" si="43"/>
        <v>0</v>
      </c>
      <c r="Y210" s="152">
        <f t="shared" si="37"/>
        <v>0</v>
      </c>
      <c r="Z210" s="146">
        <f t="shared" si="38"/>
        <v>1</v>
      </c>
      <c r="AA210" s="152">
        <f t="shared" si="44"/>
        <v>0</v>
      </c>
      <c r="AB210" s="152">
        <f t="shared" si="39"/>
        <v>0</v>
      </c>
      <c r="AC210" s="146" t="s">
        <v>263</v>
      </c>
      <c r="AD210" s="138">
        <v>526</v>
      </c>
      <c r="AE210" s="138">
        <v>100</v>
      </c>
      <c r="AF210" s="150">
        <f t="shared" si="40"/>
        <v>1.2E-2</v>
      </c>
      <c r="AG210" s="153" t="s">
        <v>1717</v>
      </c>
      <c r="AH210" s="78"/>
    </row>
    <row r="211" spans="1:34" x14ac:dyDescent="0.2">
      <c r="A211" s="215">
        <v>42461</v>
      </c>
      <c r="B211" s="138">
        <v>69</v>
      </c>
      <c r="C211" s="105" t="s">
        <v>1684</v>
      </c>
      <c r="D211" s="104" t="s">
        <v>322</v>
      </c>
      <c r="E211" s="140">
        <f t="shared" si="41"/>
        <v>1921857.7999999998</v>
      </c>
      <c r="F211" s="140">
        <f t="shared" si="42"/>
        <v>1284177.1706067282</v>
      </c>
      <c r="G211" s="141" t="s">
        <v>29</v>
      </c>
      <c r="H211" s="138"/>
      <c r="I211" s="143" t="s">
        <v>1559</v>
      </c>
      <c r="J211" s="104"/>
      <c r="K211" s="107" t="s">
        <v>1569</v>
      </c>
      <c r="L211" s="144">
        <f t="shared" si="33"/>
        <v>4261.1365349651905</v>
      </c>
      <c r="M211" s="144">
        <f t="shared" si="34"/>
        <v>2847.2732264793763</v>
      </c>
      <c r="N211" s="145"/>
      <c r="O211" s="146" t="s">
        <v>269</v>
      </c>
      <c r="P211" s="147" t="s">
        <v>263</v>
      </c>
      <c r="Q211" s="146"/>
      <c r="R211" s="138">
        <v>69</v>
      </c>
      <c r="S211" s="138">
        <v>1</v>
      </c>
      <c r="T211" s="150">
        <v>0.1</v>
      </c>
      <c r="U211" s="151">
        <v>45.101999999999997</v>
      </c>
      <c r="V211" s="146">
        <v>0</v>
      </c>
      <c r="W211" s="146">
        <f t="shared" si="36"/>
        <v>0</v>
      </c>
      <c r="X211" s="152">
        <f t="shared" si="43"/>
        <v>0</v>
      </c>
      <c r="Y211" s="152">
        <f t="shared" si="37"/>
        <v>0</v>
      </c>
      <c r="Z211" s="146">
        <f t="shared" si="38"/>
        <v>1</v>
      </c>
      <c r="AA211" s="152">
        <f t="shared" si="44"/>
        <v>0</v>
      </c>
      <c r="AB211" s="152">
        <f t="shared" si="39"/>
        <v>0</v>
      </c>
      <c r="AC211" s="146" t="s">
        <v>263</v>
      </c>
      <c r="AD211" s="138">
        <v>526</v>
      </c>
      <c r="AE211" s="138">
        <v>100</v>
      </c>
      <c r="AF211" s="150">
        <f t="shared" si="40"/>
        <v>0.1</v>
      </c>
      <c r="AG211" s="153" t="s">
        <v>1717</v>
      </c>
      <c r="AH211" s="78"/>
    </row>
    <row r="212" spans="1:34" s="92" customFormat="1" x14ac:dyDescent="0.2">
      <c r="A212" s="215">
        <v>42461</v>
      </c>
      <c r="B212" s="138">
        <v>69</v>
      </c>
      <c r="C212" s="105" t="s">
        <v>1685</v>
      </c>
      <c r="D212" s="104" t="s">
        <v>555</v>
      </c>
      <c r="E212" s="140">
        <f t="shared" si="41"/>
        <v>1124432.3</v>
      </c>
      <c r="F212" s="140">
        <f>VLOOKUP(D212,TLine_Cost,4,FALSE)</f>
        <v>871503.04715303821</v>
      </c>
      <c r="G212" s="141" t="s">
        <v>29</v>
      </c>
      <c r="H212" s="138">
        <v>52071</v>
      </c>
      <c r="I212" s="153" t="s">
        <v>1570</v>
      </c>
      <c r="J212" s="138">
        <v>52079</v>
      </c>
      <c r="K212" s="153" t="s">
        <v>1571</v>
      </c>
      <c r="L212" s="144">
        <f t="shared" si="33"/>
        <v>261173.01522794427</v>
      </c>
      <c r="M212" s="144">
        <f t="shared" si="34"/>
        <v>202424.88463316136</v>
      </c>
      <c r="N212" s="145">
        <f>SUM(L212:L223)</f>
        <v>1193814.2144522828</v>
      </c>
      <c r="O212" s="146" t="s">
        <v>269</v>
      </c>
      <c r="P212" s="147" t="s">
        <v>263</v>
      </c>
      <c r="Q212" s="146"/>
      <c r="R212" s="138">
        <v>69</v>
      </c>
      <c r="S212" s="138">
        <v>1</v>
      </c>
      <c r="T212" s="166">
        <v>4.4020000000000001</v>
      </c>
      <c r="U212" s="150">
        <v>18.952000000000002</v>
      </c>
      <c r="V212" s="146">
        <f>IF(G212="yes",1,0)</f>
        <v>0</v>
      </c>
      <c r="W212" s="146">
        <f t="shared" si="36"/>
        <v>0</v>
      </c>
      <c r="X212" s="152">
        <f t="shared" si="43"/>
        <v>0</v>
      </c>
      <c r="Y212" s="152">
        <f t="shared" si="37"/>
        <v>0</v>
      </c>
      <c r="Z212" s="146">
        <f t="shared" si="38"/>
        <v>1</v>
      </c>
      <c r="AA212" s="152">
        <f t="shared" si="44"/>
        <v>0</v>
      </c>
      <c r="AB212" s="152">
        <f t="shared" si="39"/>
        <v>0</v>
      </c>
      <c r="AC212" s="146" t="s">
        <v>263</v>
      </c>
      <c r="AD212" s="138">
        <v>526</v>
      </c>
      <c r="AE212" s="138">
        <v>100</v>
      </c>
      <c r="AF212" s="150">
        <f t="shared" si="40"/>
        <v>4.4020000000000001</v>
      </c>
      <c r="AG212" s="153" t="s">
        <v>1718</v>
      </c>
      <c r="AH212" s="94"/>
    </row>
    <row r="213" spans="1:34" s="92" customFormat="1" x14ac:dyDescent="0.2">
      <c r="A213" s="215">
        <v>42461</v>
      </c>
      <c r="B213" s="138">
        <v>69</v>
      </c>
      <c r="C213" s="105" t="s">
        <v>1685</v>
      </c>
      <c r="D213" s="104" t="s">
        <v>555</v>
      </c>
      <c r="E213" s="140">
        <f t="shared" si="41"/>
        <v>1124432.3</v>
      </c>
      <c r="F213" s="140">
        <f>VLOOKUP(D213,TLine_Cost,4,FALSE)</f>
        <v>871503.04715303821</v>
      </c>
      <c r="G213" s="141" t="s">
        <v>29</v>
      </c>
      <c r="H213" s="138">
        <v>52079</v>
      </c>
      <c r="I213" s="153" t="s">
        <v>1571</v>
      </c>
      <c r="J213" s="138">
        <v>52081</v>
      </c>
      <c r="K213" s="153" t="s">
        <v>890</v>
      </c>
      <c r="L213" s="144">
        <f t="shared" si="33"/>
        <v>170278.63555297593</v>
      </c>
      <c r="M213" s="144">
        <f t="shared" si="34"/>
        <v>131976.24236646367</v>
      </c>
      <c r="N213" s="145"/>
      <c r="O213" s="146" t="s">
        <v>262</v>
      </c>
      <c r="P213" s="147" t="s">
        <v>601</v>
      </c>
      <c r="Q213" s="146" t="str">
        <f>VLOOKUP(J213,J215:K783,2,FALSE)</f>
        <v>CVEC Pinelodge</v>
      </c>
      <c r="R213" s="138">
        <v>69</v>
      </c>
      <c r="S213" s="138">
        <v>1</v>
      </c>
      <c r="T213" s="166">
        <v>2.87</v>
      </c>
      <c r="U213" s="150">
        <v>18.952000000000002</v>
      </c>
      <c r="V213" s="146">
        <f>IF(G213="yes",1,0)</f>
        <v>0</v>
      </c>
      <c r="W213" s="146">
        <f t="shared" si="36"/>
        <v>1</v>
      </c>
      <c r="X213" s="152">
        <f t="shared" si="43"/>
        <v>0</v>
      </c>
      <c r="Y213" s="152">
        <f t="shared" si="37"/>
        <v>0</v>
      </c>
      <c r="Z213" s="146">
        <f t="shared" si="38"/>
        <v>0</v>
      </c>
      <c r="AA213" s="152">
        <f t="shared" si="44"/>
        <v>0</v>
      </c>
      <c r="AB213" s="152">
        <f t="shared" si="39"/>
        <v>0</v>
      </c>
      <c r="AC213" s="146" t="s">
        <v>263</v>
      </c>
      <c r="AD213" s="138">
        <v>526</v>
      </c>
      <c r="AE213" s="138">
        <v>100</v>
      </c>
      <c r="AF213" s="150">
        <f t="shared" si="40"/>
        <v>2.87</v>
      </c>
      <c r="AG213" s="153" t="s">
        <v>1552</v>
      </c>
      <c r="AH213" s="94"/>
    </row>
    <row r="214" spans="1:34" s="92" customFormat="1" x14ac:dyDescent="0.2">
      <c r="A214" s="215">
        <v>42474</v>
      </c>
      <c r="B214" s="138">
        <v>69</v>
      </c>
      <c r="C214" s="105" t="s">
        <v>1685</v>
      </c>
      <c r="D214" s="104" t="s">
        <v>555</v>
      </c>
      <c r="E214" s="140">
        <f t="shared" si="41"/>
        <v>1124432.3</v>
      </c>
      <c r="F214" s="140">
        <f>VLOOKUP(D214,TLine_Cost,4,FALSE)</f>
        <v>871503.04715303821</v>
      </c>
      <c r="G214" s="141" t="s">
        <v>29</v>
      </c>
      <c r="H214" s="138">
        <v>52085</v>
      </c>
      <c r="I214" s="153" t="s">
        <v>890</v>
      </c>
      <c r="J214" s="261"/>
      <c r="K214" s="153" t="s">
        <v>892</v>
      </c>
      <c r="L214" s="144">
        <f t="shared" si="33"/>
        <v>659755.54959898675</v>
      </c>
      <c r="M214" s="144">
        <f t="shared" si="34"/>
        <v>511350.45822824939</v>
      </c>
      <c r="N214" s="145"/>
      <c r="O214" s="146" t="s">
        <v>269</v>
      </c>
      <c r="P214" s="147" t="s">
        <v>263</v>
      </c>
      <c r="Q214" s="146" t="e">
        <f>VLOOKUP(J215,J216:K785,2,FALSE)</f>
        <v>#N/A</v>
      </c>
      <c r="R214" s="138">
        <v>69</v>
      </c>
      <c r="S214" s="138">
        <v>1</v>
      </c>
      <c r="T214" s="166">
        <v>11.12</v>
      </c>
      <c r="U214" s="150">
        <v>18.952000000000002</v>
      </c>
      <c r="V214" s="146">
        <f>IF(G214="yes",1,0)</f>
        <v>0</v>
      </c>
      <c r="W214" s="146">
        <f t="shared" si="36"/>
        <v>0</v>
      </c>
      <c r="X214" s="152">
        <f t="shared" si="43"/>
        <v>0</v>
      </c>
      <c r="Y214" s="152">
        <f t="shared" si="37"/>
        <v>0</v>
      </c>
      <c r="Z214" s="146">
        <f t="shared" si="38"/>
        <v>1</v>
      </c>
      <c r="AA214" s="152">
        <f t="shared" si="44"/>
        <v>0</v>
      </c>
      <c r="AB214" s="152">
        <f t="shared" si="39"/>
        <v>0</v>
      </c>
      <c r="AC214" s="146" t="s">
        <v>263</v>
      </c>
      <c r="AD214" s="138">
        <v>526</v>
      </c>
      <c r="AE214" s="138">
        <v>100</v>
      </c>
      <c r="AF214" s="150">
        <f t="shared" si="40"/>
        <v>11.12</v>
      </c>
      <c r="AG214" s="153" t="s">
        <v>1552</v>
      </c>
      <c r="AH214" s="94"/>
    </row>
    <row r="215" spans="1:34" s="92" customFormat="1" x14ac:dyDescent="0.2">
      <c r="A215" s="215">
        <v>42461</v>
      </c>
      <c r="B215" s="138">
        <v>69</v>
      </c>
      <c r="C215" s="105" t="s">
        <v>1685</v>
      </c>
      <c r="D215" s="104" t="s">
        <v>555</v>
      </c>
      <c r="E215" s="140">
        <f t="shared" si="41"/>
        <v>1124432.3</v>
      </c>
      <c r="F215" s="140">
        <f>VLOOKUP(D215,TLine_Cost,4,FALSE)</f>
        <v>871503.04715303821</v>
      </c>
      <c r="G215" s="141" t="s">
        <v>28</v>
      </c>
      <c r="H215" s="138"/>
      <c r="I215" s="153" t="s">
        <v>891</v>
      </c>
      <c r="J215" s="138"/>
      <c r="K215" s="153" t="s">
        <v>892</v>
      </c>
      <c r="L215" s="144">
        <f t="shared" si="33"/>
        <v>33225.099620092871</v>
      </c>
      <c r="M215" s="144">
        <f t="shared" si="34"/>
        <v>25751.461925163647</v>
      </c>
      <c r="N215" s="145"/>
      <c r="O215" s="146" t="s">
        <v>269</v>
      </c>
      <c r="P215" s="147" t="s">
        <v>263</v>
      </c>
      <c r="Q215" s="146"/>
      <c r="R215" s="138">
        <v>69</v>
      </c>
      <c r="S215" s="138">
        <v>1</v>
      </c>
      <c r="T215" s="166">
        <v>0.56000000000000005</v>
      </c>
      <c r="U215" s="150">
        <v>18.952000000000002</v>
      </c>
      <c r="V215" s="146">
        <v>1</v>
      </c>
      <c r="W215" s="146">
        <f t="shared" si="36"/>
        <v>0</v>
      </c>
      <c r="X215" s="152">
        <f t="shared" si="43"/>
        <v>0</v>
      </c>
      <c r="Y215" s="152">
        <f t="shared" si="37"/>
        <v>0</v>
      </c>
      <c r="Z215" s="146">
        <f t="shared" si="38"/>
        <v>1</v>
      </c>
      <c r="AA215" s="152">
        <f t="shared" si="44"/>
        <v>33225.099620092871</v>
      </c>
      <c r="AB215" s="152">
        <f t="shared" si="39"/>
        <v>25751.461925163647</v>
      </c>
      <c r="AC215" s="146" t="s">
        <v>263</v>
      </c>
      <c r="AD215" s="138">
        <v>526</v>
      </c>
      <c r="AE215" s="138">
        <v>100</v>
      </c>
      <c r="AF215" s="150">
        <f t="shared" si="40"/>
        <v>0.56000000000000005</v>
      </c>
      <c r="AG215" s="104" t="s">
        <v>1552</v>
      </c>
      <c r="AH215" s="94"/>
    </row>
    <row r="216" spans="1:34" s="92" customFormat="1" x14ac:dyDescent="0.2">
      <c r="A216" s="215">
        <v>42461</v>
      </c>
      <c r="B216" s="138">
        <v>69</v>
      </c>
      <c r="C216" s="105" t="s">
        <v>1685</v>
      </c>
      <c r="D216" s="153" t="s">
        <v>557</v>
      </c>
      <c r="E216" s="140">
        <f t="shared" si="41"/>
        <v>59385.14</v>
      </c>
      <c r="F216" s="140">
        <f>VLOOKUP(D216,TLine_Cost,4,FALSE)</f>
        <v>23671.208748309</v>
      </c>
      <c r="G216" s="141" t="s">
        <v>28</v>
      </c>
      <c r="H216" s="138">
        <v>52085</v>
      </c>
      <c r="I216" s="153" t="s">
        <v>892</v>
      </c>
      <c r="J216" s="138">
        <v>52093</v>
      </c>
      <c r="K216" s="153" t="s">
        <v>893</v>
      </c>
      <c r="L216" s="144">
        <f t="shared" si="33"/>
        <v>17688.695434058398</v>
      </c>
      <c r="M216" s="144">
        <f t="shared" si="34"/>
        <v>7050.8009597157916</v>
      </c>
      <c r="N216" s="145"/>
      <c r="O216" s="146" t="s">
        <v>269</v>
      </c>
      <c r="P216" s="147" t="s">
        <v>263</v>
      </c>
      <c r="Q216" s="146" t="str">
        <f>VLOOKUP(J216,J273:K786,2,FALSE)</f>
        <v>RIAC East/West Tap Structure 5</v>
      </c>
      <c r="R216" s="138">
        <v>69</v>
      </c>
      <c r="S216" s="138">
        <v>1</v>
      </c>
      <c r="T216" s="166">
        <v>1.52</v>
      </c>
      <c r="U216" s="150">
        <v>5.1029999999999998</v>
      </c>
      <c r="V216" s="146">
        <f t="shared" ref="V216:V229" si="45">IF(G216="yes",1,0)</f>
        <v>1</v>
      </c>
      <c r="W216" s="146">
        <f t="shared" si="36"/>
        <v>0</v>
      </c>
      <c r="X216" s="152">
        <f t="shared" si="43"/>
        <v>0</v>
      </c>
      <c r="Y216" s="152">
        <f t="shared" si="37"/>
        <v>0</v>
      </c>
      <c r="Z216" s="146">
        <f t="shared" si="38"/>
        <v>1</v>
      </c>
      <c r="AA216" s="152">
        <f t="shared" si="44"/>
        <v>17688.695434058398</v>
      </c>
      <c r="AB216" s="152">
        <f t="shared" si="39"/>
        <v>7050.8009597157916</v>
      </c>
      <c r="AC216" s="146" t="s">
        <v>263</v>
      </c>
      <c r="AD216" s="138">
        <v>526</v>
      </c>
      <c r="AE216" s="138">
        <v>100</v>
      </c>
      <c r="AF216" s="150">
        <f t="shared" si="40"/>
        <v>1.52</v>
      </c>
      <c r="AG216" s="153" t="s">
        <v>1552</v>
      </c>
      <c r="AH216" s="94"/>
    </row>
    <row r="217" spans="1:34" s="92" customFormat="1" x14ac:dyDescent="0.2">
      <c r="A217" s="215">
        <v>42461</v>
      </c>
      <c r="B217" s="138">
        <v>69</v>
      </c>
      <c r="C217" s="105" t="s">
        <v>1685</v>
      </c>
      <c r="D217" s="153" t="s">
        <v>557</v>
      </c>
      <c r="E217" s="140">
        <f t="shared" si="41"/>
        <v>59385.14</v>
      </c>
      <c r="F217" s="140">
        <f t="shared" ref="F217:F223" si="46">VLOOKUP(D217,TLine_Cost,4,FALSE)</f>
        <v>23671.208748309</v>
      </c>
      <c r="G217" s="141" t="s">
        <v>28</v>
      </c>
      <c r="H217" s="138"/>
      <c r="I217" s="153" t="s">
        <v>893</v>
      </c>
      <c r="J217" s="138"/>
      <c r="K217" s="153" t="s">
        <v>897</v>
      </c>
      <c r="L217" s="144">
        <f t="shared" si="33"/>
        <v>23146.588959435627</v>
      </c>
      <c r="M217" s="144">
        <f t="shared" si="34"/>
        <v>9226.3441505754672</v>
      </c>
      <c r="N217" s="145"/>
      <c r="O217" s="146" t="s">
        <v>269</v>
      </c>
      <c r="P217" s="147" t="s">
        <v>263</v>
      </c>
      <c r="Q217" s="146" t="e">
        <f>VLOOKUP(J217,J278:K788,2,FALSE)</f>
        <v>#N/A</v>
      </c>
      <c r="R217" s="138">
        <v>69</v>
      </c>
      <c r="S217" s="138">
        <v>1</v>
      </c>
      <c r="T217" s="166">
        <v>1.9890000000000001</v>
      </c>
      <c r="U217" s="150">
        <v>5.1029999999999998</v>
      </c>
      <c r="V217" s="146">
        <f t="shared" si="45"/>
        <v>1</v>
      </c>
      <c r="W217" s="146">
        <f t="shared" si="36"/>
        <v>0</v>
      </c>
      <c r="X217" s="152">
        <f t="shared" si="43"/>
        <v>0</v>
      </c>
      <c r="Y217" s="152">
        <f t="shared" si="37"/>
        <v>0</v>
      </c>
      <c r="Z217" s="146">
        <f t="shared" si="38"/>
        <v>1</v>
      </c>
      <c r="AA217" s="152">
        <f t="shared" si="44"/>
        <v>23146.588959435627</v>
      </c>
      <c r="AB217" s="152">
        <f t="shared" si="39"/>
        <v>9226.3441505754672</v>
      </c>
      <c r="AC217" s="146" t="s">
        <v>263</v>
      </c>
      <c r="AD217" s="138">
        <v>526</v>
      </c>
      <c r="AE217" s="138">
        <v>100</v>
      </c>
      <c r="AF217" s="150">
        <f t="shared" si="40"/>
        <v>1.9890000000000001</v>
      </c>
      <c r="AG217" s="153" t="s">
        <v>1552</v>
      </c>
      <c r="AH217" s="94"/>
    </row>
    <row r="218" spans="1:34" s="92" customFormat="1" x14ac:dyDescent="0.2">
      <c r="A218" s="215">
        <v>42461</v>
      </c>
      <c r="B218" s="138">
        <v>69</v>
      </c>
      <c r="C218" s="105" t="s">
        <v>1685</v>
      </c>
      <c r="D218" s="153" t="s">
        <v>557</v>
      </c>
      <c r="E218" s="140">
        <f t="shared" si="41"/>
        <v>59385.14</v>
      </c>
      <c r="F218" s="140">
        <f t="shared" si="46"/>
        <v>23671.208748309</v>
      </c>
      <c r="G218" s="141" t="s">
        <v>28</v>
      </c>
      <c r="H218" s="138"/>
      <c r="I218" s="153" t="s">
        <v>894</v>
      </c>
      <c r="J218" s="138"/>
      <c r="K218" s="153" t="s">
        <v>768</v>
      </c>
      <c r="L218" s="144">
        <f t="shared" si="33"/>
        <v>4864.3912443660593</v>
      </c>
      <c r="M218" s="144">
        <f t="shared" si="34"/>
        <v>1938.9702639218424</v>
      </c>
      <c r="N218" s="145"/>
      <c r="O218" s="146" t="s">
        <v>269</v>
      </c>
      <c r="P218" s="147" t="s">
        <v>263</v>
      </c>
      <c r="Q218" s="146" t="e">
        <f>VLOOKUP(J218,J281:K789,2,FALSE)</f>
        <v>#N/A</v>
      </c>
      <c r="R218" s="138">
        <v>69</v>
      </c>
      <c r="S218" s="138">
        <v>1</v>
      </c>
      <c r="T218" s="166">
        <v>0.41799999999999998</v>
      </c>
      <c r="U218" s="150">
        <v>5.1029999999999998</v>
      </c>
      <c r="V218" s="146">
        <f t="shared" si="45"/>
        <v>1</v>
      </c>
      <c r="W218" s="146">
        <f t="shared" si="36"/>
        <v>0</v>
      </c>
      <c r="X218" s="152">
        <f t="shared" si="43"/>
        <v>0</v>
      </c>
      <c r="Y218" s="152">
        <f t="shared" si="37"/>
        <v>0</v>
      </c>
      <c r="Z218" s="146">
        <f t="shared" si="38"/>
        <v>1</v>
      </c>
      <c r="AA218" s="152">
        <f t="shared" si="44"/>
        <v>4864.3912443660593</v>
      </c>
      <c r="AB218" s="152">
        <f t="shared" si="39"/>
        <v>1938.9702639218424</v>
      </c>
      <c r="AC218" s="146" t="s">
        <v>263</v>
      </c>
      <c r="AD218" s="138">
        <v>526</v>
      </c>
      <c r="AE218" s="138">
        <v>100</v>
      </c>
      <c r="AF218" s="150">
        <f t="shared" si="40"/>
        <v>0.41799999999999998</v>
      </c>
      <c r="AG218" s="153" t="s">
        <v>1552</v>
      </c>
      <c r="AH218" s="94"/>
    </row>
    <row r="219" spans="1:34" s="92" customFormat="1" x14ac:dyDescent="0.2">
      <c r="A219" s="215">
        <v>42461</v>
      </c>
      <c r="B219" s="138">
        <v>69</v>
      </c>
      <c r="C219" s="105" t="s">
        <v>1685</v>
      </c>
      <c r="D219" s="153" t="s">
        <v>558</v>
      </c>
      <c r="E219" s="140">
        <f t="shared" si="41"/>
        <v>14756.43</v>
      </c>
      <c r="F219" s="140">
        <f t="shared" si="46"/>
        <v>954.87326177100067</v>
      </c>
      <c r="G219" s="141" t="s">
        <v>28</v>
      </c>
      <c r="H219" s="138"/>
      <c r="I219" s="153" t="s">
        <v>894</v>
      </c>
      <c r="J219" s="104"/>
      <c r="K219" s="153" t="s">
        <v>769</v>
      </c>
      <c r="L219" s="144">
        <f t="shared" si="33"/>
        <v>520.05039647577087</v>
      </c>
      <c r="M219" s="144">
        <f t="shared" si="34"/>
        <v>33.651921119682846</v>
      </c>
      <c r="N219" s="145"/>
      <c r="O219" s="146" t="s">
        <v>269</v>
      </c>
      <c r="P219" s="147" t="s">
        <v>263</v>
      </c>
      <c r="Q219" s="146" t="e">
        <f>VLOOKUP(J219,J285:K790,2,FALSE)</f>
        <v>#N/A</v>
      </c>
      <c r="R219" s="138">
        <v>69</v>
      </c>
      <c r="S219" s="138">
        <v>1</v>
      </c>
      <c r="T219" s="166">
        <v>1.6E-2</v>
      </c>
      <c r="U219" s="150">
        <v>0.45400000000000001</v>
      </c>
      <c r="V219" s="146">
        <f t="shared" si="45"/>
        <v>1</v>
      </c>
      <c r="W219" s="146">
        <f t="shared" si="36"/>
        <v>0</v>
      </c>
      <c r="X219" s="152">
        <f t="shared" si="43"/>
        <v>0</v>
      </c>
      <c r="Y219" s="152">
        <f t="shared" si="37"/>
        <v>0</v>
      </c>
      <c r="Z219" s="146">
        <f t="shared" si="38"/>
        <v>1</v>
      </c>
      <c r="AA219" s="152">
        <f t="shared" si="44"/>
        <v>520.05039647577087</v>
      </c>
      <c r="AB219" s="152">
        <f t="shared" si="39"/>
        <v>33.651921119682846</v>
      </c>
      <c r="AC219" s="146" t="s">
        <v>263</v>
      </c>
      <c r="AD219" s="138">
        <v>526</v>
      </c>
      <c r="AE219" s="138">
        <v>100</v>
      </c>
      <c r="AF219" s="150">
        <f t="shared" si="40"/>
        <v>1.6E-2</v>
      </c>
      <c r="AG219" s="153" t="s">
        <v>1552</v>
      </c>
      <c r="AH219" s="94"/>
    </row>
    <row r="220" spans="1:34" s="92" customFormat="1" x14ac:dyDescent="0.2">
      <c r="A220" s="215">
        <v>42461</v>
      </c>
      <c r="B220" s="138">
        <v>69</v>
      </c>
      <c r="C220" s="105" t="s">
        <v>1685</v>
      </c>
      <c r="D220" s="153" t="s">
        <v>557</v>
      </c>
      <c r="E220" s="140">
        <f t="shared" si="41"/>
        <v>59385.14</v>
      </c>
      <c r="F220" s="140">
        <f t="shared" si="46"/>
        <v>23671.208748309</v>
      </c>
      <c r="G220" s="141" t="s">
        <v>28</v>
      </c>
      <c r="H220" s="138"/>
      <c r="I220" s="153" t="s">
        <v>893</v>
      </c>
      <c r="J220" s="104"/>
      <c r="K220" s="153" t="s">
        <v>895</v>
      </c>
      <c r="L220" s="144">
        <f t="shared" ref="L220:L251" si="47">E220*T220/U220</f>
        <v>1012.4450676072898</v>
      </c>
      <c r="M220" s="144">
        <f t="shared" ref="M220:M251" si="48">F220*T220/U220</f>
        <v>403.56558124689064</v>
      </c>
      <c r="N220" s="145"/>
      <c r="O220" s="146" t="s">
        <v>269</v>
      </c>
      <c r="P220" s="147" t="s">
        <v>263</v>
      </c>
      <c r="Q220" s="146" t="e">
        <f>VLOOKUP(J220,J327:K791,2,FALSE)</f>
        <v>#N/A</v>
      </c>
      <c r="R220" s="138">
        <v>69</v>
      </c>
      <c r="S220" s="138">
        <v>1</v>
      </c>
      <c r="T220" s="166">
        <v>8.6999999999999994E-2</v>
      </c>
      <c r="U220" s="150">
        <v>5.1029999999999998</v>
      </c>
      <c r="V220" s="146">
        <f t="shared" si="45"/>
        <v>1</v>
      </c>
      <c r="W220" s="146">
        <f t="shared" si="36"/>
        <v>0</v>
      </c>
      <c r="X220" s="152">
        <f t="shared" si="43"/>
        <v>0</v>
      </c>
      <c r="Y220" s="152">
        <f t="shared" ref="Y220:Y251" si="49">M220*V220*W220</f>
        <v>0</v>
      </c>
      <c r="Z220" s="146">
        <f t="shared" si="38"/>
        <v>1</v>
      </c>
      <c r="AA220" s="152">
        <f t="shared" si="44"/>
        <v>1012.4450676072898</v>
      </c>
      <c r="AB220" s="152">
        <f t="shared" ref="AB220:AB251" si="50">M220*V220*Z220</f>
        <v>403.56558124689064</v>
      </c>
      <c r="AC220" s="146" t="s">
        <v>263</v>
      </c>
      <c r="AD220" s="138">
        <v>526</v>
      </c>
      <c r="AE220" s="138">
        <v>100</v>
      </c>
      <c r="AF220" s="150">
        <f t="shared" si="40"/>
        <v>8.6999999999999994E-2</v>
      </c>
      <c r="AG220" s="153" t="s">
        <v>1552</v>
      </c>
      <c r="AH220" s="94"/>
    </row>
    <row r="221" spans="1:34" s="92" customFormat="1" x14ac:dyDescent="0.2">
      <c r="A221" s="215">
        <v>42461</v>
      </c>
      <c r="B221" s="138">
        <v>69</v>
      </c>
      <c r="C221" s="105" t="s">
        <v>1685</v>
      </c>
      <c r="D221" s="153" t="s">
        <v>557</v>
      </c>
      <c r="E221" s="140">
        <f t="shared" si="41"/>
        <v>59385.14</v>
      </c>
      <c r="F221" s="140">
        <f t="shared" si="46"/>
        <v>23671.208748309</v>
      </c>
      <c r="G221" s="141" t="s">
        <v>28</v>
      </c>
      <c r="H221" s="138"/>
      <c r="I221" s="153" t="s">
        <v>895</v>
      </c>
      <c r="J221" s="104"/>
      <c r="K221" s="153" t="s">
        <v>896</v>
      </c>
      <c r="L221" s="144">
        <f t="shared" si="47"/>
        <v>7750.4415520282191</v>
      </c>
      <c r="M221" s="144">
        <f t="shared" si="48"/>
        <v>3089.364104717577</v>
      </c>
      <c r="N221" s="145"/>
      <c r="O221" s="146" t="s">
        <v>269</v>
      </c>
      <c r="P221" s="147" t="s">
        <v>263</v>
      </c>
      <c r="Q221" s="146" t="e">
        <f>VLOOKUP(J221,J327:K792,2,FALSE)</f>
        <v>#N/A</v>
      </c>
      <c r="R221" s="138">
        <v>69</v>
      </c>
      <c r="S221" s="138">
        <v>1</v>
      </c>
      <c r="T221" s="166">
        <v>0.66600000000000004</v>
      </c>
      <c r="U221" s="150">
        <v>5.1029999999999998</v>
      </c>
      <c r="V221" s="146">
        <f t="shared" si="45"/>
        <v>1</v>
      </c>
      <c r="W221" s="146">
        <f t="shared" si="36"/>
        <v>0</v>
      </c>
      <c r="X221" s="152">
        <f t="shared" si="43"/>
        <v>0</v>
      </c>
      <c r="Y221" s="152">
        <f t="shared" si="49"/>
        <v>0</v>
      </c>
      <c r="Z221" s="146">
        <f t="shared" si="38"/>
        <v>1</v>
      </c>
      <c r="AA221" s="152">
        <f t="shared" si="44"/>
        <v>7750.4415520282191</v>
      </c>
      <c r="AB221" s="152">
        <f t="shared" si="50"/>
        <v>3089.364104717577</v>
      </c>
      <c r="AC221" s="146" t="s">
        <v>263</v>
      </c>
      <c r="AD221" s="138">
        <v>526</v>
      </c>
      <c r="AE221" s="138">
        <v>100</v>
      </c>
      <c r="AF221" s="150">
        <f t="shared" si="40"/>
        <v>0.66600000000000004</v>
      </c>
      <c r="AG221" s="153" t="s">
        <v>1552</v>
      </c>
      <c r="AH221" s="94"/>
    </row>
    <row r="222" spans="1:34" s="92" customFormat="1" x14ac:dyDescent="0.2">
      <c r="A222" s="215">
        <v>42461</v>
      </c>
      <c r="B222" s="138">
        <v>69</v>
      </c>
      <c r="C222" s="105" t="s">
        <v>1685</v>
      </c>
      <c r="D222" s="153" t="s">
        <v>557</v>
      </c>
      <c r="E222" s="140">
        <f t="shared" si="41"/>
        <v>59385.14</v>
      </c>
      <c r="F222" s="140">
        <f t="shared" si="46"/>
        <v>23671.208748309</v>
      </c>
      <c r="G222" s="141" t="s">
        <v>28</v>
      </c>
      <c r="H222" s="138"/>
      <c r="I222" s="153" t="s">
        <v>896</v>
      </c>
      <c r="J222" s="104"/>
      <c r="K222" s="107" t="s">
        <v>800</v>
      </c>
      <c r="L222" s="144">
        <f t="shared" si="47"/>
        <v>162.92219478737999</v>
      </c>
      <c r="M222" s="144">
        <f t="shared" si="48"/>
        <v>64.941587786855962</v>
      </c>
      <c r="N222" s="145"/>
      <c r="O222" s="146" t="s">
        <v>269</v>
      </c>
      <c r="P222" s="147" t="s">
        <v>263</v>
      </c>
      <c r="Q222" s="146" t="e">
        <f>VLOOKUP(J222,J327:K793,2,FALSE)</f>
        <v>#N/A</v>
      </c>
      <c r="R222" s="138">
        <v>69</v>
      </c>
      <c r="S222" s="138">
        <v>1</v>
      </c>
      <c r="T222" s="166">
        <v>1.4E-2</v>
      </c>
      <c r="U222" s="150">
        <v>5.1029999999999998</v>
      </c>
      <c r="V222" s="146">
        <f t="shared" si="45"/>
        <v>1</v>
      </c>
      <c r="W222" s="146">
        <f t="shared" si="36"/>
        <v>0</v>
      </c>
      <c r="X222" s="152">
        <f t="shared" si="43"/>
        <v>0</v>
      </c>
      <c r="Y222" s="152">
        <f t="shared" si="49"/>
        <v>0</v>
      </c>
      <c r="Z222" s="146">
        <f t="shared" si="38"/>
        <v>1</v>
      </c>
      <c r="AA222" s="152">
        <f t="shared" si="44"/>
        <v>162.92219478737999</v>
      </c>
      <c r="AB222" s="152">
        <f t="shared" si="50"/>
        <v>64.941587786855962</v>
      </c>
      <c r="AC222" s="146" t="s">
        <v>263</v>
      </c>
      <c r="AD222" s="138">
        <v>526</v>
      </c>
      <c r="AE222" s="138">
        <v>100</v>
      </c>
      <c r="AF222" s="150">
        <f t="shared" si="40"/>
        <v>1.4E-2</v>
      </c>
      <c r="AG222" s="153" t="s">
        <v>1552</v>
      </c>
      <c r="AH222" s="94"/>
    </row>
    <row r="223" spans="1:34" x14ac:dyDescent="0.2">
      <c r="A223" s="215">
        <v>42461</v>
      </c>
      <c r="B223" s="138">
        <v>69</v>
      </c>
      <c r="C223" s="105" t="s">
        <v>1685</v>
      </c>
      <c r="D223" s="153" t="s">
        <v>558</v>
      </c>
      <c r="E223" s="140">
        <f t="shared" si="41"/>
        <v>14756.43</v>
      </c>
      <c r="F223" s="140">
        <f t="shared" si="46"/>
        <v>954.87326177100067</v>
      </c>
      <c r="G223" s="141" t="s">
        <v>28</v>
      </c>
      <c r="H223" s="138"/>
      <c r="I223" s="153" t="s">
        <v>896</v>
      </c>
      <c r="J223" s="104"/>
      <c r="K223" s="107" t="s">
        <v>801</v>
      </c>
      <c r="L223" s="144">
        <f t="shared" si="47"/>
        <v>14236.379603524229</v>
      </c>
      <c r="M223" s="144">
        <f t="shared" si="48"/>
        <v>921.22134065131775</v>
      </c>
      <c r="N223" s="145"/>
      <c r="O223" s="146" t="s">
        <v>269</v>
      </c>
      <c r="P223" s="147" t="s">
        <v>263</v>
      </c>
      <c r="Q223" s="146" t="e">
        <f>VLOOKUP(J223,J336:K794,2,FALSE)</f>
        <v>#N/A</v>
      </c>
      <c r="R223" s="138">
        <v>69</v>
      </c>
      <c r="S223" s="138">
        <v>1</v>
      </c>
      <c r="T223" s="166">
        <v>0.438</v>
      </c>
      <c r="U223" s="150">
        <v>0.45400000000000001</v>
      </c>
      <c r="V223" s="146">
        <f t="shared" si="45"/>
        <v>1</v>
      </c>
      <c r="W223" s="146">
        <f t="shared" si="36"/>
        <v>0</v>
      </c>
      <c r="X223" s="152">
        <f t="shared" si="43"/>
        <v>0</v>
      </c>
      <c r="Y223" s="152">
        <f t="shared" si="49"/>
        <v>0</v>
      </c>
      <c r="Z223" s="146">
        <f t="shared" si="38"/>
        <v>1</v>
      </c>
      <c r="AA223" s="152">
        <f t="shared" si="44"/>
        <v>14236.379603524229</v>
      </c>
      <c r="AB223" s="152">
        <f t="shared" si="50"/>
        <v>921.22134065131775</v>
      </c>
      <c r="AC223" s="146" t="s">
        <v>263</v>
      </c>
      <c r="AD223" s="138">
        <v>526</v>
      </c>
      <c r="AE223" s="138">
        <v>100</v>
      </c>
      <c r="AF223" s="150">
        <f t="shared" si="40"/>
        <v>0.438</v>
      </c>
      <c r="AG223" s="153" t="s">
        <v>1552</v>
      </c>
      <c r="AH223" s="78"/>
    </row>
    <row r="224" spans="1:34" s="92" customFormat="1" ht="24" x14ac:dyDescent="0.2">
      <c r="A224" s="215">
        <v>42516</v>
      </c>
      <c r="B224" s="138">
        <v>115</v>
      </c>
      <c r="C224" s="105" t="s">
        <v>1228</v>
      </c>
      <c r="D224" s="219" t="s">
        <v>1720</v>
      </c>
      <c r="E224" s="140">
        <v>0</v>
      </c>
      <c r="F224" s="140">
        <v>0</v>
      </c>
      <c r="G224" s="141" t="s">
        <v>28</v>
      </c>
      <c r="H224" s="138"/>
      <c r="I224" s="142" t="s">
        <v>1229</v>
      </c>
      <c r="J224" s="138"/>
      <c r="K224" s="143" t="s">
        <v>1230</v>
      </c>
      <c r="L224" s="144">
        <f t="shared" si="47"/>
        <v>0</v>
      </c>
      <c r="M224" s="144">
        <f t="shared" si="48"/>
        <v>0</v>
      </c>
      <c r="N224" s="145">
        <f>SUM(L224:L225)</f>
        <v>0</v>
      </c>
      <c r="O224" s="146" t="s">
        <v>269</v>
      </c>
      <c r="P224" s="147" t="s">
        <v>263</v>
      </c>
      <c r="Q224" s="146"/>
      <c r="R224" s="138">
        <v>115</v>
      </c>
      <c r="S224" s="138">
        <v>1</v>
      </c>
      <c r="T224" s="150">
        <v>1.2E-2</v>
      </c>
      <c r="U224" s="150">
        <v>13.529</v>
      </c>
      <c r="V224" s="146">
        <f t="shared" si="45"/>
        <v>1</v>
      </c>
      <c r="W224" s="146">
        <f t="shared" si="36"/>
        <v>0</v>
      </c>
      <c r="X224" s="152">
        <f t="shared" si="43"/>
        <v>0</v>
      </c>
      <c r="Y224" s="152">
        <f t="shared" si="49"/>
        <v>0</v>
      </c>
      <c r="Z224" s="146">
        <v>1</v>
      </c>
      <c r="AA224" s="152">
        <f t="shared" si="44"/>
        <v>0</v>
      </c>
      <c r="AB224" s="152">
        <f t="shared" si="50"/>
        <v>0</v>
      </c>
      <c r="AC224" s="146" t="s">
        <v>263</v>
      </c>
      <c r="AD224" s="138">
        <v>526</v>
      </c>
      <c r="AE224" s="138">
        <v>100</v>
      </c>
      <c r="AF224" s="150">
        <f t="shared" si="40"/>
        <v>1.2E-2</v>
      </c>
      <c r="AG224" s="153" t="s">
        <v>1721</v>
      </c>
      <c r="AH224" s="94"/>
    </row>
    <row r="225" spans="1:34" s="92" customFormat="1" ht="24" x14ac:dyDescent="0.2">
      <c r="A225" s="215">
        <v>42516</v>
      </c>
      <c r="B225" s="138">
        <v>115</v>
      </c>
      <c r="C225" s="105" t="s">
        <v>1228</v>
      </c>
      <c r="D225" s="219" t="s">
        <v>1720</v>
      </c>
      <c r="E225" s="140">
        <v>0</v>
      </c>
      <c r="F225" s="140">
        <v>0</v>
      </c>
      <c r="G225" s="141" t="s">
        <v>28</v>
      </c>
      <c r="H225" s="138"/>
      <c r="I225" s="142" t="s">
        <v>1231</v>
      </c>
      <c r="J225" s="138"/>
      <c r="K225" s="143" t="s">
        <v>1232</v>
      </c>
      <c r="L225" s="144">
        <f t="shared" si="47"/>
        <v>0</v>
      </c>
      <c r="M225" s="144">
        <f t="shared" si="48"/>
        <v>0</v>
      </c>
      <c r="N225" s="145"/>
      <c r="O225" s="146" t="s">
        <v>269</v>
      </c>
      <c r="P225" s="147" t="s">
        <v>263</v>
      </c>
      <c r="Q225" s="146"/>
      <c r="R225" s="138">
        <v>115</v>
      </c>
      <c r="S225" s="138">
        <v>1</v>
      </c>
      <c r="T225" s="150">
        <v>2.5000000000000001E-2</v>
      </c>
      <c r="U225" s="150">
        <v>13.529</v>
      </c>
      <c r="V225" s="146">
        <f t="shared" si="45"/>
        <v>1</v>
      </c>
      <c r="W225" s="146">
        <f t="shared" si="36"/>
        <v>0</v>
      </c>
      <c r="X225" s="152">
        <f t="shared" si="43"/>
        <v>0</v>
      </c>
      <c r="Y225" s="152">
        <f t="shared" si="49"/>
        <v>0</v>
      </c>
      <c r="Z225" s="146">
        <v>1</v>
      </c>
      <c r="AA225" s="152">
        <f t="shared" si="44"/>
        <v>0</v>
      </c>
      <c r="AB225" s="152">
        <f t="shared" si="50"/>
        <v>0</v>
      </c>
      <c r="AC225" s="146" t="s">
        <v>263</v>
      </c>
      <c r="AD225" s="138">
        <v>526</v>
      </c>
      <c r="AE225" s="138">
        <v>100</v>
      </c>
      <c r="AF225" s="150">
        <f t="shared" si="40"/>
        <v>2.5000000000000001E-2</v>
      </c>
      <c r="AG225" s="153" t="s">
        <v>1721</v>
      </c>
      <c r="AH225" s="94"/>
    </row>
    <row r="226" spans="1:34" s="92" customFormat="1" x14ac:dyDescent="0.2">
      <c r="A226" s="215">
        <v>42516</v>
      </c>
      <c r="B226" s="138">
        <v>115</v>
      </c>
      <c r="C226" s="105" t="s">
        <v>330</v>
      </c>
      <c r="D226" s="153" t="s">
        <v>1719</v>
      </c>
      <c r="E226" s="140">
        <v>0</v>
      </c>
      <c r="F226" s="140">
        <v>0</v>
      </c>
      <c r="G226" s="141" t="s">
        <v>28</v>
      </c>
      <c r="H226" s="138"/>
      <c r="I226" s="142" t="s">
        <v>1218</v>
      </c>
      <c r="J226" s="138"/>
      <c r="K226" s="143" t="s">
        <v>1219</v>
      </c>
      <c r="L226" s="144">
        <f t="shared" si="47"/>
        <v>0</v>
      </c>
      <c r="M226" s="144">
        <f t="shared" si="48"/>
        <v>0</v>
      </c>
      <c r="N226" s="145">
        <f>SUM(L226:L228)</f>
        <v>0</v>
      </c>
      <c r="O226" s="146" t="s">
        <v>269</v>
      </c>
      <c r="P226" s="147" t="s">
        <v>263</v>
      </c>
      <c r="Q226" s="146"/>
      <c r="R226" s="138">
        <v>115</v>
      </c>
      <c r="S226" s="138">
        <v>1</v>
      </c>
      <c r="T226" s="150">
        <v>2.8000000000000001E-2</v>
      </c>
      <c r="U226" s="150">
        <v>16.28</v>
      </c>
      <c r="V226" s="146">
        <f t="shared" si="45"/>
        <v>1</v>
      </c>
      <c r="W226" s="146">
        <f t="shared" si="36"/>
        <v>0</v>
      </c>
      <c r="X226" s="152">
        <f t="shared" si="43"/>
        <v>0</v>
      </c>
      <c r="Y226" s="152">
        <f t="shared" si="49"/>
        <v>0</v>
      </c>
      <c r="Z226" s="146">
        <f>IF(O226="R",1,0)</f>
        <v>1</v>
      </c>
      <c r="AA226" s="152">
        <f t="shared" si="44"/>
        <v>0</v>
      </c>
      <c r="AB226" s="152">
        <f t="shared" si="50"/>
        <v>0</v>
      </c>
      <c r="AC226" s="146" t="s">
        <v>263</v>
      </c>
      <c r="AD226" s="138">
        <v>526</v>
      </c>
      <c r="AE226" s="138">
        <v>100</v>
      </c>
      <c r="AF226" s="150">
        <f t="shared" si="40"/>
        <v>2.8000000000000001E-2</v>
      </c>
      <c r="AG226" s="153" t="s">
        <v>1721</v>
      </c>
      <c r="AH226" s="94"/>
    </row>
    <row r="227" spans="1:34" s="92" customFormat="1" x14ac:dyDescent="0.2">
      <c r="A227" s="215">
        <v>42516</v>
      </c>
      <c r="B227" s="138">
        <v>115</v>
      </c>
      <c r="C227" s="105" t="s">
        <v>330</v>
      </c>
      <c r="D227" s="153" t="s">
        <v>1719</v>
      </c>
      <c r="E227" s="140">
        <v>0</v>
      </c>
      <c r="F227" s="140">
        <v>0</v>
      </c>
      <c r="G227" s="141" t="s">
        <v>28</v>
      </c>
      <c r="H227" s="138"/>
      <c r="I227" s="142" t="s">
        <v>1220</v>
      </c>
      <c r="J227" s="138"/>
      <c r="K227" s="143" t="s">
        <v>1221</v>
      </c>
      <c r="L227" s="144">
        <f t="shared" si="47"/>
        <v>0</v>
      </c>
      <c r="M227" s="144">
        <f t="shared" si="48"/>
        <v>0</v>
      </c>
      <c r="N227" s="145"/>
      <c r="O227" s="146" t="s">
        <v>269</v>
      </c>
      <c r="P227" s="147" t="s">
        <v>263</v>
      </c>
      <c r="Q227" s="146"/>
      <c r="R227" s="138">
        <v>115</v>
      </c>
      <c r="S227" s="138">
        <v>1</v>
      </c>
      <c r="T227" s="150">
        <v>1.7000000000000001E-2</v>
      </c>
      <c r="U227" s="150">
        <v>16.28</v>
      </c>
      <c r="V227" s="146">
        <f t="shared" si="45"/>
        <v>1</v>
      </c>
      <c r="W227" s="146">
        <f t="shared" si="36"/>
        <v>0</v>
      </c>
      <c r="X227" s="152">
        <f t="shared" si="43"/>
        <v>0</v>
      </c>
      <c r="Y227" s="152">
        <f t="shared" si="49"/>
        <v>0</v>
      </c>
      <c r="Z227" s="146">
        <f>IF(O227="R",1,0)</f>
        <v>1</v>
      </c>
      <c r="AA227" s="152">
        <f t="shared" si="44"/>
        <v>0</v>
      </c>
      <c r="AB227" s="152">
        <f t="shared" si="50"/>
        <v>0</v>
      </c>
      <c r="AC227" s="146" t="s">
        <v>263</v>
      </c>
      <c r="AD227" s="138">
        <v>526</v>
      </c>
      <c r="AE227" s="138">
        <v>100</v>
      </c>
      <c r="AF227" s="150">
        <f t="shared" si="40"/>
        <v>1.7000000000000001E-2</v>
      </c>
      <c r="AG227" s="153" t="s">
        <v>1721</v>
      </c>
      <c r="AH227" s="94"/>
    </row>
    <row r="228" spans="1:34" s="92" customFormat="1" x14ac:dyDescent="0.2">
      <c r="A228" s="215">
        <v>42516</v>
      </c>
      <c r="B228" s="138">
        <v>115</v>
      </c>
      <c r="C228" s="105" t="s">
        <v>330</v>
      </c>
      <c r="D228" s="153" t="s">
        <v>1719</v>
      </c>
      <c r="E228" s="140">
        <v>0</v>
      </c>
      <c r="F228" s="140">
        <v>0</v>
      </c>
      <c r="G228" s="141" t="s">
        <v>28</v>
      </c>
      <c r="H228" s="138">
        <v>52394</v>
      </c>
      <c r="I228" s="153" t="s">
        <v>1221</v>
      </c>
      <c r="J228" s="138">
        <v>52396</v>
      </c>
      <c r="K228" s="153" t="s">
        <v>1222</v>
      </c>
      <c r="L228" s="144">
        <f t="shared" si="47"/>
        <v>0</v>
      </c>
      <c r="M228" s="144">
        <f t="shared" si="48"/>
        <v>0</v>
      </c>
      <c r="N228" s="145"/>
      <c r="O228" s="146" t="s">
        <v>269</v>
      </c>
      <c r="P228" s="147" t="s">
        <v>263</v>
      </c>
      <c r="Q228" s="146" t="e">
        <f>VLOOKUP(J228,J273:K773,2,FALSE)</f>
        <v>#N/A</v>
      </c>
      <c r="R228" s="138">
        <v>115</v>
      </c>
      <c r="S228" s="138">
        <v>1</v>
      </c>
      <c r="T228" s="166">
        <v>2.73</v>
      </c>
      <c r="U228" s="166">
        <v>16.28</v>
      </c>
      <c r="V228" s="146">
        <f t="shared" si="45"/>
        <v>1</v>
      </c>
      <c r="W228" s="146">
        <f t="shared" si="36"/>
        <v>0</v>
      </c>
      <c r="X228" s="152">
        <f t="shared" si="43"/>
        <v>0</v>
      </c>
      <c r="Y228" s="152">
        <f t="shared" si="49"/>
        <v>0</v>
      </c>
      <c r="Z228" s="146">
        <f>IF(O228="R",1,0)</f>
        <v>1</v>
      </c>
      <c r="AA228" s="152">
        <f t="shared" si="44"/>
        <v>0</v>
      </c>
      <c r="AB228" s="152">
        <f t="shared" si="50"/>
        <v>0</v>
      </c>
      <c r="AC228" s="146" t="s">
        <v>263</v>
      </c>
      <c r="AD228" s="138">
        <v>526</v>
      </c>
      <c r="AE228" s="138">
        <v>100</v>
      </c>
      <c r="AF228" s="150">
        <f t="shared" si="40"/>
        <v>2.73</v>
      </c>
      <c r="AG228" s="153" t="s">
        <v>1721</v>
      </c>
      <c r="AH228" s="94"/>
    </row>
    <row r="229" spans="1:34" s="92" customFormat="1" x14ac:dyDescent="0.2">
      <c r="A229" s="215">
        <v>42461</v>
      </c>
      <c r="B229" s="138">
        <v>69</v>
      </c>
      <c r="C229" s="105" t="s">
        <v>391</v>
      </c>
      <c r="D229" s="104" t="s">
        <v>721</v>
      </c>
      <c r="E229" s="140">
        <f>VLOOKUP(D229,TLine_Cost,2,FALSE)</f>
        <v>994919.39999999991</v>
      </c>
      <c r="F229" s="140">
        <f>VLOOKUP(D229,TLine_Cost,4,FALSE)</f>
        <v>736947.43343658396</v>
      </c>
      <c r="G229" s="141" t="s">
        <v>29</v>
      </c>
      <c r="H229" s="138">
        <v>51959</v>
      </c>
      <c r="I229" s="153" t="s">
        <v>955</v>
      </c>
      <c r="J229" s="138">
        <v>52027</v>
      </c>
      <c r="K229" s="153" t="s">
        <v>958</v>
      </c>
      <c r="L229" s="144">
        <f t="shared" si="47"/>
        <v>721452.18421742239</v>
      </c>
      <c r="M229" s="144">
        <f t="shared" si="48"/>
        <v>534387.34384538792</v>
      </c>
      <c r="N229" s="145">
        <f>SUM(L229:L250)</f>
        <v>2009415.1386357187</v>
      </c>
      <c r="O229" s="146" t="s">
        <v>269</v>
      </c>
      <c r="P229" s="147" t="s">
        <v>263</v>
      </c>
      <c r="Q229" s="146" t="str">
        <f>VLOOKUP(J229,J250:K746,2,FALSE)</f>
        <v>MIDAT2</v>
      </c>
      <c r="R229" s="138">
        <v>69</v>
      </c>
      <c r="S229" s="138">
        <v>1</v>
      </c>
      <c r="T229" s="262">
        <v>17.155999999999999</v>
      </c>
      <c r="U229" s="262">
        <v>23.658999999999999</v>
      </c>
      <c r="V229" s="146">
        <f t="shared" si="45"/>
        <v>0</v>
      </c>
      <c r="W229" s="146">
        <f t="shared" si="36"/>
        <v>0</v>
      </c>
      <c r="X229" s="152">
        <f t="shared" si="43"/>
        <v>0</v>
      </c>
      <c r="Y229" s="152">
        <f t="shared" si="49"/>
        <v>0</v>
      </c>
      <c r="Z229" s="146">
        <v>0</v>
      </c>
      <c r="AA229" s="152">
        <f t="shared" si="44"/>
        <v>0</v>
      </c>
      <c r="AB229" s="152">
        <f t="shared" si="50"/>
        <v>0</v>
      </c>
      <c r="AC229" s="146" t="s">
        <v>263</v>
      </c>
      <c r="AD229" s="138">
        <v>526</v>
      </c>
      <c r="AE229" s="138">
        <v>100</v>
      </c>
      <c r="AF229" s="150">
        <f t="shared" si="40"/>
        <v>17.155999999999999</v>
      </c>
      <c r="AG229" s="263" t="s">
        <v>1725</v>
      </c>
      <c r="AH229" s="94"/>
    </row>
    <row r="230" spans="1:34" s="92" customFormat="1" x14ac:dyDescent="0.2">
      <c r="A230" s="215">
        <v>42517</v>
      </c>
      <c r="B230" s="138">
        <v>69</v>
      </c>
      <c r="C230" s="105" t="s">
        <v>404</v>
      </c>
      <c r="D230" s="153" t="s">
        <v>243</v>
      </c>
      <c r="E230" s="140">
        <f>VLOOKUP(D230,TLine_Cost,2,FALSE)</f>
        <v>1178250.3900000001</v>
      </c>
      <c r="F230" s="140">
        <f>VLOOKUP(D230,TLine_Cost,4,FALSE)</f>
        <v>1106137.5824208087</v>
      </c>
      <c r="G230" s="141" t="s">
        <v>29</v>
      </c>
      <c r="H230" s="138"/>
      <c r="I230" s="153" t="s">
        <v>955</v>
      </c>
      <c r="J230" s="138"/>
      <c r="K230" s="153" t="s">
        <v>1012</v>
      </c>
      <c r="L230" s="144">
        <f t="shared" si="47"/>
        <v>212855.98968898106</v>
      </c>
      <c r="M230" s="144">
        <f t="shared" si="48"/>
        <v>199828.50151092085</v>
      </c>
      <c r="N230" s="145"/>
      <c r="O230" s="146" t="s">
        <v>269</v>
      </c>
      <c r="P230" s="147" t="s">
        <v>263</v>
      </c>
      <c r="Q230" s="146"/>
      <c r="R230" s="138">
        <v>69</v>
      </c>
      <c r="S230" s="138">
        <v>1</v>
      </c>
      <c r="T230" s="262">
        <v>5.4889999999999999</v>
      </c>
      <c r="U230" s="262">
        <v>30.384</v>
      </c>
      <c r="V230" s="146">
        <v>0</v>
      </c>
      <c r="W230" s="146">
        <f t="shared" si="36"/>
        <v>0</v>
      </c>
      <c r="X230" s="152">
        <f t="shared" si="43"/>
        <v>0</v>
      </c>
      <c r="Y230" s="152">
        <f t="shared" si="49"/>
        <v>0</v>
      </c>
      <c r="Z230" s="146">
        <f t="shared" ref="Z230:Z260" si="51">IF(O230="R",1,0)</f>
        <v>1</v>
      </c>
      <c r="AA230" s="152">
        <f t="shared" si="44"/>
        <v>0</v>
      </c>
      <c r="AB230" s="152">
        <f t="shared" si="50"/>
        <v>0</v>
      </c>
      <c r="AC230" s="146" t="s">
        <v>263</v>
      </c>
      <c r="AD230" s="138">
        <v>526</v>
      </c>
      <c r="AE230" s="138">
        <v>100</v>
      </c>
      <c r="AF230" s="150">
        <f t="shared" si="40"/>
        <v>5.4889999999999999</v>
      </c>
      <c r="AG230" s="153" t="s">
        <v>1714</v>
      </c>
      <c r="AH230" s="94"/>
    </row>
    <row r="231" spans="1:34" s="92" customFormat="1" x14ac:dyDescent="0.2">
      <c r="A231" s="215">
        <v>42517</v>
      </c>
      <c r="B231" s="138">
        <v>69</v>
      </c>
      <c r="C231" s="105" t="s">
        <v>687</v>
      </c>
      <c r="D231" s="153" t="s">
        <v>243</v>
      </c>
      <c r="E231" s="140">
        <f>VLOOKUP(D231,TLine_Cost,2,FALSE)</f>
        <v>1178250.3900000001</v>
      </c>
      <c r="F231" s="140">
        <f>VLOOKUP(D231,TLine_Cost,4,FALSE)</f>
        <v>1106137.5824208087</v>
      </c>
      <c r="G231" s="141" t="s">
        <v>29</v>
      </c>
      <c r="H231" s="138"/>
      <c r="I231" s="153" t="s">
        <v>1012</v>
      </c>
      <c r="J231" s="138"/>
      <c r="K231" s="153" t="s">
        <v>1013</v>
      </c>
      <c r="L231" s="144">
        <f t="shared" si="47"/>
        <v>71662.938412322299</v>
      </c>
      <c r="M231" s="144">
        <f t="shared" si="48"/>
        <v>67276.930368406218</v>
      </c>
      <c r="N231" s="145"/>
      <c r="O231" s="146" t="s">
        <v>262</v>
      </c>
      <c r="P231" s="147" t="s">
        <v>604</v>
      </c>
      <c r="Q231" s="146"/>
      <c r="R231" s="138">
        <v>69</v>
      </c>
      <c r="S231" s="138">
        <v>1</v>
      </c>
      <c r="T231" s="150">
        <v>1.8480000000000001</v>
      </c>
      <c r="U231" s="150">
        <v>30.384</v>
      </c>
      <c r="V231" s="146">
        <v>0</v>
      </c>
      <c r="W231" s="146">
        <f t="shared" si="36"/>
        <v>1</v>
      </c>
      <c r="X231" s="152">
        <f t="shared" si="43"/>
        <v>0</v>
      </c>
      <c r="Y231" s="152">
        <f t="shared" si="49"/>
        <v>0</v>
      </c>
      <c r="Z231" s="146">
        <f t="shared" si="51"/>
        <v>0</v>
      </c>
      <c r="AA231" s="152">
        <f t="shared" si="44"/>
        <v>0</v>
      </c>
      <c r="AB231" s="152">
        <f t="shared" si="50"/>
        <v>0</v>
      </c>
      <c r="AC231" s="146" t="s">
        <v>263</v>
      </c>
      <c r="AD231" s="138">
        <v>526</v>
      </c>
      <c r="AE231" s="138">
        <v>100</v>
      </c>
      <c r="AF231" s="150">
        <f t="shared" si="40"/>
        <v>1.8480000000000001</v>
      </c>
      <c r="AG231" s="153" t="s">
        <v>1714</v>
      </c>
      <c r="AH231" s="94"/>
    </row>
    <row r="232" spans="1:34" s="92" customFormat="1" x14ac:dyDescent="0.2">
      <c r="A232" s="215">
        <v>42517</v>
      </c>
      <c r="B232" s="138">
        <v>69</v>
      </c>
      <c r="C232" s="105" t="s">
        <v>404</v>
      </c>
      <c r="D232" s="153" t="s">
        <v>243</v>
      </c>
      <c r="E232" s="140">
        <f>VLOOKUP(D232,TLine_Cost,2,FALSE)</f>
        <v>1178250.3900000001</v>
      </c>
      <c r="F232" s="140">
        <f>VLOOKUP(D232,TLine_Cost,4,FALSE)</f>
        <v>1106137.5824208087</v>
      </c>
      <c r="G232" s="141" t="s">
        <v>29</v>
      </c>
      <c r="H232" s="138">
        <v>51978</v>
      </c>
      <c r="I232" s="153" t="s">
        <v>1731</v>
      </c>
      <c r="J232" s="138"/>
      <c r="K232" s="153" t="s">
        <v>1732</v>
      </c>
      <c r="L232" s="144">
        <f t="shared" si="47"/>
        <v>102142.95442535546</v>
      </c>
      <c r="M232" s="144">
        <f t="shared" si="48"/>
        <v>95891.468934189383</v>
      </c>
      <c r="N232" s="145"/>
      <c r="O232" s="146" t="s">
        <v>269</v>
      </c>
      <c r="P232" s="147" t="s">
        <v>263</v>
      </c>
      <c r="Q232" s="146"/>
      <c r="R232" s="138">
        <v>69</v>
      </c>
      <c r="S232" s="138">
        <v>1</v>
      </c>
      <c r="T232" s="150">
        <v>2.6339999999999999</v>
      </c>
      <c r="U232" s="150">
        <v>30.384</v>
      </c>
      <c r="V232" s="146">
        <v>0</v>
      </c>
      <c r="W232" s="146">
        <f t="shared" si="36"/>
        <v>0</v>
      </c>
      <c r="X232" s="152">
        <f t="shared" si="43"/>
        <v>0</v>
      </c>
      <c r="Y232" s="152">
        <f t="shared" si="49"/>
        <v>0</v>
      </c>
      <c r="Z232" s="146">
        <f t="shared" si="51"/>
        <v>1</v>
      </c>
      <c r="AA232" s="152">
        <f t="shared" si="44"/>
        <v>0</v>
      </c>
      <c r="AB232" s="152">
        <f t="shared" si="50"/>
        <v>0</v>
      </c>
      <c r="AC232" s="146" t="s">
        <v>263</v>
      </c>
      <c r="AD232" s="138">
        <v>526</v>
      </c>
      <c r="AE232" s="138">
        <v>100</v>
      </c>
      <c r="AF232" s="150">
        <f t="shared" si="40"/>
        <v>2.6339999999999999</v>
      </c>
      <c r="AG232" s="153" t="s">
        <v>1714</v>
      </c>
      <c r="AH232" s="94"/>
    </row>
    <row r="233" spans="1:34" s="92" customFormat="1" x14ac:dyDescent="0.2">
      <c r="A233" s="215">
        <v>42517</v>
      </c>
      <c r="B233" s="138">
        <v>69</v>
      </c>
      <c r="C233" s="105" t="s">
        <v>404</v>
      </c>
      <c r="D233" s="153" t="s">
        <v>243</v>
      </c>
      <c r="E233" s="140">
        <f>VLOOKUP(D233,TLine_Cost,2,FALSE)</f>
        <v>1178250.3900000001</v>
      </c>
      <c r="F233" s="140">
        <f>VLOOKUP(D233,TLine_Cost,4,FALSE)</f>
        <v>1106137.5824208087</v>
      </c>
      <c r="G233" s="141" t="s">
        <v>29</v>
      </c>
      <c r="H233" s="138"/>
      <c r="I233" s="153" t="s">
        <v>1732</v>
      </c>
      <c r="J233" s="138"/>
      <c r="K233" s="153" t="s">
        <v>1019</v>
      </c>
      <c r="L233" s="144">
        <f t="shared" si="47"/>
        <v>232128.97691350713</v>
      </c>
      <c r="M233" s="144">
        <f t="shared" si="48"/>
        <v>217921.9183903028</v>
      </c>
      <c r="N233" s="145"/>
      <c r="O233" s="146" t="s">
        <v>269</v>
      </c>
      <c r="P233" s="147" t="s">
        <v>263</v>
      </c>
      <c r="Q233" s="146"/>
      <c r="R233" s="138">
        <v>69</v>
      </c>
      <c r="S233" s="138">
        <v>1</v>
      </c>
      <c r="T233" s="150">
        <v>5.9859999999999998</v>
      </c>
      <c r="U233" s="150">
        <v>30.384</v>
      </c>
      <c r="V233" s="146">
        <v>0</v>
      </c>
      <c r="W233" s="146">
        <v>0</v>
      </c>
      <c r="X233" s="152">
        <f t="shared" si="43"/>
        <v>0</v>
      </c>
      <c r="Y233" s="152">
        <f t="shared" si="49"/>
        <v>0</v>
      </c>
      <c r="Z233" s="146">
        <f t="shared" si="51"/>
        <v>1</v>
      </c>
      <c r="AA233" s="152">
        <f t="shared" si="44"/>
        <v>0</v>
      </c>
      <c r="AB233" s="152">
        <f t="shared" si="50"/>
        <v>0</v>
      </c>
      <c r="AC233" s="146" t="s">
        <v>263</v>
      </c>
      <c r="AD233" s="138">
        <v>526</v>
      </c>
      <c r="AE233" s="138">
        <v>100</v>
      </c>
      <c r="AF233" s="150">
        <f t="shared" si="40"/>
        <v>5.9859999999999998</v>
      </c>
      <c r="AG233" s="153" t="s">
        <v>1714</v>
      </c>
      <c r="AH233" s="94"/>
    </row>
    <row r="234" spans="1:34" s="92" customFormat="1" x14ac:dyDescent="0.2">
      <c r="A234" s="215">
        <v>42517</v>
      </c>
      <c r="B234" s="138">
        <v>69</v>
      </c>
      <c r="C234" s="105" t="s">
        <v>404</v>
      </c>
      <c r="D234" s="153" t="s">
        <v>243</v>
      </c>
      <c r="E234" s="140">
        <f t="shared" ref="E234:E246" si="52">VLOOKUP(D234,TLine_Cost,2,FALSE)</f>
        <v>1178250.3900000001</v>
      </c>
      <c r="F234" s="140">
        <f t="shared" ref="F234:F253" si="53">VLOOKUP(D234,TLine_Cost,4,FALSE)</f>
        <v>1106137.5824208087</v>
      </c>
      <c r="G234" s="141" t="s">
        <v>29</v>
      </c>
      <c r="H234" s="138">
        <v>51904</v>
      </c>
      <c r="I234" s="153" t="s">
        <v>1733</v>
      </c>
      <c r="J234" s="138"/>
      <c r="K234" s="153" t="s">
        <v>1014</v>
      </c>
      <c r="L234" s="144">
        <f t="shared" si="47"/>
        <v>351179.42113744078</v>
      </c>
      <c r="M234" s="144">
        <f t="shared" si="48"/>
        <v>329686.08301747113</v>
      </c>
      <c r="N234" s="145"/>
      <c r="O234" s="146" t="s">
        <v>269</v>
      </c>
      <c r="P234" s="147" t="s">
        <v>263</v>
      </c>
      <c r="Q234" s="146"/>
      <c r="R234" s="138">
        <v>69</v>
      </c>
      <c r="S234" s="138">
        <v>1</v>
      </c>
      <c r="T234" s="150">
        <v>9.0559999999999992</v>
      </c>
      <c r="U234" s="150">
        <v>30.384</v>
      </c>
      <c r="V234" s="146">
        <f t="shared" ref="V234:V260" si="54">IF(G234="yes",1,0)</f>
        <v>0</v>
      </c>
      <c r="W234" s="146">
        <f t="shared" ref="W234:W260" si="55">IF(O234="W",1,0)</f>
        <v>0</v>
      </c>
      <c r="X234" s="152">
        <f t="shared" si="43"/>
        <v>0</v>
      </c>
      <c r="Y234" s="152">
        <f t="shared" si="49"/>
        <v>0</v>
      </c>
      <c r="Z234" s="146">
        <f t="shared" si="51"/>
        <v>1</v>
      </c>
      <c r="AA234" s="152">
        <f t="shared" si="44"/>
        <v>0</v>
      </c>
      <c r="AB234" s="152">
        <f t="shared" si="50"/>
        <v>0</v>
      </c>
      <c r="AC234" s="146" t="s">
        <v>263</v>
      </c>
      <c r="AD234" s="138">
        <v>526</v>
      </c>
      <c r="AE234" s="138">
        <v>100</v>
      </c>
      <c r="AF234" s="150">
        <f t="shared" ref="AF234:AF253" si="56">T234</f>
        <v>9.0559999999999992</v>
      </c>
      <c r="AG234" s="153" t="s">
        <v>1714</v>
      </c>
      <c r="AH234" s="94"/>
    </row>
    <row r="235" spans="1:34" s="92" customFormat="1" x14ac:dyDescent="0.2">
      <c r="A235" s="215">
        <v>42517</v>
      </c>
      <c r="B235" s="138">
        <v>69</v>
      </c>
      <c r="C235" s="105" t="s">
        <v>404</v>
      </c>
      <c r="D235" s="153" t="s">
        <v>243</v>
      </c>
      <c r="E235" s="140">
        <f t="shared" si="52"/>
        <v>1178250.3900000001</v>
      </c>
      <c r="F235" s="140">
        <f t="shared" si="53"/>
        <v>1106137.5824208087</v>
      </c>
      <c r="G235" s="141" t="s">
        <v>29</v>
      </c>
      <c r="H235" s="138">
        <v>51901</v>
      </c>
      <c r="I235" s="142" t="s">
        <v>1732</v>
      </c>
      <c r="J235" s="138">
        <v>51899</v>
      </c>
      <c r="K235" s="143" t="s">
        <v>1734</v>
      </c>
      <c r="L235" s="144">
        <f t="shared" si="47"/>
        <v>181639.17939573462</v>
      </c>
      <c r="M235" s="144">
        <f t="shared" si="48"/>
        <v>170522.26290347116</v>
      </c>
      <c r="N235" s="145"/>
      <c r="O235" s="146" t="s">
        <v>269</v>
      </c>
      <c r="P235" s="147" t="s">
        <v>263</v>
      </c>
      <c r="Q235" s="146" t="e">
        <f>VLOOKUP(J235,J257:K753,2,FALSE)</f>
        <v>#N/A</v>
      </c>
      <c r="R235" s="138">
        <v>69</v>
      </c>
      <c r="S235" s="138">
        <v>1</v>
      </c>
      <c r="T235" s="150">
        <v>4.6840000000000002</v>
      </c>
      <c r="U235" s="150">
        <v>30.384</v>
      </c>
      <c r="V235" s="146">
        <f t="shared" si="54"/>
        <v>0</v>
      </c>
      <c r="W235" s="146">
        <f t="shared" si="55"/>
        <v>0</v>
      </c>
      <c r="X235" s="152">
        <f t="shared" ref="X235:X260" si="57">L235*V235*W235</f>
        <v>0</v>
      </c>
      <c r="Y235" s="152">
        <f t="shared" si="49"/>
        <v>0</v>
      </c>
      <c r="Z235" s="146">
        <f t="shared" si="51"/>
        <v>1</v>
      </c>
      <c r="AA235" s="152">
        <f t="shared" ref="AA235:AA260" si="58">L235*V235*Z235</f>
        <v>0</v>
      </c>
      <c r="AB235" s="152">
        <f t="shared" si="50"/>
        <v>0</v>
      </c>
      <c r="AC235" s="146" t="s">
        <v>263</v>
      </c>
      <c r="AD235" s="138">
        <v>526</v>
      </c>
      <c r="AE235" s="138">
        <v>100</v>
      </c>
      <c r="AF235" s="150">
        <f t="shared" si="56"/>
        <v>4.6840000000000002</v>
      </c>
      <c r="AG235" s="153" t="s">
        <v>1714</v>
      </c>
      <c r="AH235" s="94"/>
    </row>
    <row r="236" spans="1:34" s="92" customFormat="1" x14ac:dyDescent="0.2">
      <c r="A236" s="215">
        <v>42517</v>
      </c>
      <c r="B236" s="138">
        <v>69</v>
      </c>
      <c r="C236" s="105" t="s">
        <v>404</v>
      </c>
      <c r="D236" s="153" t="s">
        <v>243</v>
      </c>
      <c r="E236" s="140">
        <f t="shared" si="52"/>
        <v>1178250.3900000001</v>
      </c>
      <c r="F236" s="140">
        <f t="shared" si="53"/>
        <v>1106137.5824208087</v>
      </c>
      <c r="G236" s="141" t="s">
        <v>29</v>
      </c>
      <c r="H236" s="138">
        <v>51981</v>
      </c>
      <c r="I236" s="142" t="s">
        <v>1735</v>
      </c>
      <c r="J236" s="138">
        <v>51987</v>
      </c>
      <c r="K236" s="143" t="s">
        <v>1736</v>
      </c>
      <c r="L236" s="144">
        <f t="shared" si="47"/>
        <v>387.78646327014224</v>
      </c>
      <c r="M236" s="144">
        <f t="shared" si="48"/>
        <v>364.05265350869166</v>
      </c>
      <c r="N236" s="145"/>
      <c r="O236" s="146" t="s">
        <v>269</v>
      </c>
      <c r="P236" s="147" t="s">
        <v>263</v>
      </c>
      <c r="Q236" s="146" t="e">
        <f>VLOOKUP(J236,J257:K754,2,FALSE)</f>
        <v>#N/A</v>
      </c>
      <c r="R236" s="138">
        <v>69</v>
      </c>
      <c r="S236" s="138">
        <v>1</v>
      </c>
      <c r="T236" s="150">
        <v>0.01</v>
      </c>
      <c r="U236" s="150">
        <v>30.384</v>
      </c>
      <c r="V236" s="146">
        <f t="shared" si="54"/>
        <v>0</v>
      </c>
      <c r="W236" s="146">
        <f t="shared" si="55"/>
        <v>0</v>
      </c>
      <c r="X236" s="152">
        <f t="shared" si="57"/>
        <v>0</v>
      </c>
      <c r="Y236" s="152">
        <f t="shared" si="49"/>
        <v>0</v>
      </c>
      <c r="Z236" s="146">
        <f t="shared" si="51"/>
        <v>1</v>
      </c>
      <c r="AA236" s="152">
        <f t="shared" si="58"/>
        <v>0</v>
      </c>
      <c r="AB236" s="152">
        <f t="shared" si="50"/>
        <v>0</v>
      </c>
      <c r="AC236" s="146" t="s">
        <v>263</v>
      </c>
      <c r="AD236" s="138">
        <v>526</v>
      </c>
      <c r="AE236" s="138">
        <v>100</v>
      </c>
      <c r="AF236" s="150">
        <f t="shared" si="56"/>
        <v>0.01</v>
      </c>
      <c r="AG236" s="153" t="s">
        <v>1714</v>
      </c>
      <c r="AH236" s="94"/>
    </row>
    <row r="237" spans="1:34" s="92" customFormat="1" x14ac:dyDescent="0.2">
      <c r="A237" s="215">
        <v>42517</v>
      </c>
      <c r="B237" s="138">
        <v>69</v>
      </c>
      <c r="C237" s="105" t="s">
        <v>404</v>
      </c>
      <c r="D237" s="153" t="s">
        <v>243</v>
      </c>
      <c r="E237" s="140">
        <f t="shared" si="52"/>
        <v>1178250.3900000001</v>
      </c>
      <c r="F237" s="140">
        <f t="shared" si="53"/>
        <v>1106137.5824208087</v>
      </c>
      <c r="G237" s="141" t="s">
        <v>29</v>
      </c>
      <c r="H237" s="138">
        <v>51982</v>
      </c>
      <c r="I237" s="142" t="s">
        <v>1737</v>
      </c>
      <c r="J237" s="138">
        <v>51988</v>
      </c>
      <c r="K237" s="143" t="s">
        <v>1493</v>
      </c>
      <c r="L237" s="144">
        <f t="shared" si="47"/>
        <v>736.79428021327021</v>
      </c>
      <c r="M237" s="144">
        <f t="shared" si="48"/>
        <v>691.70004166651415</v>
      </c>
      <c r="N237" s="145"/>
      <c r="O237" s="146" t="s">
        <v>269</v>
      </c>
      <c r="P237" s="147" t="s">
        <v>263</v>
      </c>
      <c r="Q237" s="146" t="e">
        <f>VLOOKUP(J237,J258:K755,2,FALSE)</f>
        <v>#N/A</v>
      </c>
      <c r="R237" s="138">
        <v>69</v>
      </c>
      <c r="S237" s="138">
        <v>1</v>
      </c>
      <c r="T237" s="150">
        <v>1.9E-2</v>
      </c>
      <c r="U237" s="150">
        <v>30.384</v>
      </c>
      <c r="V237" s="146">
        <f t="shared" si="54"/>
        <v>0</v>
      </c>
      <c r="W237" s="146">
        <f t="shared" si="55"/>
        <v>0</v>
      </c>
      <c r="X237" s="152">
        <f t="shared" si="57"/>
        <v>0</v>
      </c>
      <c r="Y237" s="152">
        <f t="shared" si="49"/>
        <v>0</v>
      </c>
      <c r="Z237" s="146">
        <f t="shared" si="51"/>
        <v>1</v>
      </c>
      <c r="AA237" s="152">
        <f t="shared" si="58"/>
        <v>0</v>
      </c>
      <c r="AB237" s="152">
        <f t="shared" si="50"/>
        <v>0</v>
      </c>
      <c r="AC237" s="146" t="s">
        <v>263</v>
      </c>
      <c r="AD237" s="138">
        <v>526</v>
      </c>
      <c r="AE237" s="138">
        <v>100</v>
      </c>
      <c r="AF237" s="150">
        <f t="shared" si="56"/>
        <v>1.9E-2</v>
      </c>
      <c r="AG237" s="153" t="s">
        <v>1714</v>
      </c>
      <c r="AH237" s="94"/>
    </row>
    <row r="238" spans="1:34" s="92" customFormat="1" ht="12" customHeight="1" x14ac:dyDescent="0.2">
      <c r="A238" s="215">
        <v>42516</v>
      </c>
      <c r="B238" s="138">
        <v>69</v>
      </c>
      <c r="C238" s="105" t="s">
        <v>392</v>
      </c>
      <c r="D238" s="153" t="s">
        <v>161</v>
      </c>
      <c r="E238" s="140">
        <f t="shared" si="52"/>
        <v>200531.07</v>
      </c>
      <c r="F238" s="140">
        <f t="shared" si="53"/>
        <v>184807.00025934132</v>
      </c>
      <c r="G238" s="141" t="s">
        <v>29</v>
      </c>
      <c r="H238" s="138">
        <v>51465</v>
      </c>
      <c r="I238" s="142" t="s">
        <v>1726</v>
      </c>
      <c r="J238" s="138">
        <v>51483</v>
      </c>
      <c r="K238" s="153" t="s">
        <v>1003</v>
      </c>
      <c r="L238" s="144">
        <f t="shared" si="47"/>
        <v>12200.580803105808</v>
      </c>
      <c r="M238" s="144">
        <f t="shared" si="48"/>
        <v>11243.907189263438</v>
      </c>
      <c r="N238" s="145">
        <f>SUM(L238:L246)</f>
        <v>120657.934342334</v>
      </c>
      <c r="O238" s="146" t="s">
        <v>262</v>
      </c>
      <c r="P238" s="147" t="s">
        <v>607</v>
      </c>
      <c r="Q238" s="146" t="e">
        <f>VLOOKUP(J238,J239:K684,2,FALSE)</f>
        <v>#N/A</v>
      </c>
      <c r="R238" s="138">
        <v>69</v>
      </c>
      <c r="S238" s="138">
        <v>1</v>
      </c>
      <c r="T238" s="150">
        <v>2.1</v>
      </c>
      <c r="U238" s="150">
        <v>34.515999999999998</v>
      </c>
      <c r="V238" s="146">
        <f t="shared" si="54"/>
        <v>0</v>
      </c>
      <c r="W238" s="146">
        <f t="shared" si="55"/>
        <v>1</v>
      </c>
      <c r="X238" s="152">
        <f t="shared" si="57"/>
        <v>0</v>
      </c>
      <c r="Y238" s="152">
        <f t="shared" si="49"/>
        <v>0</v>
      </c>
      <c r="Z238" s="146">
        <f t="shared" si="51"/>
        <v>0</v>
      </c>
      <c r="AA238" s="152">
        <f t="shared" si="58"/>
        <v>0</v>
      </c>
      <c r="AB238" s="152">
        <f t="shared" si="50"/>
        <v>0</v>
      </c>
      <c r="AC238" s="146" t="s">
        <v>263</v>
      </c>
      <c r="AD238" s="138">
        <v>526</v>
      </c>
      <c r="AE238" s="138">
        <v>100</v>
      </c>
      <c r="AF238" s="150">
        <f t="shared" si="56"/>
        <v>2.1</v>
      </c>
      <c r="AG238" s="153" t="s">
        <v>1551</v>
      </c>
      <c r="AH238" s="94"/>
    </row>
    <row r="239" spans="1:34" s="92" customFormat="1" ht="12" customHeight="1" x14ac:dyDescent="0.2">
      <c r="A239" s="215">
        <v>42516</v>
      </c>
      <c r="B239" s="138">
        <v>69</v>
      </c>
      <c r="C239" s="105" t="s">
        <v>392</v>
      </c>
      <c r="D239" s="153" t="s">
        <v>161</v>
      </c>
      <c r="E239" s="140">
        <f t="shared" si="52"/>
        <v>200531.07</v>
      </c>
      <c r="F239" s="140">
        <f t="shared" si="53"/>
        <v>184807.00025934132</v>
      </c>
      <c r="G239" s="141" t="s">
        <v>29</v>
      </c>
      <c r="H239" s="138">
        <v>51483</v>
      </c>
      <c r="I239" s="153" t="s">
        <v>1003</v>
      </c>
      <c r="J239" s="138">
        <v>51485</v>
      </c>
      <c r="K239" s="153" t="s">
        <v>997</v>
      </c>
      <c r="L239" s="144">
        <f t="shared" si="47"/>
        <v>18998.047250550469</v>
      </c>
      <c r="M239" s="144">
        <f t="shared" si="48"/>
        <v>17508.369766138781</v>
      </c>
      <c r="N239" s="145"/>
      <c r="O239" s="146" t="s">
        <v>269</v>
      </c>
      <c r="P239" s="147" t="s">
        <v>263</v>
      </c>
      <c r="Q239" s="146" t="str">
        <f>VLOOKUP(J239,J240:K685,2,FALSE)</f>
        <v>Lamb County REC Hodge Tap structure 71</v>
      </c>
      <c r="R239" s="138">
        <v>69</v>
      </c>
      <c r="S239" s="138">
        <v>1</v>
      </c>
      <c r="T239" s="150">
        <v>3.27</v>
      </c>
      <c r="U239" s="150">
        <v>34.515999999999998</v>
      </c>
      <c r="V239" s="146">
        <f t="shared" si="54"/>
        <v>0</v>
      </c>
      <c r="W239" s="146">
        <f t="shared" si="55"/>
        <v>0</v>
      </c>
      <c r="X239" s="152">
        <f t="shared" si="57"/>
        <v>0</v>
      </c>
      <c r="Y239" s="152">
        <f t="shared" si="49"/>
        <v>0</v>
      </c>
      <c r="Z239" s="146">
        <f t="shared" si="51"/>
        <v>1</v>
      </c>
      <c r="AA239" s="152">
        <f t="shared" si="58"/>
        <v>0</v>
      </c>
      <c r="AB239" s="152">
        <f t="shared" si="50"/>
        <v>0</v>
      </c>
      <c r="AC239" s="146" t="s">
        <v>263</v>
      </c>
      <c r="AD239" s="138">
        <v>526</v>
      </c>
      <c r="AE239" s="138">
        <v>100</v>
      </c>
      <c r="AF239" s="150">
        <f t="shared" si="56"/>
        <v>3.27</v>
      </c>
      <c r="AG239" s="153" t="s">
        <v>1730</v>
      </c>
      <c r="AH239" s="94"/>
    </row>
    <row r="240" spans="1:34" s="92" customFormat="1" x14ac:dyDescent="0.2">
      <c r="A240" s="215">
        <v>42516</v>
      </c>
      <c r="B240" s="138">
        <v>69</v>
      </c>
      <c r="C240" s="105" t="s">
        <v>392</v>
      </c>
      <c r="D240" s="153" t="s">
        <v>161</v>
      </c>
      <c r="E240" s="140">
        <f t="shared" si="52"/>
        <v>200531.07</v>
      </c>
      <c r="F240" s="140">
        <f t="shared" si="53"/>
        <v>184807.00025934132</v>
      </c>
      <c r="G240" s="141" t="s">
        <v>29</v>
      </c>
      <c r="H240" s="138">
        <v>51485</v>
      </c>
      <c r="I240" s="153" t="s">
        <v>997</v>
      </c>
      <c r="J240" s="138">
        <v>51487</v>
      </c>
      <c r="K240" s="153" t="s">
        <v>1004</v>
      </c>
      <c r="L240" s="144">
        <f t="shared" si="47"/>
        <v>418.3056275350562</v>
      </c>
      <c r="M240" s="144">
        <f t="shared" si="48"/>
        <v>385.50538934617498</v>
      </c>
      <c r="N240" s="145"/>
      <c r="O240" s="146" t="s">
        <v>269</v>
      </c>
      <c r="P240" s="147" t="s">
        <v>263</v>
      </c>
      <c r="Q240" s="146" t="str">
        <f>VLOOKUP(J240,J241:K735,2,FALSE)</f>
        <v>Switch 6776</v>
      </c>
      <c r="R240" s="138">
        <v>69</v>
      </c>
      <c r="S240" s="138">
        <v>1</v>
      </c>
      <c r="T240" s="150">
        <v>7.1999999999999995E-2</v>
      </c>
      <c r="U240" s="150">
        <v>34.515999999999998</v>
      </c>
      <c r="V240" s="146">
        <f t="shared" si="54"/>
        <v>0</v>
      </c>
      <c r="W240" s="146">
        <f t="shared" si="55"/>
        <v>0</v>
      </c>
      <c r="X240" s="152">
        <f t="shared" si="57"/>
        <v>0</v>
      </c>
      <c r="Y240" s="152">
        <f t="shared" si="49"/>
        <v>0</v>
      </c>
      <c r="Z240" s="146">
        <f t="shared" si="51"/>
        <v>1</v>
      </c>
      <c r="AA240" s="152">
        <f t="shared" si="58"/>
        <v>0</v>
      </c>
      <c r="AB240" s="152">
        <f t="shared" si="50"/>
        <v>0</v>
      </c>
      <c r="AC240" s="146" t="s">
        <v>263</v>
      </c>
      <c r="AD240" s="138">
        <v>526</v>
      </c>
      <c r="AE240" s="138">
        <v>100</v>
      </c>
      <c r="AF240" s="150">
        <f t="shared" si="56"/>
        <v>7.1999999999999995E-2</v>
      </c>
      <c r="AG240" s="153" t="s">
        <v>1738</v>
      </c>
      <c r="AH240" s="94"/>
    </row>
    <row r="241" spans="1:34" s="92" customFormat="1" ht="12" customHeight="1" x14ac:dyDescent="0.2">
      <c r="A241" s="215">
        <v>42516</v>
      </c>
      <c r="B241" s="138">
        <v>69</v>
      </c>
      <c r="C241" s="105" t="s">
        <v>392</v>
      </c>
      <c r="D241" s="153" t="s">
        <v>161</v>
      </c>
      <c r="E241" s="140">
        <f t="shared" si="52"/>
        <v>200531.07</v>
      </c>
      <c r="F241" s="140">
        <f t="shared" si="53"/>
        <v>184807.00025934132</v>
      </c>
      <c r="G241" s="141" t="s">
        <v>29</v>
      </c>
      <c r="H241" s="138">
        <v>51487</v>
      </c>
      <c r="I241" s="142" t="s">
        <v>997</v>
      </c>
      <c r="J241" s="138">
        <v>51489</v>
      </c>
      <c r="K241" s="153" t="s">
        <v>1727</v>
      </c>
      <c r="L241" s="144">
        <f t="shared" si="47"/>
        <v>6437.2588237339214</v>
      </c>
      <c r="M241" s="144">
        <f t="shared" si="48"/>
        <v>5932.4996027161378</v>
      </c>
      <c r="N241" s="145"/>
      <c r="O241" s="146" t="s">
        <v>269</v>
      </c>
      <c r="P241" s="147" t="s">
        <v>263</v>
      </c>
      <c r="Q241" s="146" t="str">
        <f>VLOOKUP(J241,J242:K736,2,FALSE)</f>
        <v>LC-Whitharral Tap Structure 70</v>
      </c>
      <c r="R241" s="138">
        <v>69</v>
      </c>
      <c r="S241" s="138">
        <v>1</v>
      </c>
      <c r="T241" s="150">
        <v>1.1080000000000001</v>
      </c>
      <c r="U241" s="150">
        <v>34.515999999999998</v>
      </c>
      <c r="V241" s="146">
        <f t="shared" si="54"/>
        <v>0</v>
      </c>
      <c r="W241" s="146">
        <f t="shared" si="55"/>
        <v>0</v>
      </c>
      <c r="X241" s="152">
        <f t="shared" si="57"/>
        <v>0</v>
      </c>
      <c r="Y241" s="152">
        <f t="shared" si="49"/>
        <v>0</v>
      </c>
      <c r="Z241" s="146">
        <f t="shared" si="51"/>
        <v>1</v>
      </c>
      <c r="AA241" s="152">
        <f t="shared" si="58"/>
        <v>0</v>
      </c>
      <c r="AB241" s="152">
        <f t="shared" si="50"/>
        <v>0</v>
      </c>
      <c r="AC241" s="146" t="s">
        <v>263</v>
      </c>
      <c r="AD241" s="138">
        <v>526</v>
      </c>
      <c r="AE241" s="138">
        <v>100</v>
      </c>
      <c r="AF241" s="150">
        <f t="shared" si="56"/>
        <v>1.1080000000000001</v>
      </c>
      <c r="AG241" s="153" t="s">
        <v>1730</v>
      </c>
      <c r="AH241" s="94"/>
    </row>
    <row r="242" spans="1:34" s="92" customFormat="1" ht="12" customHeight="1" x14ac:dyDescent="0.2">
      <c r="A242" s="215">
        <v>42516</v>
      </c>
      <c r="B242" s="138">
        <v>69</v>
      </c>
      <c r="C242" s="105" t="s">
        <v>392</v>
      </c>
      <c r="D242" s="153" t="s">
        <v>161</v>
      </c>
      <c r="E242" s="140">
        <f t="shared" si="52"/>
        <v>200531.07</v>
      </c>
      <c r="F242" s="140">
        <f t="shared" si="53"/>
        <v>184807.00025934132</v>
      </c>
      <c r="G242" s="141" t="s">
        <v>29</v>
      </c>
      <c r="H242" s="138">
        <v>51489</v>
      </c>
      <c r="I242" s="153" t="s">
        <v>1727</v>
      </c>
      <c r="J242" s="138">
        <v>51493</v>
      </c>
      <c r="K242" s="153" t="s">
        <v>1005</v>
      </c>
      <c r="L242" s="144">
        <f t="shared" si="47"/>
        <v>40012.095233804619</v>
      </c>
      <c r="M242" s="144">
        <f t="shared" si="48"/>
        <v>36874.661339265374</v>
      </c>
      <c r="N242" s="145"/>
      <c r="O242" s="146" t="s">
        <v>269</v>
      </c>
      <c r="P242" s="147" t="s">
        <v>263</v>
      </c>
      <c r="Q242" s="146" t="str">
        <f>VLOOKUP(J242,J243:K737,2,FALSE)</f>
        <v>Mid-America #2</v>
      </c>
      <c r="R242" s="138">
        <v>69</v>
      </c>
      <c r="S242" s="138">
        <v>1</v>
      </c>
      <c r="T242" s="150">
        <v>6.8869999999999996</v>
      </c>
      <c r="U242" s="150">
        <v>34.515999999999998</v>
      </c>
      <c r="V242" s="146">
        <f t="shared" si="54"/>
        <v>0</v>
      </c>
      <c r="W242" s="146">
        <f t="shared" si="55"/>
        <v>0</v>
      </c>
      <c r="X242" s="152">
        <f t="shared" si="57"/>
        <v>0</v>
      </c>
      <c r="Y242" s="152">
        <f t="shared" si="49"/>
        <v>0</v>
      </c>
      <c r="Z242" s="146">
        <f t="shared" si="51"/>
        <v>1</v>
      </c>
      <c r="AA242" s="152">
        <f t="shared" si="58"/>
        <v>0</v>
      </c>
      <c r="AB242" s="152">
        <f t="shared" si="50"/>
        <v>0</v>
      </c>
      <c r="AC242" s="146" t="s">
        <v>263</v>
      </c>
      <c r="AD242" s="138">
        <v>526</v>
      </c>
      <c r="AE242" s="138">
        <v>100</v>
      </c>
      <c r="AF242" s="150">
        <f t="shared" si="56"/>
        <v>6.8869999999999996</v>
      </c>
      <c r="AG242" s="153" t="s">
        <v>1551</v>
      </c>
      <c r="AH242" s="94"/>
    </row>
    <row r="243" spans="1:34" s="92" customFormat="1" x14ac:dyDescent="0.2">
      <c r="A243" s="215">
        <v>42516</v>
      </c>
      <c r="B243" s="138">
        <v>69</v>
      </c>
      <c r="C243" s="105" t="s">
        <v>392</v>
      </c>
      <c r="D243" s="153" t="s">
        <v>161</v>
      </c>
      <c r="E243" s="140">
        <f t="shared" si="52"/>
        <v>200531.07</v>
      </c>
      <c r="F243" s="140">
        <f t="shared" si="53"/>
        <v>184807.00025934132</v>
      </c>
      <c r="G243" s="141" t="s">
        <v>29</v>
      </c>
      <c r="H243" s="138">
        <v>51585</v>
      </c>
      <c r="I243" s="153" t="s">
        <v>1005</v>
      </c>
      <c r="J243" s="138">
        <v>51587</v>
      </c>
      <c r="K243" s="153" t="s">
        <v>1006</v>
      </c>
      <c r="L243" s="144">
        <f t="shared" si="47"/>
        <v>23895.70897294009</v>
      </c>
      <c r="M243" s="144">
        <f t="shared" si="48"/>
        <v>22021.99536640025</v>
      </c>
      <c r="N243" s="145"/>
      <c r="O243" s="146" t="s">
        <v>269</v>
      </c>
      <c r="P243" s="147" t="s">
        <v>263</v>
      </c>
      <c r="Q243" s="146" t="str">
        <f>VLOOKUP(J243,J244:K738,2,FALSE)</f>
        <v>Whitharral</v>
      </c>
      <c r="R243" s="138">
        <v>69</v>
      </c>
      <c r="S243" s="138">
        <v>1</v>
      </c>
      <c r="T243" s="150">
        <v>4.1130000000000004</v>
      </c>
      <c r="U243" s="150">
        <v>34.515999999999998</v>
      </c>
      <c r="V243" s="146">
        <f t="shared" si="54"/>
        <v>0</v>
      </c>
      <c r="W243" s="146">
        <f t="shared" si="55"/>
        <v>0</v>
      </c>
      <c r="X243" s="152">
        <f t="shared" si="57"/>
        <v>0</v>
      </c>
      <c r="Y243" s="152">
        <f t="shared" si="49"/>
        <v>0</v>
      </c>
      <c r="Z243" s="146">
        <f t="shared" si="51"/>
        <v>1</v>
      </c>
      <c r="AA243" s="152">
        <f t="shared" si="58"/>
        <v>0</v>
      </c>
      <c r="AB243" s="152">
        <f t="shared" si="50"/>
        <v>0</v>
      </c>
      <c r="AC243" s="146" t="s">
        <v>263</v>
      </c>
      <c r="AD243" s="138">
        <v>526</v>
      </c>
      <c r="AE243" s="138">
        <v>100</v>
      </c>
      <c r="AF243" s="150">
        <f t="shared" si="56"/>
        <v>4.1130000000000004</v>
      </c>
      <c r="AG243" s="153" t="s">
        <v>1551</v>
      </c>
      <c r="AH243" s="94"/>
    </row>
    <row r="244" spans="1:34" s="92" customFormat="1" x14ac:dyDescent="0.2">
      <c r="A244" s="215">
        <v>42516</v>
      </c>
      <c r="B244" s="138">
        <v>69</v>
      </c>
      <c r="C244" s="105" t="s">
        <v>392</v>
      </c>
      <c r="D244" s="153" t="s">
        <v>161</v>
      </c>
      <c r="E244" s="140">
        <f t="shared" si="52"/>
        <v>200531.07</v>
      </c>
      <c r="F244" s="140">
        <f t="shared" si="53"/>
        <v>184807.00025934132</v>
      </c>
      <c r="G244" s="141" t="s">
        <v>29</v>
      </c>
      <c r="H244" s="138">
        <v>51593</v>
      </c>
      <c r="I244" s="153" t="s">
        <v>1727</v>
      </c>
      <c r="J244" s="138">
        <v>51591</v>
      </c>
      <c r="K244" s="153" t="s">
        <v>998</v>
      </c>
      <c r="L244" s="144">
        <f t="shared" si="47"/>
        <v>14013.238522424383</v>
      </c>
      <c r="M244" s="144">
        <f t="shared" si="48"/>
        <v>12914.430543096862</v>
      </c>
      <c r="N244" s="145"/>
      <c r="O244" s="146" t="s">
        <v>269</v>
      </c>
      <c r="P244" s="147" t="s">
        <v>263</v>
      </c>
      <c r="Q244" s="146" t="str">
        <f>VLOOKUP(J244,J245:K740,2,FALSE)</f>
        <v>Elwood</v>
      </c>
      <c r="R244" s="138">
        <v>69</v>
      </c>
      <c r="S244" s="138">
        <v>1</v>
      </c>
      <c r="T244" s="150">
        <v>2.4119999999999999</v>
      </c>
      <c r="U244" s="150">
        <v>34.515999999999998</v>
      </c>
      <c r="V244" s="146">
        <f t="shared" si="54"/>
        <v>0</v>
      </c>
      <c r="W244" s="146">
        <f t="shared" si="55"/>
        <v>0</v>
      </c>
      <c r="X244" s="152">
        <f t="shared" si="57"/>
        <v>0</v>
      </c>
      <c r="Y244" s="152">
        <f t="shared" si="49"/>
        <v>0</v>
      </c>
      <c r="Z244" s="146">
        <f t="shared" si="51"/>
        <v>1</v>
      </c>
      <c r="AA244" s="152">
        <f t="shared" si="58"/>
        <v>0</v>
      </c>
      <c r="AB244" s="152">
        <f t="shared" si="50"/>
        <v>0</v>
      </c>
      <c r="AC244" s="146" t="s">
        <v>263</v>
      </c>
      <c r="AD244" s="138">
        <v>526</v>
      </c>
      <c r="AE244" s="138">
        <v>100</v>
      </c>
      <c r="AF244" s="150">
        <f t="shared" si="56"/>
        <v>2.4119999999999999</v>
      </c>
      <c r="AG244" s="153" t="s">
        <v>1730</v>
      </c>
      <c r="AH244" s="94"/>
    </row>
    <row r="245" spans="1:34" s="92" customFormat="1" ht="12" customHeight="1" x14ac:dyDescent="0.2">
      <c r="A245" s="215">
        <v>42516</v>
      </c>
      <c r="B245" s="138">
        <v>69</v>
      </c>
      <c r="C245" s="105" t="s">
        <v>392</v>
      </c>
      <c r="D245" s="153" t="s">
        <v>161</v>
      </c>
      <c r="E245" s="140">
        <f t="shared" si="52"/>
        <v>200531.07</v>
      </c>
      <c r="F245" s="140">
        <f t="shared" si="53"/>
        <v>184807.00025934132</v>
      </c>
      <c r="G245" s="141" t="s">
        <v>29</v>
      </c>
      <c r="H245" s="138">
        <v>51595</v>
      </c>
      <c r="I245" s="153" t="s">
        <v>998</v>
      </c>
      <c r="J245" s="138">
        <v>51493</v>
      </c>
      <c r="K245" s="153" t="s">
        <v>1007</v>
      </c>
      <c r="L245" s="144">
        <f t="shared" si="47"/>
        <v>162.67441070807743</v>
      </c>
      <c r="M245" s="144">
        <f t="shared" si="48"/>
        <v>149.9187625235125</v>
      </c>
      <c r="N245" s="145"/>
      <c r="O245" s="146" t="s">
        <v>269</v>
      </c>
      <c r="P245" s="147" t="s">
        <v>263</v>
      </c>
      <c r="Q245" s="146" t="e">
        <f>VLOOKUP(J245,J246:K741,2,FALSE)</f>
        <v>#N/A</v>
      </c>
      <c r="R245" s="138">
        <v>69</v>
      </c>
      <c r="S245" s="138">
        <v>1</v>
      </c>
      <c r="T245" s="150">
        <v>2.8000000000000001E-2</v>
      </c>
      <c r="U245" s="150">
        <v>34.515999999999998</v>
      </c>
      <c r="V245" s="146">
        <f t="shared" si="54"/>
        <v>0</v>
      </c>
      <c r="W245" s="146">
        <f t="shared" si="55"/>
        <v>0</v>
      </c>
      <c r="X245" s="152">
        <f t="shared" si="57"/>
        <v>0</v>
      </c>
      <c r="Y245" s="152">
        <f t="shared" si="49"/>
        <v>0</v>
      </c>
      <c r="Z245" s="146">
        <f t="shared" si="51"/>
        <v>1</v>
      </c>
      <c r="AA245" s="152">
        <f t="shared" si="58"/>
        <v>0</v>
      </c>
      <c r="AB245" s="152">
        <f t="shared" si="50"/>
        <v>0</v>
      </c>
      <c r="AC245" s="146" t="s">
        <v>263</v>
      </c>
      <c r="AD245" s="138">
        <v>526</v>
      </c>
      <c r="AE245" s="138">
        <v>100</v>
      </c>
      <c r="AF245" s="150">
        <f t="shared" si="56"/>
        <v>2.8000000000000001E-2</v>
      </c>
      <c r="AG245" s="153" t="s">
        <v>1738</v>
      </c>
      <c r="AH245" s="94"/>
    </row>
    <row r="246" spans="1:34" s="92" customFormat="1" x14ac:dyDescent="0.2">
      <c r="A246" s="215">
        <v>42516</v>
      </c>
      <c r="B246" s="138">
        <v>69</v>
      </c>
      <c r="C246" s="105" t="s">
        <v>392</v>
      </c>
      <c r="D246" s="153" t="s">
        <v>161</v>
      </c>
      <c r="E246" s="140">
        <f t="shared" si="52"/>
        <v>200531.07</v>
      </c>
      <c r="F246" s="140">
        <f t="shared" si="53"/>
        <v>184807.00025934132</v>
      </c>
      <c r="G246" s="141" t="s">
        <v>29</v>
      </c>
      <c r="H246" s="138">
        <v>51597</v>
      </c>
      <c r="I246" s="153" t="s">
        <v>998</v>
      </c>
      <c r="J246" s="138">
        <v>51595</v>
      </c>
      <c r="K246" s="153" t="s">
        <v>999</v>
      </c>
      <c r="L246" s="144">
        <f t="shared" si="47"/>
        <v>4520.0246975315795</v>
      </c>
      <c r="M246" s="144">
        <f t="shared" si="48"/>
        <v>4165.5999015461693</v>
      </c>
      <c r="N246" s="145"/>
      <c r="O246" s="146" t="s">
        <v>269</v>
      </c>
      <c r="P246" s="147" t="s">
        <v>263</v>
      </c>
      <c r="Q246" s="146" t="e">
        <f>VLOOKUP(J246,J273:K742,2,FALSE)</f>
        <v>#N/A</v>
      </c>
      <c r="R246" s="138">
        <v>69</v>
      </c>
      <c r="S246" s="138">
        <v>1</v>
      </c>
      <c r="T246" s="150">
        <v>0.77800000000000002</v>
      </c>
      <c r="U246" s="150">
        <v>34.515999999999998</v>
      </c>
      <c r="V246" s="146">
        <f t="shared" si="54"/>
        <v>0</v>
      </c>
      <c r="W246" s="146">
        <f t="shared" si="55"/>
        <v>0</v>
      </c>
      <c r="X246" s="152">
        <f t="shared" si="57"/>
        <v>0</v>
      </c>
      <c r="Y246" s="152">
        <f t="shared" si="49"/>
        <v>0</v>
      </c>
      <c r="Z246" s="146">
        <f t="shared" si="51"/>
        <v>1</v>
      </c>
      <c r="AA246" s="152">
        <f t="shared" si="58"/>
        <v>0</v>
      </c>
      <c r="AB246" s="152">
        <f t="shared" si="50"/>
        <v>0</v>
      </c>
      <c r="AC246" s="146" t="s">
        <v>263</v>
      </c>
      <c r="AD246" s="138">
        <v>526</v>
      </c>
      <c r="AE246" s="138">
        <v>100</v>
      </c>
      <c r="AF246" s="150">
        <f t="shared" si="56"/>
        <v>0.77800000000000002</v>
      </c>
      <c r="AG246" s="153" t="s">
        <v>1730</v>
      </c>
      <c r="AH246" s="94"/>
    </row>
    <row r="247" spans="1:34" s="92" customFormat="1" ht="12" customHeight="1" x14ac:dyDescent="0.2">
      <c r="A247" s="215">
        <v>42516</v>
      </c>
      <c r="B247" s="138">
        <v>69</v>
      </c>
      <c r="C247" s="105" t="s">
        <v>392</v>
      </c>
      <c r="D247" s="153" t="s">
        <v>161</v>
      </c>
      <c r="E247" s="140">
        <f t="shared" ref="E247:E253" si="59">VLOOKUP(D247,TLine_Cost,2,FALSE)</f>
        <v>200531.07</v>
      </c>
      <c r="F247" s="140">
        <f t="shared" si="53"/>
        <v>184807.00025934132</v>
      </c>
      <c r="G247" s="141" t="s">
        <v>29</v>
      </c>
      <c r="H247" s="138">
        <v>51465</v>
      </c>
      <c r="I247" s="153" t="s">
        <v>999</v>
      </c>
      <c r="J247" s="138">
        <v>51587</v>
      </c>
      <c r="K247" s="153" t="s">
        <v>1008</v>
      </c>
      <c r="L247" s="144">
        <f t="shared" si="47"/>
        <v>1196.8188787808554</v>
      </c>
      <c r="M247" s="144">
        <f t="shared" si="48"/>
        <v>1102.9737528515564</v>
      </c>
      <c r="N247" s="145">
        <f>SUM(L247:L253)</f>
        <v>79780.178851547113</v>
      </c>
      <c r="O247" s="146" t="s">
        <v>269</v>
      </c>
      <c r="P247" s="147" t="s">
        <v>263</v>
      </c>
      <c r="Q247" s="146" t="str">
        <f>VLOOKUP(J247,J248:K766,2,FALSE)</f>
        <v>LC-Levelland #2 Tap Structure 14</v>
      </c>
      <c r="R247" s="138">
        <v>69</v>
      </c>
      <c r="S247" s="138">
        <v>1</v>
      </c>
      <c r="T247" s="262">
        <v>0.20599999999999999</v>
      </c>
      <c r="U247" s="262">
        <v>34.515999999999998</v>
      </c>
      <c r="V247" s="146">
        <f t="shared" si="54"/>
        <v>0</v>
      </c>
      <c r="W247" s="146">
        <f t="shared" si="55"/>
        <v>0</v>
      </c>
      <c r="X247" s="152">
        <f t="shared" si="57"/>
        <v>0</v>
      </c>
      <c r="Y247" s="152">
        <f t="shared" si="49"/>
        <v>0</v>
      </c>
      <c r="Z247" s="146">
        <f t="shared" si="51"/>
        <v>1</v>
      </c>
      <c r="AA247" s="152">
        <f t="shared" si="58"/>
        <v>0</v>
      </c>
      <c r="AB247" s="152">
        <f t="shared" si="50"/>
        <v>0</v>
      </c>
      <c r="AC247" s="146" t="s">
        <v>263</v>
      </c>
      <c r="AD247" s="138">
        <v>526</v>
      </c>
      <c r="AE247" s="138">
        <v>100</v>
      </c>
      <c r="AF247" s="150">
        <f t="shared" si="56"/>
        <v>0.20599999999999999</v>
      </c>
      <c r="AG247" s="153" t="s">
        <v>1738</v>
      </c>
      <c r="AH247" s="94"/>
    </row>
    <row r="248" spans="1:34" s="92" customFormat="1" x14ac:dyDescent="0.2">
      <c r="A248" s="215">
        <v>42516</v>
      </c>
      <c r="B248" s="138">
        <v>69</v>
      </c>
      <c r="C248" s="105" t="s">
        <v>392</v>
      </c>
      <c r="D248" s="153" t="s">
        <v>161</v>
      </c>
      <c r="E248" s="140">
        <f t="shared" si="59"/>
        <v>200531.07</v>
      </c>
      <c r="F248" s="140">
        <f t="shared" si="53"/>
        <v>184807.00025934132</v>
      </c>
      <c r="G248" s="141" t="s">
        <v>29</v>
      </c>
      <c r="H248" s="138">
        <v>51483</v>
      </c>
      <c r="I248" s="153" t="s">
        <v>999</v>
      </c>
      <c r="J248" s="138">
        <v>51485</v>
      </c>
      <c r="K248" s="153" t="s">
        <v>1728</v>
      </c>
      <c r="L248" s="144">
        <f t="shared" si="47"/>
        <v>12665.364833700314</v>
      </c>
      <c r="M248" s="144">
        <f t="shared" si="48"/>
        <v>11672.246510759187</v>
      </c>
      <c r="N248" s="145"/>
      <c r="O248" s="146" t="s">
        <v>262</v>
      </c>
      <c r="P248" s="147" t="s">
        <v>607</v>
      </c>
      <c r="Q248" s="146" t="e">
        <f>VLOOKUP(J248,J249:K767,2,FALSE)</f>
        <v>#N/A</v>
      </c>
      <c r="R248" s="138">
        <v>69</v>
      </c>
      <c r="S248" s="138">
        <v>1</v>
      </c>
      <c r="T248" s="262">
        <v>2.1800000000000002</v>
      </c>
      <c r="U248" s="262">
        <v>34.515999999999998</v>
      </c>
      <c r="V248" s="146">
        <f t="shared" si="54"/>
        <v>0</v>
      </c>
      <c r="W248" s="146">
        <f t="shared" si="55"/>
        <v>1</v>
      </c>
      <c r="X248" s="152">
        <f t="shared" si="57"/>
        <v>0</v>
      </c>
      <c r="Y248" s="152">
        <f t="shared" si="49"/>
        <v>0</v>
      </c>
      <c r="Z248" s="146">
        <f t="shared" si="51"/>
        <v>0</v>
      </c>
      <c r="AA248" s="152">
        <f t="shared" si="58"/>
        <v>0</v>
      </c>
      <c r="AB248" s="152">
        <f t="shared" si="50"/>
        <v>0</v>
      </c>
      <c r="AC248" s="146" t="s">
        <v>263</v>
      </c>
      <c r="AD248" s="138">
        <v>526</v>
      </c>
      <c r="AE248" s="138">
        <v>100</v>
      </c>
      <c r="AF248" s="150">
        <f t="shared" si="56"/>
        <v>2.1800000000000002</v>
      </c>
      <c r="AG248" s="153" t="s">
        <v>1730</v>
      </c>
      <c r="AH248" s="94"/>
    </row>
    <row r="249" spans="1:34" s="92" customFormat="1" x14ac:dyDescent="0.2">
      <c r="A249" s="215">
        <v>42516</v>
      </c>
      <c r="B249" s="138">
        <v>69</v>
      </c>
      <c r="C249" s="105" t="s">
        <v>392</v>
      </c>
      <c r="D249" s="153" t="s">
        <v>161</v>
      </c>
      <c r="E249" s="140">
        <f t="shared" si="59"/>
        <v>200531.07</v>
      </c>
      <c r="F249" s="140">
        <f t="shared" si="53"/>
        <v>184807.00025934132</v>
      </c>
      <c r="G249" s="141" t="s">
        <v>29</v>
      </c>
      <c r="H249" s="138">
        <v>51485</v>
      </c>
      <c r="I249" s="153" t="s">
        <v>1728</v>
      </c>
      <c r="J249" s="138">
        <v>51487</v>
      </c>
      <c r="K249" s="153" t="s">
        <v>1729</v>
      </c>
      <c r="L249" s="144">
        <f t="shared" si="47"/>
        <v>319.53902103372354</v>
      </c>
      <c r="M249" s="144">
        <f t="shared" si="48"/>
        <v>294.48328352832812</v>
      </c>
      <c r="N249" s="145"/>
      <c r="O249" s="146" t="s">
        <v>262</v>
      </c>
      <c r="P249" s="147" t="s">
        <v>607</v>
      </c>
      <c r="Q249" s="146" t="e">
        <f>VLOOKUP(J249,J250:K768,2,FALSE)</f>
        <v>#N/A</v>
      </c>
      <c r="R249" s="138">
        <v>69</v>
      </c>
      <c r="S249" s="138">
        <v>1</v>
      </c>
      <c r="T249" s="262">
        <v>5.5E-2</v>
      </c>
      <c r="U249" s="262">
        <v>34.515999999999998</v>
      </c>
      <c r="V249" s="146">
        <f t="shared" si="54"/>
        <v>0</v>
      </c>
      <c r="W249" s="146">
        <f t="shared" si="55"/>
        <v>1</v>
      </c>
      <c r="X249" s="152">
        <f t="shared" si="57"/>
        <v>0</v>
      </c>
      <c r="Y249" s="152">
        <f t="shared" si="49"/>
        <v>0</v>
      </c>
      <c r="Z249" s="146">
        <f t="shared" si="51"/>
        <v>0</v>
      </c>
      <c r="AA249" s="152">
        <f t="shared" si="58"/>
        <v>0</v>
      </c>
      <c r="AB249" s="152">
        <f t="shared" si="50"/>
        <v>0</v>
      </c>
      <c r="AC249" s="146" t="s">
        <v>263</v>
      </c>
      <c r="AD249" s="138">
        <v>526</v>
      </c>
      <c r="AE249" s="138">
        <v>100</v>
      </c>
      <c r="AF249" s="150">
        <f t="shared" si="56"/>
        <v>5.5E-2</v>
      </c>
      <c r="AG249" s="153" t="s">
        <v>1730</v>
      </c>
      <c r="AH249" s="94"/>
    </row>
    <row r="250" spans="1:34" x14ac:dyDescent="0.2">
      <c r="A250" s="215">
        <v>42516</v>
      </c>
      <c r="B250" s="138">
        <v>69</v>
      </c>
      <c r="C250" s="105" t="s">
        <v>392</v>
      </c>
      <c r="D250" s="153" t="s">
        <v>161</v>
      </c>
      <c r="E250" s="140">
        <f t="shared" si="59"/>
        <v>200531.07</v>
      </c>
      <c r="F250" s="140">
        <f t="shared" si="53"/>
        <v>184807.00025934132</v>
      </c>
      <c r="G250" s="141" t="s">
        <v>29</v>
      </c>
      <c r="H250" s="138">
        <v>51487</v>
      </c>
      <c r="I250" s="153" t="s">
        <v>1728</v>
      </c>
      <c r="J250" s="138">
        <v>51489</v>
      </c>
      <c r="K250" s="153" t="s">
        <v>1001</v>
      </c>
      <c r="L250" s="144">
        <f t="shared" si="47"/>
        <v>389.25662562289955</v>
      </c>
      <c r="M250" s="144">
        <f t="shared" si="48"/>
        <v>358.73418175269063</v>
      </c>
      <c r="N250" s="145"/>
      <c r="O250" s="146" t="s">
        <v>262</v>
      </c>
      <c r="P250" s="147" t="s">
        <v>607</v>
      </c>
      <c r="Q250" s="146" t="e">
        <f>VLOOKUP(J250,J251:K769,2,FALSE)</f>
        <v>#N/A</v>
      </c>
      <c r="R250" s="138">
        <v>69</v>
      </c>
      <c r="S250" s="138">
        <v>1</v>
      </c>
      <c r="T250" s="262">
        <v>6.7000000000000004E-2</v>
      </c>
      <c r="U250" s="262">
        <v>34.515999999999998</v>
      </c>
      <c r="V250" s="146">
        <f t="shared" si="54"/>
        <v>0</v>
      </c>
      <c r="W250" s="146">
        <f t="shared" si="55"/>
        <v>1</v>
      </c>
      <c r="X250" s="152">
        <f t="shared" si="57"/>
        <v>0</v>
      </c>
      <c r="Y250" s="152">
        <f t="shared" si="49"/>
        <v>0</v>
      </c>
      <c r="Z250" s="146">
        <f t="shared" si="51"/>
        <v>0</v>
      </c>
      <c r="AA250" s="152">
        <f t="shared" si="58"/>
        <v>0</v>
      </c>
      <c r="AB250" s="152">
        <f t="shared" si="50"/>
        <v>0</v>
      </c>
      <c r="AC250" s="146" t="s">
        <v>263</v>
      </c>
      <c r="AD250" s="138">
        <v>526</v>
      </c>
      <c r="AE250" s="138">
        <v>100</v>
      </c>
      <c r="AF250" s="150">
        <f t="shared" si="56"/>
        <v>6.7000000000000004E-2</v>
      </c>
      <c r="AG250" s="153" t="s">
        <v>1730</v>
      </c>
      <c r="AH250" s="78"/>
    </row>
    <row r="251" spans="1:34" x14ac:dyDescent="0.2">
      <c r="A251" s="215">
        <v>42516</v>
      </c>
      <c r="B251" s="138">
        <v>69</v>
      </c>
      <c r="C251" s="105" t="s">
        <v>392</v>
      </c>
      <c r="D251" s="153" t="s">
        <v>161</v>
      </c>
      <c r="E251" s="140">
        <f t="shared" si="59"/>
        <v>200531.07</v>
      </c>
      <c r="F251" s="140">
        <f t="shared" si="53"/>
        <v>184807.00025934132</v>
      </c>
      <c r="G251" s="141" t="s">
        <v>29</v>
      </c>
      <c r="H251" s="138">
        <v>51585</v>
      </c>
      <c r="I251" s="153" t="s">
        <v>1001</v>
      </c>
      <c r="J251" s="138">
        <v>51587</v>
      </c>
      <c r="K251" s="153" t="s">
        <v>1002</v>
      </c>
      <c r="L251" s="144">
        <f t="shared" si="47"/>
        <v>31367.112264746789</v>
      </c>
      <c r="M251" s="144">
        <f t="shared" si="48"/>
        <v>28907.549959444426</v>
      </c>
      <c r="N251" s="145"/>
      <c r="O251" s="146" t="s">
        <v>262</v>
      </c>
      <c r="P251" s="147" t="s">
        <v>607</v>
      </c>
      <c r="Q251" s="146" t="e">
        <f>VLOOKUP(J251,J252:K771,2,FALSE)</f>
        <v>#N/A</v>
      </c>
      <c r="R251" s="138">
        <v>69</v>
      </c>
      <c r="S251" s="138">
        <v>1</v>
      </c>
      <c r="T251" s="262">
        <v>5.399</v>
      </c>
      <c r="U251" s="262">
        <v>34.515999999999998</v>
      </c>
      <c r="V251" s="146">
        <f t="shared" si="54"/>
        <v>0</v>
      </c>
      <c r="W251" s="146">
        <f t="shared" si="55"/>
        <v>1</v>
      </c>
      <c r="X251" s="152">
        <f t="shared" si="57"/>
        <v>0</v>
      </c>
      <c r="Y251" s="152">
        <f t="shared" si="49"/>
        <v>0</v>
      </c>
      <c r="Z251" s="146">
        <f t="shared" si="51"/>
        <v>0</v>
      </c>
      <c r="AA251" s="152">
        <f t="shared" si="58"/>
        <v>0</v>
      </c>
      <c r="AB251" s="152">
        <f t="shared" si="50"/>
        <v>0</v>
      </c>
      <c r="AC251" s="146" t="s">
        <v>263</v>
      </c>
      <c r="AD251" s="138">
        <v>526</v>
      </c>
      <c r="AE251" s="138">
        <v>100</v>
      </c>
      <c r="AF251" s="150">
        <f t="shared" si="56"/>
        <v>5.399</v>
      </c>
      <c r="AG251" s="153" t="s">
        <v>1730</v>
      </c>
      <c r="AH251" s="78"/>
    </row>
    <row r="252" spans="1:34" x14ac:dyDescent="0.2">
      <c r="A252" s="215">
        <v>42516</v>
      </c>
      <c r="B252" s="138">
        <v>69</v>
      </c>
      <c r="C252" s="105" t="s">
        <v>392</v>
      </c>
      <c r="D252" s="153" t="s">
        <v>161</v>
      </c>
      <c r="E252" s="140">
        <f t="shared" si="59"/>
        <v>200531.07</v>
      </c>
      <c r="F252" s="140">
        <f t="shared" si="53"/>
        <v>184807.00025934132</v>
      </c>
      <c r="G252" s="141" t="s">
        <v>29</v>
      </c>
      <c r="H252" s="138">
        <v>51595</v>
      </c>
      <c r="I252" s="153" t="s">
        <v>1002</v>
      </c>
      <c r="J252" s="138">
        <v>51593</v>
      </c>
      <c r="K252" s="153" t="s">
        <v>961</v>
      </c>
      <c r="L252" s="144">
        <f t="shared" ref="L252:L260" si="60">E252*T252/U252</f>
        <v>6373.3510195271765</v>
      </c>
      <c r="M252" s="144">
        <f t="shared" ref="M252:M260" si="61">F252*T252/U252</f>
        <v>5873.6029460104719</v>
      </c>
      <c r="N252" s="145"/>
      <c r="O252" s="146" t="s">
        <v>262</v>
      </c>
      <c r="P252" s="147" t="s">
        <v>607</v>
      </c>
      <c r="Q252" s="146" t="e">
        <f>VLOOKUP(J252,J253:K774,2,FALSE)</f>
        <v>#N/A</v>
      </c>
      <c r="R252" s="138">
        <v>69</v>
      </c>
      <c r="S252" s="138">
        <v>1</v>
      </c>
      <c r="T252" s="262">
        <v>1.097</v>
      </c>
      <c r="U252" s="262">
        <v>34.515999999999998</v>
      </c>
      <c r="V252" s="146">
        <f t="shared" si="54"/>
        <v>0</v>
      </c>
      <c r="W252" s="146">
        <f t="shared" si="55"/>
        <v>1</v>
      </c>
      <c r="X252" s="152">
        <f t="shared" si="57"/>
        <v>0</v>
      </c>
      <c r="Y252" s="152">
        <f t="shared" ref="Y252:Y260" si="62">M252*V252*W252</f>
        <v>0</v>
      </c>
      <c r="Z252" s="146">
        <f t="shared" si="51"/>
        <v>0</v>
      </c>
      <c r="AA252" s="152">
        <f t="shared" si="58"/>
        <v>0</v>
      </c>
      <c r="AB252" s="152">
        <f t="shared" ref="AB252:AB260" si="63">M252*V252*Z252</f>
        <v>0</v>
      </c>
      <c r="AC252" s="146" t="s">
        <v>263</v>
      </c>
      <c r="AD252" s="138">
        <v>526</v>
      </c>
      <c r="AE252" s="138">
        <v>100</v>
      </c>
      <c r="AF252" s="150">
        <f t="shared" si="56"/>
        <v>1.097</v>
      </c>
      <c r="AG252" s="153" t="s">
        <v>1730</v>
      </c>
      <c r="AH252" s="78"/>
    </row>
    <row r="253" spans="1:34" x14ac:dyDescent="0.2">
      <c r="A253" s="215">
        <v>42516</v>
      </c>
      <c r="B253" s="138">
        <v>69</v>
      </c>
      <c r="C253" s="105" t="s">
        <v>392</v>
      </c>
      <c r="D253" s="153" t="s">
        <v>161</v>
      </c>
      <c r="E253" s="140">
        <f t="shared" si="59"/>
        <v>200531.07</v>
      </c>
      <c r="F253" s="140">
        <f t="shared" si="53"/>
        <v>184807.00025934132</v>
      </c>
      <c r="G253" s="141" t="s">
        <v>29</v>
      </c>
      <c r="H253" s="138">
        <v>51597</v>
      </c>
      <c r="I253" s="153" t="s">
        <v>1000</v>
      </c>
      <c r="J253" s="138">
        <v>51591</v>
      </c>
      <c r="K253" s="153" t="s">
        <v>1009</v>
      </c>
      <c r="L253" s="144">
        <f t="shared" si="60"/>
        <v>27468.73620813536</v>
      </c>
      <c r="M253" s="144">
        <f t="shared" si="61"/>
        <v>25314.853900398823</v>
      </c>
      <c r="N253" s="145"/>
      <c r="O253" s="146" t="s">
        <v>269</v>
      </c>
      <c r="P253" s="147" t="s">
        <v>263</v>
      </c>
      <c r="Q253" s="146" t="e">
        <f>VLOOKUP(#REF!,J273:K775,2,FALSE)</f>
        <v>#REF!</v>
      </c>
      <c r="R253" s="138">
        <v>69</v>
      </c>
      <c r="S253" s="138">
        <v>1</v>
      </c>
      <c r="T253" s="262">
        <v>4.7279999999999998</v>
      </c>
      <c r="U253" s="262">
        <v>34.515999999999998</v>
      </c>
      <c r="V253" s="146">
        <f t="shared" si="54"/>
        <v>0</v>
      </c>
      <c r="W253" s="146">
        <f t="shared" si="55"/>
        <v>0</v>
      </c>
      <c r="X253" s="152">
        <f t="shared" si="57"/>
        <v>0</v>
      </c>
      <c r="Y253" s="152">
        <f t="shared" si="62"/>
        <v>0</v>
      </c>
      <c r="Z253" s="146">
        <f t="shared" si="51"/>
        <v>1</v>
      </c>
      <c r="AA253" s="152">
        <f t="shared" si="58"/>
        <v>0</v>
      </c>
      <c r="AB253" s="152">
        <f t="shared" si="63"/>
        <v>0</v>
      </c>
      <c r="AC253" s="146" t="s">
        <v>263</v>
      </c>
      <c r="AD253" s="138">
        <v>526</v>
      </c>
      <c r="AE253" s="138">
        <v>100</v>
      </c>
      <c r="AF253" s="150">
        <f t="shared" si="56"/>
        <v>4.7279999999999998</v>
      </c>
      <c r="AG253" s="153" t="s">
        <v>1738</v>
      </c>
      <c r="AH253" s="78"/>
    </row>
    <row r="254" spans="1:34" s="92" customFormat="1" x14ac:dyDescent="0.2">
      <c r="A254" s="215">
        <v>42517</v>
      </c>
      <c r="B254" s="138">
        <v>69</v>
      </c>
      <c r="C254" s="105" t="s">
        <v>636</v>
      </c>
      <c r="D254" s="205" t="s">
        <v>300</v>
      </c>
      <c r="E254" s="140">
        <f>'Transmission Cost 12-31-2016'!B248</f>
        <v>7443339.6099999994</v>
      </c>
      <c r="F254" s="140">
        <f>'Transmission Cost 12-31-2016'!D248</f>
        <v>5830813.4694624124</v>
      </c>
      <c r="G254" s="141" t="s">
        <v>28</v>
      </c>
      <c r="H254" s="138"/>
      <c r="I254" s="142" t="s">
        <v>139</v>
      </c>
      <c r="J254" s="138"/>
      <c r="K254" s="153" t="s">
        <v>1163</v>
      </c>
      <c r="L254" s="144">
        <f t="shared" si="60"/>
        <v>3879676.5038399305</v>
      </c>
      <c r="M254" s="144">
        <f t="shared" si="61"/>
        <v>3039182.8400997422</v>
      </c>
      <c r="N254" s="145">
        <f>SUM(L254:L256)</f>
        <v>7443339.6100000003</v>
      </c>
      <c r="O254" s="146" t="s">
        <v>269</v>
      </c>
      <c r="P254" s="147" t="s">
        <v>263</v>
      </c>
      <c r="Q254" s="146"/>
      <c r="R254" s="138">
        <v>69</v>
      </c>
      <c r="S254" s="138">
        <v>1</v>
      </c>
      <c r="T254" s="150">
        <v>13.787000000000001</v>
      </c>
      <c r="U254" s="150">
        <v>26.451000000000001</v>
      </c>
      <c r="V254" s="146">
        <f t="shared" si="54"/>
        <v>1</v>
      </c>
      <c r="W254" s="146">
        <f t="shared" si="55"/>
        <v>0</v>
      </c>
      <c r="X254" s="152">
        <f t="shared" si="57"/>
        <v>0</v>
      </c>
      <c r="Y254" s="152">
        <f t="shared" si="62"/>
        <v>0</v>
      </c>
      <c r="Z254" s="146">
        <f t="shared" si="51"/>
        <v>1</v>
      </c>
      <c r="AA254" s="152">
        <f t="shared" si="58"/>
        <v>3879676.5038399305</v>
      </c>
      <c r="AB254" s="152">
        <f t="shared" si="63"/>
        <v>3039182.8400997422</v>
      </c>
      <c r="AC254" s="146" t="s">
        <v>263</v>
      </c>
      <c r="AD254" s="138">
        <v>526</v>
      </c>
      <c r="AE254" s="138">
        <v>100</v>
      </c>
      <c r="AF254" s="150">
        <f t="shared" ref="AF254:AF260" si="64">T254</f>
        <v>13.787000000000001</v>
      </c>
      <c r="AG254" s="153" t="s">
        <v>1739</v>
      </c>
      <c r="AH254" s="94"/>
    </row>
    <row r="255" spans="1:34" s="92" customFormat="1" x14ac:dyDescent="0.2">
      <c r="A255" s="215">
        <v>42517</v>
      </c>
      <c r="B255" s="138">
        <v>69</v>
      </c>
      <c r="C255" s="105" t="s">
        <v>636</v>
      </c>
      <c r="D255" s="205" t="s">
        <v>300</v>
      </c>
      <c r="E255" s="140">
        <f>'Transmission Cost 12-31-2016'!B248</f>
        <v>7443339.6099999994</v>
      </c>
      <c r="F255" s="140">
        <f>'Transmission Cost 12-31-2016'!D248</f>
        <v>5830813.4694624124</v>
      </c>
      <c r="G255" s="141" t="s">
        <v>28</v>
      </c>
      <c r="H255" s="138"/>
      <c r="I255" s="153" t="s">
        <v>1163</v>
      </c>
      <c r="J255" s="138"/>
      <c r="K255" s="143" t="s">
        <v>140</v>
      </c>
      <c r="L255" s="144">
        <f t="shared" si="60"/>
        <v>3537492.8069755393</v>
      </c>
      <c r="M255" s="144">
        <f t="shared" si="61"/>
        <v>2771129.867476163</v>
      </c>
      <c r="N255" s="145"/>
      <c r="O255" s="146" t="s">
        <v>269</v>
      </c>
      <c r="P255" s="147" t="s">
        <v>263</v>
      </c>
      <c r="Q255" s="146"/>
      <c r="R255" s="138">
        <v>69</v>
      </c>
      <c r="S255" s="138">
        <v>1</v>
      </c>
      <c r="T255" s="262">
        <v>12.571</v>
      </c>
      <c r="U255" s="150">
        <v>26.451000000000001</v>
      </c>
      <c r="V255" s="146">
        <f t="shared" si="54"/>
        <v>1</v>
      </c>
      <c r="W255" s="146">
        <f t="shared" si="55"/>
        <v>0</v>
      </c>
      <c r="X255" s="152">
        <f t="shared" si="57"/>
        <v>0</v>
      </c>
      <c r="Y255" s="152">
        <f t="shared" si="62"/>
        <v>0</v>
      </c>
      <c r="Z255" s="146">
        <f t="shared" si="51"/>
        <v>1</v>
      </c>
      <c r="AA255" s="152">
        <f t="shared" si="58"/>
        <v>3537492.8069755393</v>
      </c>
      <c r="AB255" s="152">
        <f t="shared" si="63"/>
        <v>2771129.867476163</v>
      </c>
      <c r="AC255" s="146" t="s">
        <v>263</v>
      </c>
      <c r="AD255" s="138">
        <v>526</v>
      </c>
      <c r="AE255" s="138">
        <v>100</v>
      </c>
      <c r="AF255" s="150">
        <f t="shared" si="64"/>
        <v>12.571</v>
      </c>
      <c r="AG255" s="153" t="s">
        <v>1739</v>
      </c>
      <c r="AH255" s="94"/>
    </row>
    <row r="256" spans="1:34" s="92" customFormat="1" x14ac:dyDescent="0.2">
      <c r="A256" s="215">
        <v>42517</v>
      </c>
      <c r="B256" s="138">
        <v>69</v>
      </c>
      <c r="C256" s="105" t="s">
        <v>636</v>
      </c>
      <c r="D256" s="205" t="s">
        <v>300</v>
      </c>
      <c r="E256" s="140">
        <f>'Transmission Cost 12-31-2016'!B248</f>
        <v>7443339.6099999994</v>
      </c>
      <c r="F256" s="140">
        <f>'Transmission Cost 12-31-2016'!D248</f>
        <v>5830813.4694624124</v>
      </c>
      <c r="G256" s="141" t="s">
        <v>28</v>
      </c>
      <c r="H256" s="138"/>
      <c r="I256" s="153" t="s">
        <v>1163</v>
      </c>
      <c r="J256" s="138"/>
      <c r="K256" s="143" t="s">
        <v>141</v>
      </c>
      <c r="L256" s="144">
        <f t="shared" si="60"/>
        <v>26170.299184529882</v>
      </c>
      <c r="M256" s="144">
        <f t="shared" si="61"/>
        <v>20500.761886507291</v>
      </c>
      <c r="N256" s="145"/>
      <c r="O256" s="146" t="s">
        <v>269</v>
      </c>
      <c r="P256" s="147" t="s">
        <v>263</v>
      </c>
      <c r="Q256" s="146"/>
      <c r="R256" s="138">
        <v>69</v>
      </c>
      <c r="S256" s="138">
        <v>1</v>
      </c>
      <c r="T256" s="262">
        <v>9.2999999999999999E-2</v>
      </c>
      <c r="U256" s="150">
        <v>26.451000000000001</v>
      </c>
      <c r="V256" s="146">
        <f t="shared" si="54"/>
        <v>1</v>
      </c>
      <c r="W256" s="146">
        <f t="shared" si="55"/>
        <v>0</v>
      </c>
      <c r="X256" s="152">
        <f t="shared" si="57"/>
        <v>0</v>
      </c>
      <c r="Y256" s="152">
        <f t="shared" si="62"/>
        <v>0</v>
      </c>
      <c r="Z256" s="146">
        <f t="shared" si="51"/>
        <v>1</v>
      </c>
      <c r="AA256" s="152">
        <f t="shared" si="58"/>
        <v>26170.299184529882</v>
      </c>
      <c r="AB256" s="152">
        <f t="shared" si="63"/>
        <v>20500.761886507291</v>
      </c>
      <c r="AC256" s="146" t="s">
        <v>263</v>
      </c>
      <c r="AD256" s="138">
        <v>526</v>
      </c>
      <c r="AE256" s="138">
        <v>100</v>
      </c>
      <c r="AF256" s="150">
        <f t="shared" si="64"/>
        <v>9.2999999999999999E-2</v>
      </c>
      <c r="AG256" s="153" t="s">
        <v>1739</v>
      </c>
      <c r="AH256" s="94"/>
    </row>
    <row r="257" spans="1:34" s="92" customFormat="1" x14ac:dyDescent="0.2">
      <c r="A257" s="264">
        <v>42461</v>
      </c>
      <c r="B257" s="138">
        <v>69</v>
      </c>
      <c r="C257" s="105" t="s">
        <v>426</v>
      </c>
      <c r="D257" s="153" t="s">
        <v>157</v>
      </c>
      <c r="E257" s="140">
        <f t="shared" ref="E257:E260" si="65">VLOOKUP(D257,TLine_Cost,2,FALSE)</f>
        <v>3840147.1500000004</v>
      </c>
      <c r="F257" s="140">
        <f>VLOOKUP(D257,TLine_Cost,4,FALSE)</f>
        <v>3726105.4891235624</v>
      </c>
      <c r="G257" s="141" t="s">
        <v>29</v>
      </c>
      <c r="H257" s="138">
        <v>50823</v>
      </c>
      <c r="I257" s="153" t="s">
        <v>1048</v>
      </c>
      <c r="J257" s="138">
        <v>50831</v>
      </c>
      <c r="K257" s="143" t="s">
        <v>1577</v>
      </c>
      <c r="L257" s="144">
        <f t="shared" si="60"/>
        <v>340134.54736110091</v>
      </c>
      <c r="M257" s="144">
        <f t="shared" si="61"/>
        <v>330033.4998784503</v>
      </c>
      <c r="N257" s="145"/>
      <c r="O257" s="146" t="s">
        <v>269</v>
      </c>
      <c r="P257" s="147" t="s">
        <v>263</v>
      </c>
      <c r="Q257" s="146" t="e">
        <f>VLOOKUP(J257,J258:K739,2,FALSE)</f>
        <v>#N/A</v>
      </c>
      <c r="R257" s="138">
        <v>69</v>
      </c>
      <c r="S257" s="138">
        <v>1</v>
      </c>
      <c r="T257" s="265">
        <v>6.05</v>
      </c>
      <c r="U257" s="262">
        <v>68.305000000000007</v>
      </c>
      <c r="V257" s="146">
        <f t="shared" si="54"/>
        <v>0</v>
      </c>
      <c r="W257" s="146">
        <f t="shared" si="55"/>
        <v>0</v>
      </c>
      <c r="X257" s="152">
        <f t="shared" si="57"/>
        <v>0</v>
      </c>
      <c r="Y257" s="152">
        <f t="shared" si="62"/>
        <v>0</v>
      </c>
      <c r="Z257" s="146">
        <f t="shared" si="51"/>
        <v>1</v>
      </c>
      <c r="AA257" s="152">
        <f t="shared" si="58"/>
        <v>0</v>
      </c>
      <c r="AB257" s="152">
        <f t="shared" si="63"/>
        <v>0</v>
      </c>
      <c r="AC257" s="146" t="s">
        <v>263</v>
      </c>
      <c r="AD257" s="138">
        <v>526</v>
      </c>
      <c r="AE257" s="138">
        <v>100</v>
      </c>
      <c r="AF257" s="150">
        <f t="shared" si="64"/>
        <v>6.05</v>
      </c>
      <c r="AG257" s="153" t="s">
        <v>1741</v>
      </c>
      <c r="AH257" s="94"/>
    </row>
    <row r="258" spans="1:34" s="92" customFormat="1" x14ac:dyDescent="0.2">
      <c r="A258" s="264">
        <v>42461</v>
      </c>
      <c r="B258" s="138">
        <v>69</v>
      </c>
      <c r="C258" s="105" t="s">
        <v>426</v>
      </c>
      <c r="D258" s="153" t="s">
        <v>157</v>
      </c>
      <c r="E258" s="140">
        <f t="shared" si="65"/>
        <v>3840147.1500000004</v>
      </c>
      <c r="F258" s="140">
        <f>VLOOKUP(D258,TLine_Cost,4,FALSE)</f>
        <v>3726105.4891235624</v>
      </c>
      <c r="G258" s="141" t="s">
        <v>29</v>
      </c>
      <c r="H258" s="138">
        <v>50831</v>
      </c>
      <c r="I258" s="143" t="s">
        <v>1577</v>
      </c>
      <c r="J258" s="138">
        <v>50833</v>
      </c>
      <c r="K258" s="143" t="s">
        <v>1578</v>
      </c>
      <c r="L258" s="144">
        <f t="shared" si="60"/>
        <v>456342.49932728207</v>
      </c>
      <c r="M258" s="144">
        <f t="shared" si="61"/>
        <v>442790.39975427795</v>
      </c>
      <c r="N258" s="145"/>
      <c r="O258" s="146" t="s">
        <v>269</v>
      </c>
      <c r="P258" s="147" t="s">
        <v>263</v>
      </c>
      <c r="Q258" s="146" t="str">
        <f>VLOOKUP(J258,J272:K740,2,FALSE)</f>
        <v>GB-WHEE2</v>
      </c>
      <c r="R258" s="138">
        <v>69</v>
      </c>
      <c r="S258" s="138">
        <v>1</v>
      </c>
      <c r="T258" s="265">
        <v>8.1170000000000009</v>
      </c>
      <c r="U258" s="262">
        <v>68.305000000000007</v>
      </c>
      <c r="V258" s="146">
        <f t="shared" si="54"/>
        <v>0</v>
      </c>
      <c r="W258" s="146">
        <f t="shared" si="55"/>
        <v>0</v>
      </c>
      <c r="X258" s="152">
        <f t="shared" si="57"/>
        <v>0</v>
      </c>
      <c r="Y258" s="152">
        <f t="shared" si="62"/>
        <v>0</v>
      </c>
      <c r="Z258" s="146">
        <f t="shared" si="51"/>
        <v>1</v>
      </c>
      <c r="AA258" s="152">
        <f t="shared" si="58"/>
        <v>0</v>
      </c>
      <c r="AB258" s="152">
        <f t="shared" si="63"/>
        <v>0</v>
      </c>
      <c r="AC258" s="146" t="s">
        <v>263</v>
      </c>
      <c r="AD258" s="138">
        <v>526</v>
      </c>
      <c r="AE258" s="138">
        <v>100</v>
      </c>
      <c r="AF258" s="150">
        <f t="shared" si="64"/>
        <v>8.1170000000000009</v>
      </c>
      <c r="AG258" s="153" t="s">
        <v>1742</v>
      </c>
      <c r="AH258" s="94"/>
    </row>
    <row r="259" spans="1:34" s="98" customFormat="1" x14ac:dyDescent="0.2">
      <c r="A259" s="264">
        <v>42517</v>
      </c>
      <c r="B259" s="194">
        <v>69</v>
      </c>
      <c r="C259" s="266" t="s">
        <v>1580</v>
      </c>
      <c r="D259" s="178" t="s">
        <v>785</v>
      </c>
      <c r="E259" s="267">
        <f t="shared" si="65"/>
        <v>339716.16000000003</v>
      </c>
      <c r="F259" s="267">
        <f>VLOOKUP(D259,TLine_Cost,4,FALSE)</f>
        <v>321331.20797618001</v>
      </c>
      <c r="G259" s="268" t="s">
        <v>28</v>
      </c>
      <c r="H259" s="194"/>
      <c r="I259" s="269" t="s">
        <v>1581</v>
      </c>
      <c r="J259" s="194"/>
      <c r="K259" s="270" t="s">
        <v>1743</v>
      </c>
      <c r="L259" s="271">
        <f t="shared" si="60"/>
        <v>270760.50840632385</v>
      </c>
      <c r="M259" s="271">
        <f t="shared" si="61"/>
        <v>256107.33748564884</v>
      </c>
      <c r="N259" s="184">
        <f>SUM(L259:L260)</f>
        <v>288801.9490314374</v>
      </c>
      <c r="O259" s="191" t="s">
        <v>262</v>
      </c>
      <c r="P259" s="272" t="s">
        <v>611</v>
      </c>
      <c r="Q259" s="191"/>
      <c r="R259" s="194">
        <v>69</v>
      </c>
      <c r="S259" s="194">
        <v>1</v>
      </c>
      <c r="T259" s="195">
        <v>17.544</v>
      </c>
      <c r="U259" s="195">
        <v>22.012</v>
      </c>
      <c r="V259" s="191">
        <f t="shared" si="54"/>
        <v>1</v>
      </c>
      <c r="W259" s="191">
        <f t="shared" si="55"/>
        <v>1</v>
      </c>
      <c r="X259" s="192">
        <f t="shared" si="57"/>
        <v>270760.50840632385</v>
      </c>
      <c r="Y259" s="192">
        <f t="shared" si="62"/>
        <v>256107.33748564884</v>
      </c>
      <c r="Z259" s="191">
        <f t="shared" si="51"/>
        <v>0</v>
      </c>
      <c r="AA259" s="192">
        <f t="shared" si="58"/>
        <v>0</v>
      </c>
      <c r="AB259" s="192">
        <f t="shared" si="63"/>
        <v>0</v>
      </c>
      <c r="AC259" s="191" t="s">
        <v>263</v>
      </c>
      <c r="AD259" s="194">
        <v>526</v>
      </c>
      <c r="AE259" s="194">
        <v>100</v>
      </c>
      <c r="AF259" s="195">
        <f t="shared" si="64"/>
        <v>17.544</v>
      </c>
      <c r="AG259" s="153" t="s">
        <v>1795</v>
      </c>
      <c r="AH259" s="94"/>
    </row>
    <row r="260" spans="1:34" s="98" customFormat="1" x14ac:dyDescent="0.2">
      <c r="A260" s="264">
        <v>42517</v>
      </c>
      <c r="B260" s="194">
        <v>69</v>
      </c>
      <c r="C260" s="266" t="s">
        <v>1580</v>
      </c>
      <c r="D260" s="178" t="s">
        <v>785</v>
      </c>
      <c r="E260" s="267">
        <f t="shared" si="65"/>
        <v>339716.16000000003</v>
      </c>
      <c r="F260" s="267">
        <f>VLOOKUP(D260,TLine_Cost,4,FALSE)</f>
        <v>321331.20797618001</v>
      </c>
      <c r="G260" s="268" t="s">
        <v>28</v>
      </c>
      <c r="H260" s="194"/>
      <c r="I260" s="270" t="s">
        <v>1743</v>
      </c>
      <c r="J260" s="194"/>
      <c r="K260" s="270" t="s">
        <v>1584</v>
      </c>
      <c r="L260" s="271">
        <f t="shared" si="60"/>
        <v>18041.440625113577</v>
      </c>
      <c r="M260" s="271">
        <f t="shared" si="61"/>
        <v>17065.063698171656</v>
      </c>
      <c r="N260" s="184"/>
      <c r="O260" s="191" t="s">
        <v>262</v>
      </c>
      <c r="P260" s="272" t="s">
        <v>611</v>
      </c>
      <c r="Q260" s="191"/>
      <c r="R260" s="194">
        <v>69</v>
      </c>
      <c r="S260" s="194">
        <v>1</v>
      </c>
      <c r="T260" s="195">
        <v>1.169</v>
      </c>
      <c r="U260" s="195">
        <v>22.012</v>
      </c>
      <c r="V260" s="191">
        <f t="shared" si="54"/>
        <v>1</v>
      </c>
      <c r="W260" s="191">
        <f t="shared" si="55"/>
        <v>1</v>
      </c>
      <c r="X260" s="192">
        <f t="shared" si="57"/>
        <v>18041.440625113577</v>
      </c>
      <c r="Y260" s="192">
        <f t="shared" si="62"/>
        <v>17065.063698171656</v>
      </c>
      <c r="Z260" s="191">
        <f t="shared" si="51"/>
        <v>0</v>
      </c>
      <c r="AA260" s="192">
        <f t="shared" si="58"/>
        <v>0</v>
      </c>
      <c r="AB260" s="192">
        <f t="shared" si="63"/>
        <v>0</v>
      </c>
      <c r="AC260" s="191" t="s">
        <v>263</v>
      </c>
      <c r="AD260" s="194">
        <v>526</v>
      </c>
      <c r="AE260" s="194">
        <v>100</v>
      </c>
      <c r="AF260" s="195">
        <f t="shared" si="64"/>
        <v>1.169</v>
      </c>
      <c r="AG260" s="153" t="s">
        <v>1795</v>
      </c>
      <c r="AH260" s="94"/>
    </row>
    <row r="261" spans="1:34" s="92" customFormat="1" x14ac:dyDescent="0.2">
      <c r="A261" s="264">
        <v>42461</v>
      </c>
      <c r="B261" s="138">
        <v>69</v>
      </c>
      <c r="C261" s="275" t="s">
        <v>661</v>
      </c>
      <c r="D261" s="196" t="s">
        <v>701</v>
      </c>
      <c r="E261" s="140">
        <v>1595582.8799999997</v>
      </c>
      <c r="F261" s="140">
        <v>1372962.6084058892</v>
      </c>
      <c r="G261" s="141" t="s">
        <v>29</v>
      </c>
      <c r="H261" s="138"/>
      <c r="I261" s="142" t="s">
        <v>662</v>
      </c>
      <c r="J261" s="138"/>
      <c r="K261" s="143" t="s">
        <v>1595</v>
      </c>
      <c r="L261" s="144">
        <v>103051.30405463412</v>
      </c>
      <c r="M261" s="144">
        <v>88673.292367287679</v>
      </c>
      <c r="N261" s="145"/>
      <c r="O261" s="146" t="s">
        <v>262</v>
      </c>
      <c r="P261" s="147" t="s">
        <v>607</v>
      </c>
      <c r="Q261" s="146"/>
      <c r="R261" s="138">
        <v>69</v>
      </c>
      <c r="S261" s="138">
        <v>1</v>
      </c>
      <c r="T261" s="150">
        <v>2.6480000000000001</v>
      </c>
      <c r="U261" s="276">
        <v>41</v>
      </c>
      <c r="V261" s="146">
        <v>0</v>
      </c>
      <c r="W261" s="146">
        <v>1</v>
      </c>
      <c r="X261" s="152">
        <v>0</v>
      </c>
      <c r="Y261" s="152">
        <v>0</v>
      </c>
      <c r="Z261" s="146">
        <v>0</v>
      </c>
      <c r="AA261" s="152">
        <v>0</v>
      </c>
      <c r="AB261" s="152">
        <v>0</v>
      </c>
      <c r="AC261" s="146" t="s">
        <v>263</v>
      </c>
      <c r="AD261" s="138">
        <v>526</v>
      </c>
      <c r="AE261" s="138">
        <v>100</v>
      </c>
      <c r="AF261" s="150">
        <v>2.6480000000000001</v>
      </c>
      <c r="AG261" s="196" t="s">
        <v>1596</v>
      </c>
      <c r="AH261" s="94"/>
    </row>
    <row r="262" spans="1:34" s="98" customFormat="1" x14ac:dyDescent="0.2">
      <c r="A262" s="264">
        <v>42461</v>
      </c>
      <c r="B262" s="138">
        <v>69</v>
      </c>
      <c r="C262" s="105" t="s">
        <v>279</v>
      </c>
      <c r="D262" s="153" t="s">
        <v>380</v>
      </c>
      <c r="E262" s="140">
        <f>VLOOKUP(D262,TLine_Cost,2,FALSE)</f>
        <v>143534.71</v>
      </c>
      <c r="F262" s="140">
        <f>VLOOKUP(D262,TLine_Cost,4,FALSE)</f>
        <v>138648.66266164489</v>
      </c>
      <c r="G262" s="141" t="s">
        <v>28</v>
      </c>
      <c r="H262" s="138">
        <v>51175</v>
      </c>
      <c r="I262" s="153" t="s">
        <v>878</v>
      </c>
      <c r="J262" s="138">
        <v>51183</v>
      </c>
      <c r="K262" s="153" t="s">
        <v>960</v>
      </c>
      <c r="L262" s="144">
        <f t="shared" ref="L262:L271" si="66">E262*T262/U262</f>
        <v>12883.714894178082</v>
      </c>
      <c r="M262" s="144">
        <f t="shared" ref="M262:M271" si="67">F262*T262/U262</f>
        <v>12445.141946444221</v>
      </c>
      <c r="N262" s="145">
        <f>SUM(L262)</f>
        <v>12883.714894178082</v>
      </c>
      <c r="O262" s="146" t="s">
        <v>269</v>
      </c>
      <c r="P262" s="147" t="s">
        <v>263</v>
      </c>
      <c r="Q262" s="146" t="e">
        <f>VLOOKUP(J262,#REF!,2,FALSE)</f>
        <v>#REF!</v>
      </c>
      <c r="R262" s="138">
        <v>69</v>
      </c>
      <c r="S262" s="138">
        <v>1</v>
      </c>
      <c r="T262" s="262">
        <v>2.621</v>
      </c>
      <c r="U262" s="262">
        <v>29.2</v>
      </c>
      <c r="V262" s="146">
        <f t="shared" ref="V262:V271" si="68">IF(G262="yes",1,0)</f>
        <v>1</v>
      </c>
      <c r="W262" s="146">
        <f t="shared" ref="W262:W269" si="69">IF(O262="W",1,0)</f>
        <v>0</v>
      </c>
      <c r="X262" s="152">
        <f t="shared" ref="X262:X271" si="70">L262*V262*W262</f>
        <v>0</v>
      </c>
      <c r="Y262" s="152">
        <f t="shared" ref="Y262:Y271" si="71">M262*V262*W262</f>
        <v>0</v>
      </c>
      <c r="Z262" s="146">
        <f t="shared" ref="Z262:Z271" si="72">IF(O262="R",1,0)</f>
        <v>1</v>
      </c>
      <c r="AA262" s="152">
        <f t="shared" ref="AA262:AA271" si="73">L262*V262*Z262</f>
        <v>12883.714894178082</v>
      </c>
      <c r="AB262" s="152">
        <f t="shared" ref="AB262:AB271" si="74">M262*V262*Z262</f>
        <v>12445.141946444221</v>
      </c>
      <c r="AC262" s="146" t="s">
        <v>263</v>
      </c>
      <c r="AD262" s="138">
        <v>526</v>
      </c>
      <c r="AE262" s="138">
        <v>100</v>
      </c>
      <c r="AF262" s="150">
        <f>T262</f>
        <v>2.621</v>
      </c>
      <c r="AG262" s="153" t="s">
        <v>1552</v>
      </c>
      <c r="AH262" s="94"/>
    </row>
    <row r="263" spans="1:34" s="98" customFormat="1" x14ac:dyDescent="0.2">
      <c r="A263" s="264">
        <v>42461</v>
      </c>
      <c r="B263" s="138">
        <v>69</v>
      </c>
      <c r="C263" s="105" t="s">
        <v>279</v>
      </c>
      <c r="D263" s="153" t="s">
        <v>380</v>
      </c>
      <c r="E263" s="140">
        <f t="shared" ref="E263:E269" si="75">VLOOKUP(D263,TLine_Cost,2,FALSE)</f>
        <v>143534.71</v>
      </c>
      <c r="F263" s="140">
        <f t="shared" ref="F263:F269" si="76">VLOOKUP(D263,TLine_Cost,4,FALSE)</f>
        <v>138648.66266164489</v>
      </c>
      <c r="G263" s="141" t="s">
        <v>29</v>
      </c>
      <c r="H263" s="138">
        <v>51183</v>
      </c>
      <c r="I263" s="143" t="s">
        <v>286</v>
      </c>
      <c r="J263" s="138"/>
      <c r="K263" s="143" t="s">
        <v>632</v>
      </c>
      <c r="L263" s="144">
        <f t="shared" si="66"/>
        <v>19908.067654109585</v>
      </c>
      <c r="M263" s="144">
        <f t="shared" si="67"/>
        <v>19230.379581495268</v>
      </c>
      <c r="N263" s="145">
        <f>SUM(L263:L268)</f>
        <v>118583.26520684932</v>
      </c>
      <c r="O263" s="146" t="s">
        <v>269</v>
      </c>
      <c r="P263" s="147" t="s">
        <v>263</v>
      </c>
      <c r="Q263" s="146"/>
      <c r="R263" s="138">
        <v>69</v>
      </c>
      <c r="S263" s="138">
        <v>1</v>
      </c>
      <c r="T263" s="150">
        <v>4.05</v>
      </c>
      <c r="U263" s="262">
        <v>29.2</v>
      </c>
      <c r="V263" s="146">
        <f t="shared" si="68"/>
        <v>0</v>
      </c>
      <c r="W263" s="146">
        <f t="shared" si="69"/>
        <v>0</v>
      </c>
      <c r="X263" s="152">
        <f t="shared" si="70"/>
        <v>0</v>
      </c>
      <c r="Y263" s="152">
        <f t="shared" si="71"/>
        <v>0</v>
      </c>
      <c r="Z263" s="146">
        <f t="shared" si="72"/>
        <v>1</v>
      </c>
      <c r="AA263" s="152">
        <f t="shared" si="73"/>
        <v>0</v>
      </c>
      <c r="AB263" s="152">
        <f t="shared" si="74"/>
        <v>0</v>
      </c>
      <c r="AC263" s="146" t="s">
        <v>263</v>
      </c>
      <c r="AD263" s="138">
        <v>526</v>
      </c>
      <c r="AE263" s="138">
        <v>100</v>
      </c>
      <c r="AF263" s="150">
        <f t="shared" ref="AF263:AF271" si="77">T263</f>
        <v>4.05</v>
      </c>
      <c r="AG263" s="153" t="s">
        <v>1552</v>
      </c>
      <c r="AH263" s="94"/>
    </row>
    <row r="264" spans="1:34" s="98" customFormat="1" x14ac:dyDescent="0.2">
      <c r="A264" s="264">
        <v>42461</v>
      </c>
      <c r="B264" s="138">
        <v>69</v>
      </c>
      <c r="C264" s="105" t="s">
        <v>279</v>
      </c>
      <c r="D264" s="153" t="s">
        <v>380</v>
      </c>
      <c r="E264" s="140">
        <f t="shared" si="75"/>
        <v>143534.71</v>
      </c>
      <c r="F264" s="140">
        <f t="shared" si="76"/>
        <v>138648.66266164489</v>
      </c>
      <c r="G264" s="141" t="s">
        <v>29</v>
      </c>
      <c r="H264" s="138">
        <v>51229</v>
      </c>
      <c r="I264" s="142" t="s">
        <v>284</v>
      </c>
      <c r="J264" s="138">
        <v>51185</v>
      </c>
      <c r="K264" s="143" t="s">
        <v>285</v>
      </c>
      <c r="L264" s="144">
        <f t="shared" si="66"/>
        <v>29306.641815753421</v>
      </c>
      <c r="M264" s="144">
        <f t="shared" si="67"/>
        <v>28309.018040709823</v>
      </c>
      <c r="N264" s="145"/>
      <c r="O264" s="146" t="s">
        <v>262</v>
      </c>
      <c r="P264" s="147" t="s">
        <v>602</v>
      </c>
      <c r="Q264" s="146" t="e">
        <f>VLOOKUP(J264,J265:K772,2,FALSE)</f>
        <v>#N/A</v>
      </c>
      <c r="R264" s="138">
        <v>69</v>
      </c>
      <c r="S264" s="138">
        <v>1</v>
      </c>
      <c r="T264" s="150">
        <v>5.9619999999999997</v>
      </c>
      <c r="U264" s="262">
        <v>29.2</v>
      </c>
      <c r="V264" s="146">
        <f t="shared" si="68"/>
        <v>0</v>
      </c>
      <c r="W264" s="146">
        <f t="shared" si="69"/>
        <v>1</v>
      </c>
      <c r="X264" s="152">
        <f t="shared" si="70"/>
        <v>0</v>
      </c>
      <c r="Y264" s="152">
        <f t="shared" si="71"/>
        <v>0</v>
      </c>
      <c r="Z264" s="146">
        <f t="shared" si="72"/>
        <v>0</v>
      </c>
      <c r="AA264" s="152">
        <f t="shared" si="73"/>
        <v>0</v>
      </c>
      <c r="AB264" s="152">
        <f t="shared" si="74"/>
        <v>0</v>
      </c>
      <c r="AC264" s="146" t="s">
        <v>263</v>
      </c>
      <c r="AD264" s="138">
        <v>526</v>
      </c>
      <c r="AE264" s="138">
        <v>100</v>
      </c>
      <c r="AF264" s="150">
        <f t="shared" si="77"/>
        <v>5.9619999999999997</v>
      </c>
      <c r="AG264" s="153" t="s">
        <v>1552</v>
      </c>
      <c r="AH264" s="94"/>
    </row>
    <row r="265" spans="1:34" s="98" customFormat="1" x14ac:dyDescent="0.2">
      <c r="A265" s="264">
        <v>42461</v>
      </c>
      <c r="B265" s="138">
        <v>69</v>
      </c>
      <c r="C265" s="105" t="s">
        <v>279</v>
      </c>
      <c r="D265" s="153" t="s">
        <v>380</v>
      </c>
      <c r="E265" s="140">
        <f t="shared" si="75"/>
        <v>143534.71</v>
      </c>
      <c r="F265" s="140">
        <f t="shared" si="76"/>
        <v>138648.66266164489</v>
      </c>
      <c r="G265" s="141" t="s">
        <v>29</v>
      </c>
      <c r="H265" s="138">
        <v>51231</v>
      </c>
      <c r="I265" s="142" t="s">
        <v>283</v>
      </c>
      <c r="J265" s="138">
        <v>51229</v>
      </c>
      <c r="K265" s="143" t="s">
        <v>284</v>
      </c>
      <c r="L265" s="144">
        <f t="shared" si="66"/>
        <v>11438.536649657533</v>
      </c>
      <c r="M265" s="144">
        <f t="shared" si="67"/>
        <v>11049.158836083825</v>
      </c>
      <c r="N265" s="145"/>
      <c r="O265" s="146" t="s">
        <v>269</v>
      </c>
      <c r="P265" s="147" t="s">
        <v>263</v>
      </c>
      <c r="Q265" s="146" t="e">
        <f>VLOOKUP(J265,J266:K772,2,FALSE)</f>
        <v>#N/A</v>
      </c>
      <c r="R265" s="138">
        <v>69</v>
      </c>
      <c r="S265" s="138">
        <v>1</v>
      </c>
      <c r="T265" s="150">
        <v>2.327</v>
      </c>
      <c r="U265" s="262">
        <v>29.2</v>
      </c>
      <c r="V265" s="146">
        <f t="shared" si="68"/>
        <v>0</v>
      </c>
      <c r="W265" s="146">
        <f t="shared" si="69"/>
        <v>0</v>
      </c>
      <c r="X265" s="152">
        <f t="shared" si="70"/>
        <v>0</v>
      </c>
      <c r="Y265" s="152">
        <f t="shared" si="71"/>
        <v>0</v>
      </c>
      <c r="Z265" s="146">
        <f t="shared" si="72"/>
        <v>1</v>
      </c>
      <c r="AA265" s="152">
        <f t="shared" si="73"/>
        <v>0</v>
      </c>
      <c r="AB265" s="152">
        <f t="shared" si="74"/>
        <v>0</v>
      </c>
      <c r="AC265" s="146" t="s">
        <v>263</v>
      </c>
      <c r="AD265" s="138">
        <v>526</v>
      </c>
      <c r="AE265" s="138">
        <v>100</v>
      </c>
      <c r="AF265" s="150">
        <f t="shared" si="77"/>
        <v>2.327</v>
      </c>
      <c r="AG265" s="153" t="s">
        <v>1552</v>
      </c>
      <c r="AH265" s="94"/>
    </row>
    <row r="266" spans="1:34" s="98" customFormat="1" x14ac:dyDescent="0.2">
      <c r="A266" s="264">
        <v>42461</v>
      </c>
      <c r="B266" s="138">
        <v>69</v>
      </c>
      <c r="C266" s="105" t="s">
        <v>279</v>
      </c>
      <c r="D266" s="153" t="s">
        <v>380</v>
      </c>
      <c r="E266" s="140">
        <f t="shared" si="75"/>
        <v>143534.71</v>
      </c>
      <c r="F266" s="140">
        <f t="shared" si="76"/>
        <v>138648.66266164489</v>
      </c>
      <c r="G266" s="141" t="s">
        <v>29</v>
      </c>
      <c r="H266" s="138">
        <v>51233</v>
      </c>
      <c r="I266" s="142" t="s">
        <v>282</v>
      </c>
      <c r="J266" s="138">
        <v>51231</v>
      </c>
      <c r="K266" s="143" t="s">
        <v>283</v>
      </c>
      <c r="L266" s="144">
        <f t="shared" si="66"/>
        <v>44957.823892465756</v>
      </c>
      <c r="M266" s="144">
        <f t="shared" si="67"/>
        <v>43427.42016107549</v>
      </c>
      <c r="N266" s="145"/>
      <c r="O266" s="146" t="s">
        <v>262</v>
      </c>
      <c r="P266" s="147" t="s">
        <v>603</v>
      </c>
      <c r="Q266" s="146" t="e">
        <f>VLOOKUP(J266,J267:K773,2,FALSE)</f>
        <v>#N/A</v>
      </c>
      <c r="R266" s="138">
        <v>69</v>
      </c>
      <c r="S266" s="138">
        <v>1</v>
      </c>
      <c r="T266" s="150">
        <v>9.1460000000000008</v>
      </c>
      <c r="U266" s="262">
        <v>29.2</v>
      </c>
      <c r="V266" s="146">
        <f t="shared" si="68"/>
        <v>0</v>
      </c>
      <c r="W266" s="146">
        <f t="shared" si="69"/>
        <v>1</v>
      </c>
      <c r="X266" s="152">
        <f t="shared" si="70"/>
        <v>0</v>
      </c>
      <c r="Y266" s="152">
        <f t="shared" si="71"/>
        <v>0</v>
      </c>
      <c r="Z266" s="146">
        <f t="shared" si="72"/>
        <v>0</v>
      </c>
      <c r="AA266" s="152">
        <f t="shared" si="73"/>
        <v>0</v>
      </c>
      <c r="AB266" s="152">
        <f t="shared" si="74"/>
        <v>0</v>
      </c>
      <c r="AC266" s="146" t="s">
        <v>263</v>
      </c>
      <c r="AD266" s="138">
        <v>526</v>
      </c>
      <c r="AE266" s="138">
        <v>100</v>
      </c>
      <c r="AF266" s="150">
        <f t="shared" si="77"/>
        <v>9.1460000000000008</v>
      </c>
      <c r="AG266" s="153" t="s">
        <v>1552</v>
      </c>
      <c r="AH266" s="94"/>
    </row>
    <row r="267" spans="1:34" s="98" customFormat="1" x14ac:dyDescent="0.2">
      <c r="A267" s="264">
        <v>42461</v>
      </c>
      <c r="B267" s="138">
        <v>69</v>
      </c>
      <c r="C267" s="105" t="s">
        <v>279</v>
      </c>
      <c r="D267" s="153" t="s">
        <v>380</v>
      </c>
      <c r="E267" s="140">
        <f t="shared" si="75"/>
        <v>143534.71</v>
      </c>
      <c r="F267" s="140">
        <f t="shared" si="76"/>
        <v>138648.66266164489</v>
      </c>
      <c r="G267" s="141" t="s">
        <v>29</v>
      </c>
      <c r="H267" s="138">
        <v>51235</v>
      </c>
      <c r="I267" s="142" t="s">
        <v>280</v>
      </c>
      <c r="J267" s="138">
        <v>51233</v>
      </c>
      <c r="K267" s="143" t="s">
        <v>282</v>
      </c>
      <c r="L267" s="144">
        <f t="shared" si="66"/>
        <v>2649.4934482876711</v>
      </c>
      <c r="M267" s="144">
        <f t="shared" si="67"/>
        <v>2559.3023689940619</v>
      </c>
      <c r="N267" s="145"/>
      <c r="O267" s="146" t="s">
        <v>269</v>
      </c>
      <c r="P267" s="147" t="s">
        <v>263</v>
      </c>
      <c r="Q267" s="146" t="e">
        <f>VLOOKUP(J267,J268:K774,2,FALSE)</f>
        <v>#N/A</v>
      </c>
      <c r="R267" s="138">
        <v>69</v>
      </c>
      <c r="S267" s="138">
        <v>1</v>
      </c>
      <c r="T267" s="150">
        <v>0.53900000000000003</v>
      </c>
      <c r="U267" s="262">
        <v>29.2</v>
      </c>
      <c r="V267" s="146">
        <f t="shared" si="68"/>
        <v>0</v>
      </c>
      <c r="W267" s="146">
        <f t="shared" si="69"/>
        <v>0</v>
      </c>
      <c r="X267" s="152">
        <f t="shared" si="70"/>
        <v>0</v>
      </c>
      <c r="Y267" s="152">
        <f t="shared" si="71"/>
        <v>0</v>
      </c>
      <c r="Z267" s="146">
        <f t="shared" si="72"/>
        <v>1</v>
      </c>
      <c r="AA267" s="152">
        <f t="shared" si="73"/>
        <v>0</v>
      </c>
      <c r="AB267" s="152">
        <f t="shared" si="74"/>
        <v>0</v>
      </c>
      <c r="AC267" s="146" t="s">
        <v>263</v>
      </c>
      <c r="AD267" s="138">
        <v>526</v>
      </c>
      <c r="AE267" s="138">
        <v>100</v>
      </c>
      <c r="AF267" s="150">
        <f t="shared" si="77"/>
        <v>0.53900000000000003</v>
      </c>
      <c r="AG267" s="153" t="s">
        <v>1552</v>
      </c>
      <c r="AH267" s="94"/>
    </row>
    <row r="268" spans="1:34" s="98" customFormat="1" ht="12" customHeight="1" x14ac:dyDescent="0.2">
      <c r="A268" s="264">
        <v>42461</v>
      </c>
      <c r="B268" s="138">
        <v>69</v>
      </c>
      <c r="C268" s="105" t="s">
        <v>279</v>
      </c>
      <c r="D268" s="153" t="s">
        <v>380</v>
      </c>
      <c r="E268" s="140">
        <f t="shared" si="75"/>
        <v>143534.71</v>
      </c>
      <c r="F268" s="140">
        <f t="shared" si="76"/>
        <v>138648.66266164489</v>
      </c>
      <c r="G268" s="141" t="s">
        <v>29</v>
      </c>
      <c r="H268" s="138">
        <v>51241</v>
      </c>
      <c r="I268" s="142" t="s">
        <v>281</v>
      </c>
      <c r="J268" s="138">
        <v>51235</v>
      </c>
      <c r="K268" s="143" t="s">
        <v>280</v>
      </c>
      <c r="L268" s="144">
        <f t="shared" si="66"/>
        <v>10322.701746575343</v>
      </c>
      <c r="M268" s="144">
        <f t="shared" si="67"/>
        <v>9971.307931145695</v>
      </c>
      <c r="N268" s="145"/>
      <c r="O268" s="146" t="s">
        <v>269</v>
      </c>
      <c r="P268" s="147" t="s">
        <v>263</v>
      </c>
      <c r="Q268" s="146" t="str">
        <f>VLOOKUP(J268,J262:K775,2,FALSE)</f>
        <v>MULECY2</v>
      </c>
      <c r="R268" s="138">
        <v>69</v>
      </c>
      <c r="S268" s="138">
        <v>1</v>
      </c>
      <c r="T268" s="150">
        <v>2.1</v>
      </c>
      <c r="U268" s="262">
        <v>29.2</v>
      </c>
      <c r="V268" s="146">
        <f t="shared" si="68"/>
        <v>0</v>
      </c>
      <c r="W268" s="146">
        <f t="shared" si="69"/>
        <v>0</v>
      </c>
      <c r="X268" s="152">
        <f t="shared" si="70"/>
        <v>0</v>
      </c>
      <c r="Y268" s="152">
        <f t="shared" si="71"/>
        <v>0</v>
      </c>
      <c r="Z268" s="146">
        <f t="shared" si="72"/>
        <v>1</v>
      </c>
      <c r="AA268" s="152">
        <f t="shared" si="73"/>
        <v>0</v>
      </c>
      <c r="AB268" s="152">
        <f t="shared" si="74"/>
        <v>0</v>
      </c>
      <c r="AC268" s="146" t="s">
        <v>263</v>
      </c>
      <c r="AD268" s="138">
        <v>526</v>
      </c>
      <c r="AE268" s="138">
        <v>100</v>
      </c>
      <c r="AF268" s="150">
        <f t="shared" si="77"/>
        <v>2.1</v>
      </c>
      <c r="AG268" s="153" t="s">
        <v>1552</v>
      </c>
      <c r="AH268" s="94"/>
    </row>
    <row r="269" spans="1:34" s="98" customFormat="1" ht="12" customHeight="1" x14ac:dyDescent="0.2">
      <c r="A269" s="264">
        <v>42461</v>
      </c>
      <c r="B269" s="138">
        <v>69</v>
      </c>
      <c r="C269" s="105" t="s">
        <v>665</v>
      </c>
      <c r="D269" s="205" t="s">
        <v>741</v>
      </c>
      <c r="E269" s="140">
        <f t="shared" si="75"/>
        <v>515456.65</v>
      </c>
      <c r="F269" s="140">
        <f t="shared" si="76"/>
        <v>437012.74839060078</v>
      </c>
      <c r="G269" s="141" t="s">
        <v>28</v>
      </c>
      <c r="H269" s="138">
        <v>51465</v>
      </c>
      <c r="I269" s="153" t="s">
        <v>607</v>
      </c>
      <c r="J269" s="138">
        <v>51461</v>
      </c>
      <c r="K269" s="153" t="s">
        <v>1088</v>
      </c>
      <c r="L269" s="144">
        <f t="shared" si="66"/>
        <v>366249.15013401234</v>
      </c>
      <c r="M269" s="144">
        <f t="shared" si="67"/>
        <v>310512.14044049388</v>
      </c>
      <c r="N269" s="145">
        <f>SUM(L269:L272)</f>
        <v>1893021.042888107</v>
      </c>
      <c r="O269" s="146" t="s">
        <v>269</v>
      </c>
      <c r="P269" s="147" t="s">
        <v>263</v>
      </c>
      <c r="Q269" s="146" t="str">
        <f>VLOOKUP(J269,J262:K692,2,FALSE)</f>
        <v>South Littlefield Substation</v>
      </c>
      <c r="R269" s="138">
        <v>69</v>
      </c>
      <c r="S269" s="138">
        <v>1</v>
      </c>
      <c r="T269" s="262">
        <v>2.6509999999999998</v>
      </c>
      <c r="U269" s="262">
        <v>3.7309999999999999</v>
      </c>
      <c r="V269" s="146">
        <f t="shared" si="68"/>
        <v>1</v>
      </c>
      <c r="W269" s="146">
        <f t="shared" si="69"/>
        <v>0</v>
      </c>
      <c r="X269" s="152">
        <f t="shared" si="70"/>
        <v>0</v>
      </c>
      <c r="Y269" s="152">
        <f t="shared" si="71"/>
        <v>0</v>
      </c>
      <c r="Z269" s="146">
        <f t="shared" si="72"/>
        <v>1</v>
      </c>
      <c r="AA269" s="152">
        <f t="shared" si="73"/>
        <v>366249.15013401234</v>
      </c>
      <c r="AB269" s="152">
        <f t="shared" si="74"/>
        <v>310512.14044049388</v>
      </c>
      <c r="AC269" s="146" t="s">
        <v>263</v>
      </c>
      <c r="AD269" s="138">
        <v>526</v>
      </c>
      <c r="AE269" s="138">
        <v>100</v>
      </c>
      <c r="AF269" s="150">
        <f t="shared" si="77"/>
        <v>2.6509999999999998</v>
      </c>
      <c r="AG269" s="153" t="s">
        <v>1738</v>
      </c>
      <c r="AH269" s="94"/>
    </row>
    <row r="270" spans="1:34" s="98" customFormat="1" ht="12" customHeight="1" x14ac:dyDescent="0.2">
      <c r="A270" s="264">
        <v>42461</v>
      </c>
      <c r="B270" s="138">
        <v>69</v>
      </c>
      <c r="C270" s="105" t="s">
        <v>1597</v>
      </c>
      <c r="D270" s="139" t="s">
        <v>784</v>
      </c>
      <c r="E270" s="140">
        <f>VLOOKUP(D270,TLine_Cost,2,FALSE)</f>
        <v>320436.87</v>
      </c>
      <c r="F270" s="140">
        <f>VLOOKUP(D270,TLine_Cost,4,FALSE)</f>
        <v>303107.92562637082</v>
      </c>
      <c r="G270" s="171" t="s">
        <v>28</v>
      </c>
      <c r="H270" s="138"/>
      <c r="I270" s="142" t="s">
        <v>1598</v>
      </c>
      <c r="J270" s="138"/>
      <c r="K270" s="143" t="s">
        <v>1599</v>
      </c>
      <c r="L270" s="144">
        <f t="shared" si="66"/>
        <v>179989.61275409468</v>
      </c>
      <c r="M270" s="144">
        <f t="shared" si="67"/>
        <v>170255.93264653787</v>
      </c>
      <c r="N270" s="145">
        <f>SUM(L270)</f>
        <v>179989.61275409468</v>
      </c>
      <c r="O270" s="146" t="s">
        <v>269</v>
      </c>
      <c r="P270" s="147" t="s">
        <v>263</v>
      </c>
      <c r="Q270" s="146"/>
      <c r="R270" s="138">
        <v>69</v>
      </c>
      <c r="S270" s="138">
        <v>1</v>
      </c>
      <c r="T270" s="150">
        <v>5.0069999999999997</v>
      </c>
      <c r="U270" s="150">
        <v>8.9139999999999997</v>
      </c>
      <c r="V270" s="146">
        <f t="shared" si="68"/>
        <v>1</v>
      </c>
      <c r="W270" s="146">
        <v>0</v>
      </c>
      <c r="X270" s="152">
        <f t="shared" si="70"/>
        <v>0</v>
      </c>
      <c r="Y270" s="152">
        <f t="shared" si="71"/>
        <v>0</v>
      </c>
      <c r="Z270" s="146">
        <f t="shared" si="72"/>
        <v>1</v>
      </c>
      <c r="AA270" s="152">
        <f t="shared" si="73"/>
        <v>179989.61275409468</v>
      </c>
      <c r="AB270" s="152">
        <f t="shared" si="74"/>
        <v>170255.93264653787</v>
      </c>
      <c r="AC270" s="146" t="s">
        <v>263</v>
      </c>
      <c r="AD270" s="138">
        <v>526</v>
      </c>
      <c r="AE270" s="138">
        <v>100</v>
      </c>
      <c r="AF270" s="150">
        <f t="shared" si="77"/>
        <v>5.0069999999999997</v>
      </c>
      <c r="AG270" s="153" t="s">
        <v>1745</v>
      </c>
      <c r="AH270" s="94"/>
    </row>
    <row r="271" spans="1:34" s="98" customFormat="1" ht="12" customHeight="1" x14ac:dyDescent="0.2">
      <c r="A271" s="264">
        <v>42461</v>
      </c>
      <c r="B271" s="194">
        <v>115</v>
      </c>
      <c r="C271" s="266" t="s">
        <v>500</v>
      </c>
      <c r="D271" s="181" t="s">
        <v>829</v>
      </c>
      <c r="E271" s="267">
        <f>VLOOKUP(D271,TLine_Cost,2,FALSE)</f>
        <v>1226344.53</v>
      </c>
      <c r="F271" s="267">
        <f>VLOOKUP(D271,TLine_Cost,4,FALSE)</f>
        <v>685189.46841381397</v>
      </c>
      <c r="G271" s="268" t="s">
        <v>28</v>
      </c>
      <c r="H271" s="194">
        <v>51664</v>
      </c>
      <c r="I271" s="176" t="s">
        <v>1096</v>
      </c>
      <c r="J271" s="194">
        <v>51672</v>
      </c>
      <c r="K271" s="176" t="s">
        <v>1098</v>
      </c>
      <c r="L271" s="271">
        <f t="shared" si="66"/>
        <v>1226344.53</v>
      </c>
      <c r="M271" s="271">
        <f t="shared" si="67"/>
        <v>685189.46841381397</v>
      </c>
      <c r="N271" s="184">
        <f>SUM(L271)</f>
        <v>1226344.53</v>
      </c>
      <c r="O271" s="191" t="s">
        <v>262</v>
      </c>
      <c r="P271" s="272" t="s">
        <v>1226</v>
      </c>
      <c r="Q271" s="191" t="e">
        <f>VLOOKUP(J271,J273:K691,2,FALSE)</f>
        <v>#N/A</v>
      </c>
      <c r="R271" s="194">
        <v>115</v>
      </c>
      <c r="S271" s="194">
        <v>1</v>
      </c>
      <c r="T271" s="195">
        <v>1.9490000000000001</v>
      </c>
      <c r="U271" s="195">
        <v>1.9490000000000001</v>
      </c>
      <c r="V271" s="191">
        <f t="shared" si="68"/>
        <v>1</v>
      </c>
      <c r="W271" s="191">
        <f>IF(O271="W",1,0)</f>
        <v>1</v>
      </c>
      <c r="X271" s="192">
        <f t="shared" si="70"/>
        <v>1226344.53</v>
      </c>
      <c r="Y271" s="192">
        <f t="shared" si="71"/>
        <v>685189.46841381397</v>
      </c>
      <c r="Z271" s="191">
        <f t="shared" si="72"/>
        <v>0</v>
      </c>
      <c r="AA271" s="192">
        <f t="shared" si="73"/>
        <v>0</v>
      </c>
      <c r="AB271" s="192">
        <f t="shared" si="74"/>
        <v>0</v>
      </c>
      <c r="AC271" s="191" t="s">
        <v>263</v>
      </c>
      <c r="AD271" s="194">
        <v>526</v>
      </c>
      <c r="AE271" s="194">
        <v>100</v>
      </c>
      <c r="AF271" s="195">
        <f t="shared" si="77"/>
        <v>1.9490000000000001</v>
      </c>
      <c r="AG271" s="153" t="s">
        <v>1746</v>
      </c>
      <c r="AH271" s="94"/>
    </row>
    <row r="272" spans="1:34" s="92" customFormat="1" x14ac:dyDescent="0.2">
      <c r="A272" s="264">
        <v>42461</v>
      </c>
      <c r="B272" s="138">
        <v>115</v>
      </c>
      <c r="C272" s="275" t="s">
        <v>502</v>
      </c>
      <c r="D272" s="198" t="s">
        <v>99</v>
      </c>
      <c r="E272" s="140">
        <v>120437.75000000001</v>
      </c>
      <c r="F272" s="140">
        <v>57452.293019221499</v>
      </c>
      <c r="G272" s="200" t="s">
        <v>28</v>
      </c>
      <c r="H272" s="138"/>
      <c r="I272" s="142" t="s">
        <v>1604</v>
      </c>
      <c r="J272" s="138"/>
      <c r="K272" s="143" t="s">
        <v>1605</v>
      </c>
      <c r="L272" s="144">
        <v>120437.75000000001</v>
      </c>
      <c r="M272" s="144">
        <v>57452.293019221506</v>
      </c>
      <c r="N272" s="145"/>
      <c r="O272" s="146" t="s">
        <v>269</v>
      </c>
      <c r="P272" s="147" t="s">
        <v>263</v>
      </c>
      <c r="Q272" s="146"/>
      <c r="R272" s="138">
        <v>115</v>
      </c>
      <c r="S272" s="138">
        <v>1</v>
      </c>
      <c r="T272" s="150">
        <v>0.2</v>
      </c>
      <c r="U272" s="150">
        <v>0.2</v>
      </c>
      <c r="V272" s="146">
        <v>1</v>
      </c>
      <c r="W272" s="146">
        <v>0</v>
      </c>
      <c r="X272" s="152">
        <v>0</v>
      </c>
      <c r="Y272" s="152">
        <v>0</v>
      </c>
      <c r="Z272" s="146">
        <v>1</v>
      </c>
      <c r="AA272" s="152">
        <v>120437.75000000001</v>
      </c>
      <c r="AB272" s="152">
        <v>57452.293019221506</v>
      </c>
      <c r="AC272" s="146" t="s">
        <v>263</v>
      </c>
      <c r="AD272" s="138">
        <v>526</v>
      </c>
      <c r="AE272" s="138">
        <v>100</v>
      </c>
      <c r="AF272" s="150">
        <v>0.2</v>
      </c>
      <c r="AG272" s="196" t="s">
        <v>1596</v>
      </c>
      <c r="AH272" s="94"/>
    </row>
    <row r="273" spans="1:34" ht="12" customHeight="1" x14ac:dyDescent="0.2">
      <c r="A273" s="215">
        <v>42461</v>
      </c>
      <c r="B273" s="194">
        <v>115</v>
      </c>
      <c r="C273" s="266" t="s">
        <v>111</v>
      </c>
      <c r="D273" s="176" t="s">
        <v>7</v>
      </c>
      <c r="E273" s="267">
        <f>VLOOKUP(D273,TLine_Cost,2,FALSE)</f>
        <v>525430.76</v>
      </c>
      <c r="F273" s="267">
        <f>VLOOKUP(D273,TLine_Cost,4,FALSE)</f>
        <v>461038.79977714847</v>
      </c>
      <c r="G273" s="268" t="s">
        <v>29</v>
      </c>
      <c r="H273" s="194"/>
      <c r="I273" s="269" t="s">
        <v>1606</v>
      </c>
      <c r="J273" s="194"/>
      <c r="K273" s="269" t="s">
        <v>1606</v>
      </c>
      <c r="L273" s="271">
        <f t="shared" ref="L273:L317" si="78">E273*T273/U273</f>
        <v>0</v>
      </c>
      <c r="M273" s="271">
        <f t="shared" ref="M273:M317" si="79">F273*T273/U273</f>
        <v>0</v>
      </c>
      <c r="N273" s="184">
        <f>SUM(L273:L276)</f>
        <v>314.67003241491085</v>
      </c>
      <c r="O273" s="191" t="s">
        <v>262</v>
      </c>
      <c r="P273" s="272" t="s">
        <v>606</v>
      </c>
      <c r="Q273" s="191"/>
      <c r="R273" s="194">
        <v>115</v>
      </c>
      <c r="S273" s="194">
        <v>1</v>
      </c>
      <c r="T273" s="195">
        <v>0</v>
      </c>
      <c r="U273" s="195">
        <v>6.1719999999999997</v>
      </c>
      <c r="V273" s="191">
        <f>IF(G273="yes",1,0)</f>
        <v>0</v>
      </c>
      <c r="W273" s="191">
        <f t="shared" ref="W273:W315" si="80">IF(O273="W",1,0)</f>
        <v>1</v>
      </c>
      <c r="X273" s="192">
        <f t="shared" ref="X273:X315" si="81">L273*V273*W273</f>
        <v>0</v>
      </c>
      <c r="Y273" s="192">
        <f t="shared" ref="Y273:Y315" si="82">M273*V273*W273</f>
        <v>0</v>
      </c>
      <c r="Z273" s="191">
        <f t="shared" ref="Z273:Z281" si="83">IF(O273="R",1,0)</f>
        <v>0</v>
      </c>
      <c r="AA273" s="192">
        <f t="shared" ref="AA273:AA317" si="84">L273*V273*Z273</f>
        <v>0</v>
      </c>
      <c r="AB273" s="192">
        <f t="shared" ref="AB273:AB317" si="85">M273*V273*Z273</f>
        <v>0</v>
      </c>
      <c r="AC273" s="191" t="s">
        <v>263</v>
      </c>
      <c r="AD273" s="194">
        <v>526</v>
      </c>
      <c r="AE273" s="194">
        <v>100</v>
      </c>
      <c r="AF273" s="195">
        <f t="shared" ref="AF273:AF285" si="86">T273</f>
        <v>0</v>
      </c>
      <c r="AG273" s="153" t="s">
        <v>1596</v>
      </c>
      <c r="AH273" s="78"/>
    </row>
    <row r="274" spans="1:34" s="98" customFormat="1" ht="12" customHeight="1" x14ac:dyDescent="0.2">
      <c r="A274" s="215">
        <v>42461</v>
      </c>
      <c r="B274" s="138">
        <v>115</v>
      </c>
      <c r="C274" s="105" t="s">
        <v>1258</v>
      </c>
      <c r="D274" s="219" t="s">
        <v>232</v>
      </c>
      <c r="E274" s="140">
        <f>'Transmission Cost 12-31-2016'!B498</f>
        <v>178237.36</v>
      </c>
      <c r="F274" s="140">
        <f>'Transmission Cost 12-31-2016'!D498</f>
        <v>53423.412790653005</v>
      </c>
      <c r="G274" s="141" t="s">
        <v>28</v>
      </c>
      <c r="H274" s="138"/>
      <c r="I274" s="142" t="s">
        <v>1259</v>
      </c>
      <c r="J274" s="138"/>
      <c r="K274" s="143" t="s">
        <v>1260</v>
      </c>
      <c r="L274" s="144">
        <f t="shared" si="78"/>
        <v>226.97510534846026</v>
      </c>
      <c r="M274" s="144">
        <f t="shared" si="79"/>
        <v>68.031667133269622</v>
      </c>
      <c r="N274" s="145">
        <f>SUM(L274:L275)</f>
        <v>314.67003241491085</v>
      </c>
      <c r="O274" s="146" t="s">
        <v>269</v>
      </c>
      <c r="P274" s="147" t="s">
        <v>263</v>
      </c>
      <c r="Q274" s="146"/>
      <c r="R274" s="138">
        <v>115</v>
      </c>
      <c r="S274" s="138">
        <v>1</v>
      </c>
      <c r="T274" s="150">
        <v>4.3999999999999997E-2</v>
      </c>
      <c r="U274" s="150">
        <v>34.552</v>
      </c>
      <c r="V274" s="146">
        <f>IF(G274="yes",1,0)</f>
        <v>1</v>
      </c>
      <c r="W274" s="146">
        <f t="shared" si="80"/>
        <v>0</v>
      </c>
      <c r="X274" s="152">
        <f t="shared" si="81"/>
        <v>0</v>
      </c>
      <c r="Y274" s="152">
        <f t="shared" si="82"/>
        <v>0</v>
      </c>
      <c r="Z274" s="146">
        <f t="shared" si="83"/>
        <v>1</v>
      </c>
      <c r="AA274" s="152">
        <f t="shared" si="84"/>
        <v>226.97510534846026</v>
      </c>
      <c r="AB274" s="152">
        <f t="shared" si="85"/>
        <v>68.031667133269622</v>
      </c>
      <c r="AC274" s="146" t="s">
        <v>263</v>
      </c>
      <c r="AD274" s="138">
        <v>526</v>
      </c>
      <c r="AE274" s="138">
        <v>100</v>
      </c>
      <c r="AF274" s="150">
        <f t="shared" si="86"/>
        <v>4.3999999999999997E-2</v>
      </c>
      <c r="AG274" s="153" t="s">
        <v>1738</v>
      </c>
      <c r="AH274" s="94"/>
    </row>
    <row r="275" spans="1:34" s="98" customFormat="1" ht="12" customHeight="1" x14ac:dyDescent="0.2">
      <c r="A275" s="215">
        <v>42461</v>
      </c>
      <c r="B275" s="138">
        <v>115</v>
      </c>
      <c r="C275" s="105" t="s">
        <v>1258</v>
      </c>
      <c r="D275" s="219" t="s">
        <v>232</v>
      </c>
      <c r="E275" s="140">
        <f>'Transmission Cost 12-31-2016'!B498</f>
        <v>178237.36</v>
      </c>
      <c r="F275" s="140">
        <f>'Transmission Cost 12-31-2016'!D498</f>
        <v>53423.412790653005</v>
      </c>
      <c r="G275" s="141" t="s">
        <v>28</v>
      </c>
      <c r="H275" s="138"/>
      <c r="I275" s="142" t="s">
        <v>1261</v>
      </c>
      <c r="J275" s="138"/>
      <c r="K275" s="143" t="s">
        <v>1262</v>
      </c>
      <c r="L275" s="144">
        <f t="shared" si="78"/>
        <v>87.694927066450575</v>
      </c>
      <c r="M275" s="144">
        <f t="shared" si="79"/>
        <v>26.284962301490541</v>
      </c>
      <c r="N275" s="145"/>
      <c r="O275" s="146" t="s">
        <v>269</v>
      </c>
      <c r="P275" s="147" t="s">
        <v>263</v>
      </c>
      <c r="Q275" s="146"/>
      <c r="R275" s="138">
        <v>115</v>
      </c>
      <c r="S275" s="138">
        <v>1</v>
      </c>
      <c r="T275" s="150">
        <v>1.7000000000000001E-2</v>
      </c>
      <c r="U275" s="150">
        <v>34.552</v>
      </c>
      <c r="V275" s="146">
        <f>IF(G275="yes",1,0)</f>
        <v>1</v>
      </c>
      <c r="W275" s="146">
        <f t="shared" si="80"/>
        <v>0</v>
      </c>
      <c r="X275" s="152">
        <f t="shared" si="81"/>
        <v>0</v>
      </c>
      <c r="Y275" s="152">
        <f t="shared" si="82"/>
        <v>0</v>
      </c>
      <c r="Z275" s="146">
        <f t="shared" si="83"/>
        <v>1</v>
      </c>
      <c r="AA275" s="152">
        <f t="shared" si="84"/>
        <v>87.694927066450575</v>
      </c>
      <c r="AB275" s="152">
        <f t="shared" si="85"/>
        <v>26.284962301490541</v>
      </c>
      <c r="AC275" s="146" t="s">
        <v>263</v>
      </c>
      <c r="AD275" s="138">
        <v>526</v>
      </c>
      <c r="AE275" s="138">
        <v>100</v>
      </c>
      <c r="AF275" s="150">
        <f t="shared" si="86"/>
        <v>1.7000000000000001E-2</v>
      </c>
      <c r="AG275" s="153" t="s">
        <v>1738</v>
      </c>
      <c r="AH275" s="94"/>
    </row>
    <row r="276" spans="1:34" ht="12" customHeight="1" x14ac:dyDescent="0.2">
      <c r="A276" s="215">
        <v>42461</v>
      </c>
      <c r="B276" s="138">
        <v>115</v>
      </c>
      <c r="C276" s="105" t="s">
        <v>1323</v>
      </c>
      <c r="D276" s="219" t="s">
        <v>11</v>
      </c>
      <c r="E276" s="140">
        <f>'Transmission Cost 12-31-2016'!B430</f>
        <v>6163950.1600000001</v>
      </c>
      <c r="F276" s="140">
        <f>'Transmission Cost 12-31-2016'!D430</f>
        <v>5839488.5710589681</v>
      </c>
      <c r="G276" s="141" t="s">
        <v>29</v>
      </c>
      <c r="H276" s="138"/>
      <c r="I276" s="142" t="s">
        <v>1530</v>
      </c>
      <c r="J276" s="138"/>
      <c r="K276" s="143" t="s">
        <v>1531</v>
      </c>
      <c r="L276" s="144">
        <f t="shared" si="78"/>
        <v>0</v>
      </c>
      <c r="M276" s="144">
        <f t="shared" si="79"/>
        <v>0</v>
      </c>
      <c r="N276" s="145"/>
      <c r="O276" s="146" t="s">
        <v>262</v>
      </c>
      <c r="P276" s="147" t="s">
        <v>715</v>
      </c>
      <c r="Q276" s="146"/>
      <c r="R276" s="138">
        <v>115</v>
      </c>
      <c r="S276" s="138">
        <v>1</v>
      </c>
      <c r="T276" s="150">
        <v>0</v>
      </c>
      <c r="U276" s="150">
        <v>29.367999999999999</v>
      </c>
      <c r="V276" s="146">
        <v>0</v>
      </c>
      <c r="W276" s="146">
        <f t="shared" si="80"/>
        <v>1</v>
      </c>
      <c r="X276" s="152">
        <f t="shared" si="81"/>
        <v>0</v>
      </c>
      <c r="Y276" s="152">
        <f t="shared" si="82"/>
        <v>0</v>
      </c>
      <c r="Z276" s="146">
        <f t="shared" si="83"/>
        <v>0</v>
      </c>
      <c r="AA276" s="152">
        <f t="shared" si="84"/>
        <v>0</v>
      </c>
      <c r="AB276" s="152">
        <f t="shared" si="85"/>
        <v>0</v>
      </c>
      <c r="AC276" s="146" t="s">
        <v>263</v>
      </c>
      <c r="AD276" s="138">
        <v>526</v>
      </c>
      <c r="AE276" s="138">
        <v>100</v>
      </c>
      <c r="AF276" s="150">
        <f t="shared" si="86"/>
        <v>0</v>
      </c>
      <c r="AG276" s="153" t="s">
        <v>1532</v>
      </c>
      <c r="AH276" s="78"/>
    </row>
    <row r="277" spans="1:34" x14ac:dyDescent="0.2">
      <c r="A277" s="215">
        <v>42461</v>
      </c>
      <c r="B277" s="138">
        <v>115</v>
      </c>
      <c r="C277" s="105" t="s">
        <v>482</v>
      </c>
      <c r="D277" s="165" t="s">
        <v>1607</v>
      </c>
      <c r="E277" s="140">
        <f>'Transmission Cost 12-31-2016'!B428</f>
        <v>191947.71</v>
      </c>
      <c r="F277" s="140">
        <f>'Transmission Cost 12-31-2016'!D428</f>
        <v>186215.77671681129</v>
      </c>
      <c r="G277" s="141" t="s">
        <v>28</v>
      </c>
      <c r="H277" s="138"/>
      <c r="I277" s="153" t="s">
        <v>1134</v>
      </c>
      <c r="J277" s="138"/>
      <c r="K277" s="153" t="s">
        <v>1136</v>
      </c>
      <c r="L277" s="144">
        <f t="shared" si="78"/>
        <v>405.70189696169081</v>
      </c>
      <c r="M277" s="144">
        <f t="shared" si="79"/>
        <v>393.58684642919167</v>
      </c>
      <c r="N277" s="145">
        <f>SUM(L277:L278)</f>
        <v>470.9039875448197</v>
      </c>
      <c r="O277" s="146" t="s">
        <v>269</v>
      </c>
      <c r="P277" s="147" t="s">
        <v>263</v>
      </c>
      <c r="Q277" s="146" t="e">
        <f>VLOOKUP(J277,J350:K697,2,FALSE)</f>
        <v>#N/A</v>
      </c>
      <c r="R277" s="138">
        <v>115</v>
      </c>
      <c r="S277" s="138">
        <v>1</v>
      </c>
      <c r="T277" s="150">
        <v>5.6000000000000001E-2</v>
      </c>
      <c r="U277" s="175">
        <v>26.495000000000001</v>
      </c>
      <c r="V277" s="146">
        <f t="shared" ref="V277:V283" si="87">IF(G277="yes",1,0)</f>
        <v>1</v>
      </c>
      <c r="W277" s="146">
        <f t="shared" si="80"/>
        <v>0</v>
      </c>
      <c r="X277" s="152">
        <f t="shared" si="81"/>
        <v>0</v>
      </c>
      <c r="Y277" s="152">
        <f t="shared" si="82"/>
        <v>0</v>
      </c>
      <c r="Z277" s="146">
        <f t="shared" si="83"/>
        <v>1</v>
      </c>
      <c r="AA277" s="152">
        <f t="shared" si="84"/>
        <v>405.70189696169081</v>
      </c>
      <c r="AB277" s="152">
        <f t="shared" si="85"/>
        <v>393.58684642919167</v>
      </c>
      <c r="AC277" s="146" t="s">
        <v>263</v>
      </c>
      <c r="AD277" s="138">
        <v>526</v>
      </c>
      <c r="AE277" s="138">
        <v>100</v>
      </c>
      <c r="AF277" s="150">
        <f t="shared" si="86"/>
        <v>5.6000000000000001E-2</v>
      </c>
      <c r="AG277" s="153" t="s">
        <v>1608</v>
      </c>
      <c r="AH277" s="78"/>
    </row>
    <row r="278" spans="1:34" x14ac:dyDescent="0.2">
      <c r="A278" s="215">
        <v>42461</v>
      </c>
      <c r="B278" s="138">
        <v>115</v>
      </c>
      <c r="C278" s="105" t="s">
        <v>482</v>
      </c>
      <c r="D278" s="165" t="s">
        <v>1607</v>
      </c>
      <c r="E278" s="140">
        <f>'Transmission Cost 12-31-2016'!B428</f>
        <v>191947.71</v>
      </c>
      <c r="F278" s="140">
        <f>'Transmission Cost 12-31-2016'!D428</f>
        <v>186215.77671681129</v>
      </c>
      <c r="G278" s="141" t="s">
        <v>28</v>
      </c>
      <c r="H278" s="138"/>
      <c r="I278" s="153" t="s">
        <v>1135</v>
      </c>
      <c r="J278" s="138"/>
      <c r="K278" s="153" t="s">
        <v>1137</v>
      </c>
      <c r="L278" s="144">
        <f t="shared" si="78"/>
        <v>65.202090583128879</v>
      </c>
      <c r="M278" s="144">
        <f t="shared" si="79"/>
        <v>63.255028890405789</v>
      </c>
      <c r="N278" s="145"/>
      <c r="O278" s="146" t="s">
        <v>269</v>
      </c>
      <c r="P278" s="147" t="s">
        <v>263</v>
      </c>
      <c r="Q278" s="146" t="e">
        <f>VLOOKUP(J278,#REF!,2,FALSE)</f>
        <v>#REF!</v>
      </c>
      <c r="R278" s="138">
        <v>115</v>
      </c>
      <c r="S278" s="138">
        <v>1</v>
      </c>
      <c r="T278" s="175">
        <v>8.9999999999999993E-3</v>
      </c>
      <c r="U278" s="175">
        <v>26.495000000000001</v>
      </c>
      <c r="V278" s="146">
        <f t="shared" si="87"/>
        <v>1</v>
      </c>
      <c r="W278" s="146">
        <f t="shared" si="80"/>
        <v>0</v>
      </c>
      <c r="X278" s="152">
        <f t="shared" si="81"/>
        <v>0</v>
      </c>
      <c r="Y278" s="152">
        <f t="shared" si="82"/>
        <v>0</v>
      </c>
      <c r="Z278" s="146">
        <f t="shared" si="83"/>
        <v>1</v>
      </c>
      <c r="AA278" s="152">
        <f t="shared" si="84"/>
        <v>65.202090583128879</v>
      </c>
      <c r="AB278" s="152">
        <f t="shared" si="85"/>
        <v>63.255028890405789</v>
      </c>
      <c r="AC278" s="146" t="s">
        <v>263</v>
      </c>
      <c r="AD278" s="138">
        <v>526</v>
      </c>
      <c r="AE278" s="138">
        <v>100</v>
      </c>
      <c r="AF278" s="138">
        <f t="shared" si="86"/>
        <v>8.9999999999999993E-3</v>
      </c>
      <c r="AG278" s="153" t="s">
        <v>1608</v>
      </c>
      <c r="AH278" s="78"/>
    </row>
    <row r="279" spans="1:34" s="98" customFormat="1" x14ac:dyDescent="0.2">
      <c r="A279" s="215">
        <v>42461</v>
      </c>
      <c r="B279" s="138">
        <v>115</v>
      </c>
      <c r="C279" s="105" t="s">
        <v>1303</v>
      </c>
      <c r="D279" s="219" t="s">
        <v>298</v>
      </c>
      <c r="E279" s="140">
        <f>VLOOKUP(D279,TLine_Cost,2,FALSE)</f>
        <v>5578127.4600000009</v>
      </c>
      <c r="F279" s="140">
        <f>VLOOKUP(D279,TLine_Cost,4,FALSE)</f>
        <v>5039668.7206741087</v>
      </c>
      <c r="G279" s="141" t="s">
        <v>29</v>
      </c>
      <c r="H279" s="138"/>
      <c r="I279" s="153" t="s">
        <v>1304</v>
      </c>
      <c r="J279" s="138"/>
      <c r="K279" s="153" t="s">
        <v>1305</v>
      </c>
      <c r="L279" s="144">
        <f t="shared" si="78"/>
        <v>0</v>
      </c>
      <c r="M279" s="144">
        <f t="shared" si="79"/>
        <v>0</v>
      </c>
      <c r="N279" s="145">
        <f>SUM(L279)</f>
        <v>0</v>
      </c>
      <c r="O279" s="146" t="s">
        <v>262</v>
      </c>
      <c r="P279" s="147" t="s">
        <v>1306</v>
      </c>
      <c r="Q279" s="146"/>
      <c r="R279" s="138">
        <v>115</v>
      </c>
      <c r="S279" s="138">
        <v>1</v>
      </c>
      <c r="T279" s="262">
        <v>0</v>
      </c>
      <c r="U279" s="262">
        <v>17.82</v>
      </c>
      <c r="V279" s="146">
        <f t="shared" si="87"/>
        <v>0</v>
      </c>
      <c r="W279" s="146">
        <f t="shared" si="80"/>
        <v>1</v>
      </c>
      <c r="X279" s="152">
        <f t="shared" si="81"/>
        <v>0</v>
      </c>
      <c r="Y279" s="152">
        <f t="shared" si="82"/>
        <v>0</v>
      </c>
      <c r="Z279" s="146">
        <f t="shared" si="83"/>
        <v>0</v>
      </c>
      <c r="AA279" s="152">
        <f t="shared" si="84"/>
        <v>0</v>
      </c>
      <c r="AB279" s="152">
        <f t="shared" si="85"/>
        <v>0</v>
      </c>
      <c r="AC279" s="146" t="s">
        <v>263</v>
      </c>
      <c r="AD279" s="138">
        <v>526</v>
      </c>
      <c r="AE279" s="138">
        <v>100</v>
      </c>
      <c r="AF279" s="150">
        <f t="shared" si="86"/>
        <v>0</v>
      </c>
      <c r="AG279" s="153" t="s">
        <v>1596</v>
      </c>
      <c r="AH279" s="94"/>
    </row>
    <row r="280" spans="1:34" s="98" customFormat="1" x14ac:dyDescent="0.2">
      <c r="A280" s="215">
        <v>42461</v>
      </c>
      <c r="B280" s="277">
        <v>115</v>
      </c>
      <c r="C280" s="278" t="s">
        <v>484</v>
      </c>
      <c r="D280" s="279" t="s">
        <v>783</v>
      </c>
      <c r="E280" s="280">
        <v>0</v>
      </c>
      <c r="F280" s="280">
        <v>0</v>
      </c>
      <c r="G280" s="281" t="s">
        <v>28</v>
      </c>
      <c r="H280" s="277"/>
      <c r="I280" s="279" t="s">
        <v>1141</v>
      </c>
      <c r="J280" s="277"/>
      <c r="K280" s="279" t="s">
        <v>1142</v>
      </c>
      <c r="L280" s="282">
        <f t="shared" si="78"/>
        <v>0</v>
      </c>
      <c r="M280" s="282">
        <f t="shared" si="79"/>
        <v>0</v>
      </c>
      <c r="N280" s="283">
        <f>SUM(L280)</f>
        <v>0</v>
      </c>
      <c r="O280" s="284" t="s">
        <v>262</v>
      </c>
      <c r="P280" s="285" t="s">
        <v>715</v>
      </c>
      <c r="Q280" s="284" t="e">
        <f>VLOOKUP(J280,J66:K674,2,FALSE)</f>
        <v>#N/A</v>
      </c>
      <c r="R280" s="277">
        <v>115</v>
      </c>
      <c r="S280" s="277">
        <v>1</v>
      </c>
      <c r="T280" s="288">
        <v>1.4E-2</v>
      </c>
      <c r="U280" s="288">
        <v>1.4E-2</v>
      </c>
      <c r="V280" s="284">
        <f t="shared" si="87"/>
        <v>1</v>
      </c>
      <c r="W280" s="284">
        <f t="shared" si="80"/>
        <v>1</v>
      </c>
      <c r="X280" s="289">
        <f t="shared" si="81"/>
        <v>0</v>
      </c>
      <c r="Y280" s="289">
        <f t="shared" si="82"/>
        <v>0</v>
      </c>
      <c r="Z280" s="284">
        <f t="shared" si="83"/>
        <v>0</v>
      </c>
      <c r="AA280" s="289">
        <f t="shared" si="84"/>
        <v>0</v>
      </c>
      <c r="AB280" s="289">
        <f t="shared" si="85"/>
        <v>0</v>
      </c>
      <c r="AC280" s="284" t="s">
        <v>263</v>
      </c>
      <c r="AD280" s="277">
        <v>526</v>
      </c>
      <c r="AE280" s="277">
        <v>100</v>
      </c>
      <c r="AF280" s="290">
        <f t="shared" si="86"/>
        <v>1.4E-2</v>
      </c>
      <c r="AG280" s="153" t="s">
        <v>1552</v>
      </c>
      <c r="AH280" s="94"/>
    </row>
    <row r="281" spans="1:34" x14ac:dyDescent="0.2">
      <c r="A281" s="215">
        <v>42461</v>
      </c>
      <c r="B281" s="153">
        <v>115</v>
      </c>
      <c r="C281" s="169" t="s">
        <v>478</v>
      </c>
      <c r="D281" s="153" t="s">
        <v>68</v>
      </c>
      <c r="E281" s="140">
        <f>'Transmission Cost 12-31-2016'!B442</f>
        <v>72904.349999999991</v>
      </c>
      <c r="F281" s="140">
        <f>'Transmission Cost 12-31-2016'!D442</f>
        <v>23999.709071013996</v>
      </c>
      <c r="G281" s="171" t="s">
        <v>28</v>
      </c>
      <c r="H281" s="138"/>
      <c r="I281" s="153" t="s">
        <v>1153</v>
      </c>
      <c r="J281" s="138"/>
      <c r="K281" s="153" t="s">
        <v>1154</v>
      </c>
      <c r="L281" s="144">
        <f t="shared" si="78"/>
        <v>17.451669658886892</v>
      </c>
      <c r="M281" s="144">
        <f t="shared" si="79"/>
        <v>5.7449931947370425</v>
      </c>
      <c r="N281" s="145"/>
      <c r="O281" s="146" t="s">
        <v>269</v>
      </c>
      <c r="P281" s="147" t="s">
        <v>263</v>
      </c>
      <c r="Q281" s="146"/>
      <c r="R281" s="138">
        <v>115</v>
      </c>
      <c r="S281" s="138">
        <v>1</v>
      </c>
      <c r="T281" s="262">
        <v>0.01</v>
      </c>
      <c r="U281" s="175">
        <v>41.774999999999999</v>
      </c>
      <c r="V281" s="146">
        <f t="shared" si="87"/>
        <v>1</v>
      </c>
      <c r="W281" s="146">
        <f t="shared" si="80"/>
        <v>0</v>
      </c>
      <c r="X281" s="152">
        <f t="shared" si="81"/>
        <v>0</v>
      </c>
      <c r="Y281" s="152">
        <f t="shared" si="82"/>
        <v>0</v>
      </c>
      <c r="Z281" s="146">
        <f t="shared" si="83"/>
        <v>1</v>
      </c>
      <c r="AA281" s="152">
        <f t="shared" si="84"/>
        <v>17.451669658886892</v>
      </c>
      <c r="AB281" s="152">
        <f t="shared" si="85"/>
        <v>5.7449931947370425</v>
      </c>
      <c r="AC281" s="146" t="s">
        <v>263</v>
      </c>
      <c r="AD281" s="138">
        <v>526</v>
      </c>
      <c r="AE281" s="138">
        <v>100</v>
      </c>
      <c r="AF281" s="150">
        <f t="shared" si="86"/>
        <v>0.01</v>
      </c>
      <c r="AG281" s="153" t="s">
        <v>1596</v>
      </c>
      <c r="AH281" s="78"/>
    </row>
    <row r="282" spans="1:34" x14ac:dyDescent="0.2">
      <c r="A282" s="215">
        <v>42461</v>
      </c>
      <c r="B282" s="153">
        <v>115</v>
      </c>
      <c r="C282" s="169" t="s">
        <v>1170</v>
      </c>
      <c r="D282" s="153" t="s">
        <v>797</v>
      </c>
      <c r="E282" s="199">
        <f>'Transmission Cost 12-31-2016'!B484</f>
        <v>2225427.8199999998</v>
      </c>
      <c r="F282" s="199">
        <f>'Transmission Cost 12-31-2016'!D484</f>
        <v>1262275.3103952368</v>
      </c>
      <c r="G282" s="171" t="s">
        <v>28</v>
      </c>
      <c r="H282" s="104"/>
      <c r="I282" s="153" t="s">
        <v>1174</v>
      </c>
      <c r="J282" s="158"/>
      <c r="K282" s="153" t="s">
        <v>1175</v>
      </c>
      <c r="L282" s="158">
        <f t="shared" si="78"/>
        <v>9151.7287199230032</v>
      </c>
      <c r="M282" s="174">
        <f t="shared" si="79"/>
        <v>5190.9125547796075</v>
      </c>
      <c r="N282" s="145">
        <f>SUM(L282)</f>
        <v>9151.7287199230032</v>
      </c>
      <c r="O282" s="155" t="s">
        <v>269</v>
      </c>
      <c r="P282" s="159" t="s">
        <v>263</v>
      </c>
      <c r="Q282" s="160"/>
      <c r="R282" s="151">
        <v>115</v>
      </c>
      <c r="S282" s="159">
        <v>1</v>
      </c>
      <c r="T282" s="175">
        <v>4.7E-2</v>
      </c>
      <c r="U282" s="175">
        <v>11.429</v>
      </c>
      <c r="V282" s="146">
        <f t="shared" si="87"/>
        <v>1</v>
      </c>
      <c r="W282" s="146">
        <f t="shared" si="80"/>
        <v>0</v>
      </c>
      <c r="X282" s="152">
        <f t="shared" si="81"/>
        <v>0</v>
      </c>
      <c r="Y282" s="152">
        <f t="shared" si="82"/>
        <v>0</v>
      </c>
      <c r="Z282" s="164">
        <v>1</v>
      </c>
      <c r="AA282" s="152">
        <f t="shared" si="84"/>
        <v>9151.7287199230032</v>
      </c>
      <c r="AB282" s="152">
        <f t="shared" si="85"/>
        <v>5190.9125547796075</v>
      </c>
      <c r="AC282" s="155" t="s">
        <v>263</v>
      </c>
      <c r="AD282" s="138">
        <v>526</v>
      </c>
      <c r="AE282" s="138">
        <v>100</v>
      </c>
      <c r="AF282" s="138">
        <f t="shared" si="86"/>
        <v>4.7E-2</v>
      </c>
      <c r="AG282" s="153" t="s">
        <v>1674</v>
      </c>
      <c r="AH282" s="78"/>
    </row>
    <row r="283" spans="1:34" x14ac:dyDescent="0.2">
      <c r="A283" s="215">
        <v>42461</v>
      </c>
      <c r="B283" s="138">
        <v>115</v>
      </c>
      <c r="C283" s="105" t="s">
        <v>1303</v>
      </c>
      <c r="D283" s="219" t="s">
        <v>298</v>
      </c>
      <c r="E283" s="140">
        <f>VLOOKUP(D283,TLine_Cost,2,FALSE)</f>
        <v>5578127.4600000009</v>
      </c>
      <c r="F283" s="140">
        <f>VLOOKUP(D283,TLine_Cost,4,FALSE)</f>
        <v>5039668.7206741087</v>
      </c>
      <c r="G283" s="141" t="s">
        <v>29</v>
      </c>
      <c r="H283" s="138"/>
      <c r="I283" s="153" t="s">
        <v>1304</v>
      </c>
      <c r="J283" s="138"/>
      <c r="K283" s="153" t="s">
        <v>1305</v>
      </c>
      <c r="L283" s="144">
        <f t="shared" si="78"/>
        <v>0</v>
      </c>
      <c r="M283" s="144">
        <f t="shared" si="79"/>
        <v>0</v>
      </c>
      <c r="N283" s="145">
        <f>SUM(L283)</f>
        <v>0</v>
      </c>
      <c r="O283" s="146" t="s">
        <v>262</v>
      </c>
      <c r="P283" s="147" t="s">
        <v>1306</v>
      </c>
      <c r="Q283" s="146"/>
      <c r="R283" s="138">
        <v>115</v>
      </c>
      <c r="S283" s="138">
        <v>1</v>
      </c>
      <c r="T283" s="262">
        <v>0</v>
      </c>
      <c r="U283" s="262">
        <v>17.82</v>
      </c>
      <c r="V283" s="146">
        <f t="shared" si="87"/>
        <v>0</v>
      </c>
      <c r="W283" s="146">
        <f t="shared" si="80"/>
        <v>1</v>
      </c>
      <c r="X283" s="152">
        <f t="shared" si="81"/>
        <v>0</v>
      </c>
      <c r="Y283" s="152">
        <f t="shared" si="82"/>
        <v>0</v>
      </c>
      <c r="Z283" s="146">
        <f>IF(O283="R",1,0)</f>
        <v>0</v>
      </c>
      <c r="AA283" s="152">
        <f t="shared" si="84"/>
        <v>0</v>
      </c>
      <c r="AB283" s="152">
        <f t="shared" si="85"/>
        <v>0</v>
      </c>
      <c r="AC283" s="146" t="s">
        <v>263</v>
      </c>
      <c r="AD283" s="138">
        <v>526</v>
      </c>
      <c r="AE283" s="138">
        <v>100</v>
      </c>
      <c r="AF283" s="150">
        <f t="shared" si="86"/>
        <v>0</v>
      </c>
      <c r="AG283" s="153" t="s">
        <v>1596</v>
      </c>
      <c r="AH283" s="78"/>
    </row>
    <row r="284" spans="1:34" x14ac:dyDescent="0.2">
      <c r="A284" s="215">
        <v>42461</v>
      </c>
      <c r="B284" s="138">
        <v>115</v>
      </c>
      <c r="C284" s="105" t="s">
        <v>1690</v>
      </c>
      <c r="D284" s="291" t="s">
        <v>1659</v>
      </c>
      <c r="E284" s="140">
        <f>'Transmission Cost 12-31-2016'!B447</f>
        <v>2449086.9399999995</v>
      </c>
      <c r="F284" s="140">
        <f>'Transmission Cost 12-31-2016'!D447</f>
        <v>1869276.0826457955</v>
      </c>
      <c r="G284" s="141" t="s">
        <v>29</v>
      </c>
      <c r="H284" s="138"/>
      <c r="I284" s="153" t="s">
        <v>1609</v>
      </c>
      <c r="J284" s="138"/>
      <c r="K284" s="153" t="s">
        <v>1610</v>
      </c>
      <c r="L284" s="144">
        <f t="shared" si="78"/>
        <v>193189.4729944318</v>
      </c>
      <c r="M284" s="144">
        <f t="shared" si="79"/>
        <v>147452.691608995</v>
      </c>
      <c r="N284" s="145">
        <f>SUM(L284:L285)</f>
        <v>930718.69636729197</v>
      </c>
      <c r="O284" s="146" t="s">
        <v>269</v>
      </c>
      <c r="P284" s="147" t="s">
        <v>263</v>
      </c>
      <c r="Q284" s="146"/>
      <c r="R284" s="138">
        <v>115</v>
      </c>
      <c r="S284" s="138">
        <v>1</v>
      </c>
      <c r="T284" s="262">
        <v>1.53</v>
      </c>
      <c r="U284" s="262">
        <v>19.396000000000001</v>
      </c>
      <c r="V284" s="146">
        <v>0</v>
      </c>
      <c r="W284" s="146">
        <f t="shared" si="80"/>
        <v>0</v>
      </c>
      <c r="X284" s="152">
        <f t="shared" si="81"/>
        <v>0</v>
      </c>
      <c r="Y284" s="152">
        <f t="shared" si="82"/>
        <v>0</v>
      </c>
      <c r="Z284" s="146">
        <f>IF(O284="R",1,0)</f>
        <v>1</v>
      </c>
      <c r="AA284" s="152">
        <f t="shared" si="84"/>
        <v>0</v>
      </c>
      <c r="AB284" s="152">
        <f t="shared" si="85"/>
        <v>0</v>
      </c>
      <c r="AC284" s="146" t="s">
        <v>263</v>
      </c>
      <c r="AD284" s="138">
        <v>526</v>
      </c>
      <c r="AE284" s="138">
        <v>100</v>
      </c>
      <c r="AF284" s="150">
        <f t="shared" si="86"/>
        <v>1.53</v>
      </c>
      <c r="AG284" s="153" t="s">
        <v>1748</v>
      </c>
      <c r="AH284" s="78"/>
    </row>
    <row r="285" spans="1:34" x14ac:dyDescent="0.2">
      <c r="A285" s="215">
        <v>42461</v>
      </c>
      <c r="B285" s="138">
        <v>115</v>
      </c>
      <c r="C285" s="105" t="s">
        <v>1690</v>
      </c>
      <c r="D285" s="291" t="s">
        <v>1659</v>
      </c>
      <c r="E285" s="140">
        <f>'Transmission Cost 12-31-2016'!B447</f>
        <v>2449086.9399999995</v>
      </c>
      <c r="F285" s="140">
        <f>'Transmission Cost 12-31-2016'!D447</f>
        <v>1869276.0826457955</v>
      </c>
      <c r="G285" s="141" t="s">
        <v>28</v>
      </c>
      <c r="H285" s="138">
        <v>50880</v>
      </c>
      <c r="I285" s="153" t="s">
        <v>1155</v>
      </c>
      <c r="J285" s="138">
        <v>50924</v>
      </c>
      <c r="K285" s="153" t="s">
        <v>1156</v>
      </c>
      <c r="L285" s="144">
        <f t="shared" si="78"/>
        <v>737529.22337286023</v>
      </c>
      <c r="M285" s="144">
        <f t="shared" si="79"/>
        <v>562922.33443669265</v>
      </c>
      <c r="N285" s="145"/>
      <c r="O285" s="146" t="s">
        <v>269</v>
      </c>
      <c r="P285" s="147" t="s">
        <v>263</v>
      </c>
      <c r="Q285" s="146" t="e">
        <f>VLOOKUP(J285,J322:K666,2,FALSE)</f>
        <v>#N/A</v>
      </c>
      <c r="R285" s="138">
        <v>115</v>
      </c>
      <c r="S285" s="138">
        <v>1</v>
      </c>
      <c r="T285" s="262">
        <v>5.8410000000000002</v>
      </c>
      <c r="U285" s="262">
        <v>19.396000000000001</v>
      </c>
      <c r="V285" s="146">
        <f t="shared" ref="V285:V317" si="88">IF(G285="yes",1,0)</f>
        <v>1</v>
      </c>
      <c r="W285" s="146">
        <f t="shared" si="80"/>
        <v>0</v>
      </c>
      <c r="X285" s="152">
        <f t="shared" si="81"/>
        <v>0</v>
      </c>
      <c r="Y285" s="152">
        <f t="shared" si="82"/>
        <v>0</v>
      </c>
      <c r="Z285" s="146">
        <f>IF(O285="R",1,0)</f>
        <v>1</v>
      </c>
      <c r="AA285" s="152">
        <f t="shared" si="84"/>
        <v>737529.22337286023</v>
      </c>
      <c r="AB285" s="152">
        <f t="shared" si="85"/>
        <v>562922.33443669265</v>
      </c>
      <c r="AC285" s="146" t="s">
        <v>263</v>
      </c>
      <c r="AD285" s="138">
        <v>526</v>
      </c>
      <c r="AE285" s="138">
        <v>100</v>
      </c>
      <c r="AF285" s="150">
        <f t="shared" si="86"/>
        <v>5.8410000000000002</v>
      </c>
      <c r="AG285" s="153" t="s">
        <v>1608</v>
      </c>
      <c r="AH285" s="78"/>
    </row>
    <row r="286" spans="1:34" s="98" customFormat="1" x14ac:dyDescent="0.2">
      <c r="A286" s="215">
        <v>42461</v>
      </c>
      <c r="B286" s="153">
        <v>115</v>
      </c>
      <c r="C286" s="169" t="s">
        <v>1170</v>
      </c>
      <c r="D286" s="153" t="s">
        <v>797</v>
      </c>
      <c r="E286" s="199">
        <f>'Transmission Cost 12-31-2016'!B484</f>
        <v>2225427.8199999998</v>
      </c>
      <c r="F286" s="199">
        <f>'Transmission Cost 12-31-2016'!D484</f>
        <v>1262275.3103952368</v>
      </c>
      <c r="G286" s="171" t="s">
        <v>28</v>
      </c>
      <c r="H286" s="104"/>
      <c r="I286" s="153" t="s">
        <v>1174</v>
      </c>
      <c r="J286" s="158"/>
      <c r="K286" s="153" t="s">
        <v>1175</v>
      </c>
      <c r="L286" s="158">
        <f t="shared" si="78"/>
        <v>9151.7287199230032</v>
      </c>
      <c r="M286" s="174">
        <f t="shared" si="79"/>
        <v>5190.9125547796075</v>
      </c>
      <c r="N286" s="145">
        <f>SUM(L286)</f>
        <v>9151.7287199230032</v>
      </c>
      <c r="O286" s="155" t="s">
        <v>269</v>
      </c>
      <c r="P286" s="159" t="s">
        <v>263</v>
      </c>
      <c r="Q286" s="160"/>
      <c r="R286" s="151">
        <v>115</v>
      </c>
      <c r="S286" s="159">
        <v>1</v>
      </c>
      <c r="T286" s="262">
        <v>4.7E-2</v>
      </c>
      <c r="U286" s="262">
        <v>11.429</v>
      </c>
      <c r="V286" s="146">
        <f t="shared" si="88"/>
        <v>1</v>
      </c>
      <c r="W286" s="146">
        <f t="shared" si="80"/>
        <v>0</v>
      </c>
      <c r="X286" s="152">
        <f t="shared" si="81"/>
        <v>0</v>
      </c>
      <c r="Y286" s="152">
        <f t="shared" si="82"/>
        <v>0</v>
      </c>
      <c r="Z286" s="164">
        <v>1</v>
      </c>
      <c r="AA286" s="152">
        <f t="shared" si="84"/>
        <v>9151.7287199230032</v>
      </c>
      <c r="AB286" s="152">
        <f t="shared" si="85"/>
        <v>5190.9125547796075</v>
      </c>
      <c r="AC286" s="155" t="s">
        <v>263</v>
      </c>
      <c r="AD286" s="138">
        <v>526</v>
      </c>
      <c r="AE286" s="138">
        <v>100</v>
      </c>
      <c r="AF286" s="150">
        <f t="shared" ref="AF286:AF292" si="89">T286</f>
        <v>4.7E-2</v>
      </c>
      <c r="AG286" s="153" t="s">
        <v>1674</v>
      </c>
      <c r="AH286" s="94"/>
    </row>
    <row r="287" spans="1:34" s="100" customFormat="1" x14ac:dyDescent="0.2">
      <c r="A287" s="430">
        <v>42556</v>
      </c>
      <c r="B287" s="194">
        <v>69</v>
      </c>
      <c r="C287" s="266" t="s">
        <v>426</v>
      </c>
      <c r="D287" s="176" t="s">
        <v>157</v>
      </c>
      <c r="E287" s="239">
        <f t="shared" ref="E287:E297" si="90">VLOOKUP(D287,TLine_Cost,2,FALSE)</f>
        <v>3840147.1500000004</v>
      </c>
      <c r="F287" s="239">
        <f t="shared" ref="F287:F302" si="91">VLOOKUP(D287,TLine_Cost,4,FALSE)</f>
        <v>3726105.4891235624</v>
      </c>
      <c r="G287" s="268" t="s">
        <v>28</v>
      </c>
      <c r="H287" s="194">
        <v>50819</v>
      </c>
      <c r="I287" s="176" t="s">
        <v>1047</v>
      </c>
      <c r="J287" s="194"/>
      <c r="K287" s="176" t="s">
        <v>1048</v>
      </c>
      <c r="L287" s="182">
        <f t="shared" si="78"/>
        <v>1349658.3592034071</v>
      </c>
      <c r="M287" s="183">
        <f t="shared" si="79"/>
        <v>1309577.2698890758</v>
      </c>
      <c r="N287" s="184">
        <f>SUM(L287:L290)</f>
        <v>3616422.5736973952</v>
      </c>
      <c r="O287" s="191" t="s">
        <v>262</v>
      </c>
      <c r="P287" s="272" t="s">
        <v>609</v>
      </c>
      <c r="Q287" s="191" t="e">
        <f>VLOOKUP(J287,J288:K720,2,FALSE)</f>
        <v>#N/A</v>
      </c>
      <c r="R287" s="194">
        <v>69</v>
      </c>
      <c r="S287" s="194">
        <v>1</v>
      </c>
      <c r="T287" s="190">
        <v>24.553000000000001</v>
      </c>
      <c r="U287" s="190">
        <v>69.86</v>
      </c>
      <c r="V287" s="191">
        <f t="shared" si="88"/>
        <v>1</v>
      </c>
      <c r="W287" s="191">
        <f t="shared" si="80"/>
        <v>1</v>
      </c>
      <c r="X287" s="192">
        <f t="shared" si="81"/>
        <v>1349658.3592034071</v>
      </c>
      <c r="Y287" s="192">
        <f t="shared" si="82"/>
        <v>1309577.2698890758</v>
      </c>
      <c r="Z287" s="191">
        <f t="shared" ref="Z287:Z292" si="92">IF(O287="R",1,0)</f>
        <v>0</v>
      </c>
      <c r="AA287" s="192">
        <f t="shared" si="84"/>
        <v>0</v>
      </c>
      <c r="AB287" s="192">
        <f t="shared" si="85"/>
        <v>0</v>
      </c>
      <c r="AC287" s="191" t="s">
        <v>263</v>
      </c>
      <c r="AD287" s="194">
        <v>526</v>
      </c>
      <c r="AE287" s="194">
        <v>100</v>
      </c>
      <c r="AF287" s="195">
        <f t="shared" si="89"/>
        <v>24.553000000000001</v>
      </c>
      <c r="AG287" s="153" t="s">
        <v>1796</v>
      </c>
      <c r="AH287" s="101"/>
    </row>
    <row r="288" spans="1:34" s="100" customFormat="1" x14ac:dyDescent="0.2">
      <c r="A288" s="430">
        <v>42556</v>
      </c>
      <c r="B288" s="138">
        <v>69</v>
      </c>
      <c r="C288" s="427" t="s">
        <v>426</v>
      </c>
      <c r="D288" s="153" t="s">
        <v>157</v>
      </c>
      <c r="E288" s="140">
        <f t="shared" si="90"/>
        <v>3840147.1500000004</v>
      </c>
      <c r="F288" s="140">
        <f t="shared" si="91"/>
        <v>3726105.4891235624</v>
      </c>
      <c r="G288" s="141" t="s">
        <v>29</v>
      </c>
      <c r="H288" s="138">
        <v>50823</v>
      </c>
      <c r="I288" s="153" t="s">
        <v>1048</v>
      </c>
      <c r="J288" s="138"/>
      <c r="K288" s="143" t="s">
        <v>1577</v>
      </c>
      <c r="L288" s="158">
        <f t="shared" si="78"/>
        <v>332288.71345190384</v>
      </c>
      <c r="M288" s="174">
        <f t="shared" si="79"/>
        <v>322420.66535573907</v>
      </c>
      <c r="N288" s="145"/>
      <c r="O288" s="146" t="s">
        <v>269</v>
      </c>
      <c r="P288" s="147" t="s">
        <v>263</v>
      </c>
      <c r="Q288" s="191" t="e">
        <f>VLOOKUP(J288,J289:K721,2,FALSE)</f>
        <v>#N/A</v>
      </c>
      <c r="R288" s="138">
        <v>69</v>
      </c>
      <c r="S288" s="138">
        <v>1</v>
      </c>
      <c r="T288" s="265">
        <v>6.0449999999999999</v>
      </c>
      <c r="U288" s="262">
        <v>69.86</v>
      </c>
      <c r="V288" s="146">
        <f t="shared" si="88"/>
        <v>0</v>
      </c>
      <c r="W288" s="146">
        <f t="shared" si="80"/>
        <v>0</v>
      </c>
      <c r="X288" s="152">
        <f t="shared" si="81"/>
        <v>0</v>
      </c>
      <c r="Y288" s="152">
        <f t="shared" si="82"/>
        <v>0</v>
      </c>
      <c r="Z288" s="146">
        <f t="shared" si="92"/>
        <v>1</v>
      </c>
      <c r="AA288" s="152">
        <f t="shared" si="84"/>
        <v>0</v>
      </c>
      <c r="AB288" s="152">
        <f t="shared" si="85"/>
        <v>0</v>
      </c>
      <c r="AC288" s="146" t="s">
        <v>263</v>
      </c>
      <c r="AD288" s="138">
        <v>526</v>
      </c>
      <c r="AE288" s="138">
        <v>100</v>
      </c>
      <c r="AF288" s="150">
        <f t="shared" si="89"/>
        <v>6.0449999999999999</v>
      </c>
      <c r="AG288" s="153" t="s">
        <v>1796</v>
      </c>
      <c r="AH288" s="101"/>
    </row>
    <row r="289" spans="1:34" s="100" customFormat="1" x14ac:dyDescent="0.2">
      <c r="A289" s="430">
        <v>42556</v>
      </c>
      <c r="B289" s="138">
        <v>69</v>
      </c>
      <c r="C289" s="427" t="s">
        <v>426</v>
      </c>
      <c r="D289" s="153" t="s">
        <v>157</v>
      </c>
      <c r="E289" s="140">
        <f t="shared" si="90"/>
        <v>3840147.1500000004</v>
      </c>
      <c r="F289" s="140">
        <f t="shared" si="91"/>
        <v>3726105.4891235624</v>
      </c>
      <c r="G289" s="141" t="s">
        <v>29</v>
      </c>
      <c r="H289" s="138">
        <v>50831</v>
      </c>
      <c r="I289" s="143" t="s">
        <v>1577</v>
      </c>
      <c r="J289" s="138"/>
      <c r="K289" s="143" t="s">
        <v>1578</v>
      </c>
      <c r="L289" s="158">
        <f t="shared" si="78"/>
        <v>456244.22194388788</v>
      </c>
      <c r="M289" s="174">
        <f t="shared" si="79"/>
        <v>442695.04093509266</v>
      </c>
      <c r="N289" s="145"/>
      <c r="O289" s="146" t="s">
        <v>269</v>
      </c>
      <c r="P289" s="147" t="s">
        <v>263</v>
      </c>
      <c r="Q289" s="191" t="e">
        <f>VLOOKUP(J289,J290:K722,2,FALSE)</f>
        <v>#N/A</v>
      </c>
      <c r="R289" s="138">
        <v>69</v>
      </c>
      <c r="S289" s="138">
        <v>1</v>
      </c>
      <c r="T289" s="265">
        <v>8.3000000000000007</v>
      </c>
      <c r="U289" s="262">
        <v>69.86</v>
      </c>
      <c r="V289" s="146">
        <f t="shared" si="88"/>
        <v>0</v>
      </c>
      <c r="W289" s="146">
        <f t="shared" si="80"/>
        <v>0</v>
      </c>
      <c r="X289" s="152">
        <f t="shared" si="81"/>
        <v>0</v>
      </c>
      <c r="Y289" s="152">
        <f t="shared" si="82"/>
        <v>0</v>
      </c>
      <c r="Z289" s="146">
        <f t="shared" si="92"/>
        <v>1</v>
      </c>
      <c r="AA289" s="152">
        <f t="shared" si="84"/>
        <v>0</v>
      </c>
      <c r="AB289" s="152">
        <f t="shared" si="85"/>
        <v>0</v>
      </c>
      <c r="AC289" s="146" t="s">
        <v>263</v>
      </c>
      <c r="AD289" s="138">
        <v>526</v>
      </c>
      <c r="AE289" s="138">
        <v>100</v>
      </c>
      <c r="AF289" s="150">
        <f t="shared" si="89"/>
        <v>8.3000000000000007</v>
      </c>
      <c r="AG289" s="153" t="s">
        <v>1796</v>
      </c>
      <c r="AH289" s="101"/>
    </row>
    <row r="290" spans="1:34" s="100" customFormat="1" x14ac:dyDescent="0.2">
      <c r="A290" s="430">
        <v>42556</v>
      </c>
      <c r="B290" s="138">
        <v>69</v>
      </c>
      <c r="C290" s="427" t="s">
        <v>426</v>
      </c>
      <c r="D290" s="153" t="s">
        <v>157</v>
      </c>
      <c r="E290" s="140">
        <f t="shared" si="90"/>
        <v>3840147.1500000004</v>
      </c>
      <c r="F290" s="140">
        <f t="shared" si="91"/>
        <v>3726105.4891235624</v>
      </c>
      <c r="G290" s="141" t="s">
        <v>28</v>
      </c>
      <c r="H290" s="138">
        <v>50765</v>
      </c>
      <c r="I290" s="153" t="s">
        <v>1049</v>
      </c>
      <c r="J290" s="138"/>
      <c r="K290" s="153" t="s">
        <v>1050</v>
      </c>
      <c r="L290" s="158">
        <f t="shared" si="78"/>
        <v>1478231.2790981964</v>
      </c>
      <c r="M290" s="174">
        <f t="shared" si="79"/>
        <v>1434331.9326296998</v>
      </c>
      <c r="N290" s="145"/>
      <c r="O290" s="146" t="s">
        <v>269</v>
      </c>
      <c r="P290" s="147" t="s">
        <v>263</v>
      </c>
      <c r="Q290" s="191" t="e">
        <f>VLOOKUP(J290,J310:K723,2,FALSE)</f>
        <v>#N/A</v>
      </c>
      <c r="R290" s="138">
        <v>69</v>
      </c>
      <c r="S290" s="138">
        <v>1</v>
      </c>
      <c r="T290" s="262">
        <v>26.891999999999999</v>
      </c>
      <c r="U290" s="262">
        <v>69.86</v>
      </c>
      <c r="V290" s="146">
        <f t="shared" si="88"/>
        <v>1</v>
      </c>
      <c r="W290" s="146">
        <f t="shared" si="80"/>
        <v>0</v>
      </c>
      <c r="X290" s="152">
        <f t="shared" si="81"/>
        <v>0</v>
      </c>
      <c r="Y290" s="152">
        <f t="shared" si="82"/>
        <v>0</v>
      </c>
      <c r="Z290" s="146">
        <f t="shared" si="92"/>
        <v>1</v>
      </c>
      <c r="AA290" s="152">
        <f t="shared" si="84"/>
        <v>1478231.2790981964</v>
      </c>
      <c r="AB290" s="152">
        <f t="shared" si="85"/>
        <v>1434331.9326296998</v>
      </c>
      <c r="AC290" s="146" t="s">
        <v>263</v>
      </c>
      <c r="AD290" s="138">
        <v>526</v>
      </c>
      <c r="AE290" s="138">
        <v>100</v>
      </c>
      <c r="AF290" s="150">
        <f t="shared" si="89"/>
        <v>26.891999999999999</v>
      </c>
      <c r="AG290" s="153" t="s">
        <v>1796</v>
      </c>
      <c r="AH290" s="101"/>
    </row>
    <row r="291" spans="1:34" s="100" customFormat="1" x14ac:dyDescent="0.2">
      <c r="A291" s="430">
        <v>42556</v>
      </c>
      <c r="B291" s="138">
        <v>69</v>
      </c>
      <c r="C291" s="428" t="s">
        <v>1682</v>
      </c>
      <c r="D291" s="104" t="s">
        <v>272</v>
      </c>
      <c r="E291" s="140">
        <f t="shared" si="90"/>
        <v>1964752.8900000001</v>
      </c>
      <c r="F291" s="140">
        <f t="shared" si="91"/>
        <v>1470166.6549932931</v>
      </c>
      <c r="G291" s="216" t="s">
        <v>28</v>
      </c>
      <c r="H291" s="138"/>
      <c r="I291" s="142" t="s">
        <v>1198</v>
      </c>
      <c r="J291" s="138"/>
      <c r="K291" s="153" t="s">
        <v>1199</v>
      </c>
      <c r="L291" s="144">
        <f t="shared" si="78"/>
        <v>286428.5693854632</v>
      </c>
      <c r="M291" s="144">
        <f t="shared" si="79"/>
        <v>214326.05285438252</v>
      </c>
      <c r="N291" s="145">
        <f>SUM(L291:L298)</f>
        <v>5183504.9818975227</v>
      </c>
      <c r="O291" s="146" t="s">
        <v>269</v>
      </c>
      <c r="P291" s="147" t="s">
        <v>263</v>
      </c>
      <c r="Q291" s="146"/>
      <c r="R291" s="138">
        <v>69</v>
      </c>
      <c r="S291" s="138">
        <v>1</v>
      </c>
      <c r="T291" s="150">
        <v>5.6079999999999997</v>
      </c>
      <c r="U291" s="150">
        <v>38.468000000000004</v>
      </c>
      <c r="V291" s="146">
        <f t="shared" si="88"/>
        <v>1</v>
      </c>
      <c r="W291" s="146">
        <f t="shared" si="80"/>
        <v>0</v>
      </c>
      <c r="X291" s="152">
        <f t="shared" si="81"/>
        <v>0</v>
      </c>
      <c r="Y291" s="152">
        <f t="shared" si="82"/>
        <v>0</v>
      </c>
      <c r="Z291" s="146">
        <f t="shared" si="92"/>
        <v>1</v>
      </c>
      <c r="AA291" s="152">
        <f t="shared" si="84"/>
        <v>286428.5693854632</v>
      </c>
      <c r="AB291" s="152">
        <f t="shared" si="85"/>
        <v>214326.05285438252</v>
      </c>
      <c r="AC291" s="146" t="s">
        <v>263</v>
      </c>
      <c r="AD291" s="138">
        <v>526</v>
      </c>
      <c r="AE291" s="138">
        <v>100</v>
      </c>
      <c r="AF291" s="150">
        <f t="shared" si="89"/>
        <v>5.6079999999999997</v>
      </c>
      <c r="AG291" s="153" t="s">
        <v>1552</v>
      </c>
      <c r="AH291" s="101"/>
    </row>
    <row r="292" spans="1:34" s="100" customFormat="1" x14ac:dyDescent="0.2">
      <c r="A292" s="430">
        <v>42556</v>
      </c>
      <c r="B292" s="138">
        <v>69</v>
      </c>
      <c r="C292" s="428" t="s">
        <v>1682</v>
      </c>
      <c r="D292" s="104" t="s">
        <v>272</v>
      </c>
      <c r="E292" s="140">
        <f t="shared" si="90"/>
        <v>1964752.8900000001</v>
      </c>
      <c r="F292" s="140">
        <f t="shared" si="91"/>
        <v>1470166.6549932931</v>
      </c>
      <c r="G292" s="216" t="s">
        <v>28</v>
      </c>
      <c r="H292" s="138"/>
      <c r="I292" s="153" t="s">
        <v>1199</v>
      </c>
      <c r="J292" s="138"/>
      <c r="K292" s="153" t="s">
        <v>869</v>
      </c>
      <c r="L292" s="144">
        <f t="shared" si="78"/>
        <v>88921.565495736722</v>
      </c>
      <c r="M292" s="144">
        <f t="shared" si="79"/>
        <v>66537.385524158337</v>
      </c>
      <c r="N292" s="145"/>
      <c r="O292" s="146" t="s">
        <v>269</v>
      </c>
      <c r="P292" s="147" t="s">
        <v>263</v>
      </c>
      <c r="Q292" s="146"/>
      <c r="R292" s="138">
        <v>69</v>
      </c>
      <c r="S292" s="138">
        <v>1</v>
      </c>
      <c r="T292" s="150">
        <v>1.7410000000000001</v>
      </c>
      <c r="U292" s="150">
        <v>38.468000000000004</v>
      </c>
      <c r="V292" s="146">
        <f t="shared" si="88"/>
        <v>1</v>
      </c>
      <c r="W292" s="146">
        <f t="shared" si="80"/>
        <v>0</v>
      </c>
      <c r="X292" s="152">
        <f t="shared" si="81"/>
        <v>0</v>
      </c>
      <c r="Y292" s="152">
        <f t="shared" si="82"/>
        <v>0</v>
      </c>
      <c r="Z292" s="146">
        <f t="shared" si="92"/>
        <v>1</v>
      </c>
      <c r="AA292" s="152">
        <f t="shared" si="84"/>
        <v>88921.565495736722</v>
      </c>
      <c r="AB292" s="152">
        <f t="shared" si="85"/>
        <v>66537.385524158337</v>
      </c>
      <c r="AC292" s="146" t="s">
        <v>263</v>
      </c>
      <c r="AD292" s="138">
        <v>526</v>
      </c>
      <c r="AE292" s="138">
        <v>100</v>
      </c>
      <c r="AF292" s="150">
        <f t="shared" si="89"/>
        <v>1.7410000000000001</v>
      </c>
      <c r="AG292" s="153" t="s">
        <v>1552</v>
      </c>
      <c r="AH292" s="101"/>
    </row>
    <row r="293" spans="1:34" s="100" customFormat="1" x14ac:dyDescent="0.2">
      <c r="A293" s="430">
        <v>42556</v>
      </c>
      <c r="B293" s="138">
        <v>69</v>
      </c>
      <c r="C293" s="427" t="s">
        <v>1682</v>
      </c>
      <c r="D293" s="104" t="s">
        <v>272</v>
      </c>
      <c r="E293" s="140">
        <f t="shared" si="90"/>
        <v>1964752.8900000001</v>
      </c>
      <c r="F293" s="140">
        <f t="shared" si="91"/>
        <v>1470166.6549932931</v>
      </c>
      <c r="G293" s="216" t="s">
        <v>28</v>
      </c>
      <c r="H293" s="138"/>
      <c r="I293" s="153" t="s">
        <v>1199</v>
      </c>
      <c r="J293" s="138"/>
      <c r="K293" s="153" t="s">
        <v>871</v>
      </c>
      <c r="L293" s="144">
        <f t="shared" si="78"/>
        <v>968588.10813550523</v>
      </c>
      <c r="M293" s="144">
        <f t="shared" si="79"/>
        <v>724765.9215830738</v>
      </c>
      <c r="N293" s="145"/>
      <c r="O293" s="146" t="s">
        <v>269</v>
      </c>
      <c r="P293" s="147" t="s">
        <v>263</v>
      </c>
      <c r="Q293" s="146"/>
      <c r="R293" s="138">
        <v>69</v>
      </c>
      <c r="S293" s="138">
        <v>1</v>
      </c>
      <c r="T293" s="150">
        <v>5.69</v>
      </c>
      <c r="U293" s="150">
        <v>11.542</v>
      </c>
      <c r="V293" s="146">
        <f t="shared" si="88"/>
        <v>1</v>
      </c>
      <c r="W293" s="146">
        <f t="shared" si="80"/>
        <v>0</v>
      </c>
      <c r="X293" s="152">
        <f t="shared" si="81"/>
        <v>0</v>
      </c>
      <c r="Y293" s="152">
        <f t="shared" si="82"/>
        <v>0</v>
      </c>
      <c r="Z293" s="146">
        <v>1</v>
      </c>
      <c r="AA293" s="152">
        <f t="shared" si="84"/>
        <v>968588.10813550523</v>
      </c>
      <c r="AB293" s="152">
        <f t="shared" si="85"/>
        <v>724765.9215830738</v>
      </c>
      <c r="AC293" s="146" t="s">
        <v>263</v>
      </c>
      <c r="AD293" s="138">
        <v>526</v>
      </c>
      <c r="AE293" s="138">
        <v>100</v>
      </c>
      <c r="AF293" s="150">
        <f>T293</f>
        <v>5.69</v>
      </c>
      <c r="AG293" s="153" t="s">
        <v>1803</v>
      </c>
      <c r="AH293" s="101"/>
    </row>
    <row r="294" spans="1:34" s="100" customFormat="1" x14ac:dyDescent="0.2">
      <c r="A294" s="430">
        <v>42556</v>
      </c>
      <c r="B294" s="138">
        <v>69</v>
      </c>
      <c r="C294" s="428" t="s">
        <v>1682</v>
      </c>
      <c r="D294" s="104" t="s">
        <v>272</v>
      </c>
      <c r="E294" s="140">
        <f t="shared" si="90"/>
        <v>1964752.8900000001</v>
      </c>
      <c r="F294" s="140">
        <f t="shared" si="91"/>
        <v>1470166.6549932931</v>
      </c>
      <c r="G294" s="141" t="s">
        <v>28</v>
      </c>
      <c r="H294" s="138">
        <v>52319</v>
      </c>
      <c r="I294" s="153" t="s">
        <v>869</v>
      </c>
      <c r="J294" s="138">
        <v>52323</v>
      </c>
      <c r="K294" s="153" t="s">
        <v>870</v>
      </c>
      <c r="L294" s="144">
        <f t="shared" si="78"/>
        <v>676692.60267261101</v>
      </c>
      <c r="M294" s="144">
        <f t="shared" si="79"/>
        <v>506349.12165972078</v>
      </c>
      <c r="N294" s="145"/>
      <c r="O294" s="146" t="s">
        <v>269</v>
      </c>
      <c r="P294" s="147" t="s">
        <v>263</v>
      </c>
      <c r="Q294" s="146" t="e">
        <f>VLOOKUP(J294,J295:K757,2,FALSE)</f>
        <v>#N/A</v>
      </c>
      <c r="R294" s="138">
        <v>69</v>
      </c>
      <c r="S294" s="138">
        <v>1</v>
      </c>
      <c r="T294" s="166">
        <v>13.249000000000001</v>
      </c>
      <c r="U294" s="150">
        <v>38.468000000000004</v>
      </c>
      <c r="V294" s="146">
        <f t="shared" si="88"/>
        <v>1</v>
      </c>
      <c r="W294" s="146">
        <f t="shared" si="80"/>
        <v>0</v>
      </c>
      <c r="X294" s="152">
        <f t="shared" si="81"/>
        <v>0</v>
      </c>
      <c r="Y294" s="152">
        <f t="shared" si="82"/>
        <v>0</v>
      </c>
      <c r="Z294" s="146">
        <f t="shared" ref="Z294:Z309" si="93">IF(O294="R",1,0)</f>
        <v>1</v>
      </c>
      <c r="AA294" s="152">
        <f t="shared" si="84"/>
        <v>676692.60267261101</v>
      </c>
      <c r="AB294" s="152">
        <f t="shared" si="85"/>
        <v>506349.12165972078</v>
      </c>
      <c r="AC294" s="146" t="s">
        <v>263</v>
      </c>
      <c r="AD294" s="138">
        <v>526</v>
      </c>
      <c r="AE294" s="138">
        <v>100</v>
      </c>
      <c r="AF294" s="150">
        <f>T294</f>
        <v>13.249000000000001</v>
      </c>
      <c r="AG294" s="153" t="s">
        <v>1552</v>
      </c>
      <c r="AH294" s="101"/>
    </row>
    <row r="295" spans="1:34" s="100" customFormat="1" x14ac:dyDescent="0.2">
      <c r="A295" s="430">
        <v>42556</v>
      </c>
      <c r="B295" s="138">
        <v>69</v>
      </c>
      <c r="C295" s="427" t="s">
        <v>1682</v>
      </c>
      <c r="D295" s="104" t="s">
        <v>272</v>
      </c>
      <c r="E295" s="140">
        <f t="shared" si="90"/>
        <v>1964752.8900000001</v>
      </c>
      <c r="F295" s="140">
        <f t="shared" si="91"/>
        <v>1470166.6549932931</v>
      </c>
      <c r="G295" s="141" t="s">
        <v>28</v>
      </c>
      <c r="H295" s="138">
        <v>52309</v>
      </c>
      <c r="I295" s="153" t="s">
        <v>871</v>
      </c>
      <c r="J295" s="138">
        <v>52327</v>
      </c>
      <c r="K295" s="153" t="s">
        <v>872</v>
      </c>
      <c r="L295" s="144">
        <f t="shared" si="78"/>
        <v>512551.63332091493</v>
      </c>
      <c r="M295" s="144">
        <f t="shared" si="79"/>
        <v>383527.27414527861</v>
      </c>
      <c r="N295" s="104"/>
      <c r="O295" s="146" t="s">
        <v>269</v>
      </c>
      <c r="P295" s="147" t="s">
        <v>263</v>
      </c>
      <c r="Q295" s="146" t="e">
        <f>VLOOKUP(J295,J297:K776,2,FALSE)</f>
        <v>#N/A</v>
      </c>
      <c r="R295" s="138">
        <v>69</v>
      </c>
      <c r="S295" s="138">
        <v>1</v>
      </c>
      <c r="T295" s="150">
        <v>3.0110000000000001</v>
      </c>
      <c r="U295" s="150">
        <v>11.542</v>
      </c>
      <c r="V295" s="146">
        <f t="shared" si="88"/>
        <v>1</v>
      </c>
      <c r="W295" s="146">
        <f t="shared" si="80"/>
        <v>0</v>
      </c>
      <c r="X295" s="152">
        <f t="shared" si="81"/>
        <v>0</v>
      </c>
      <c r="Y295" s="152">
        <f t="shared" si="82"/>
        <v>0</v>
      </c>
      <c r="Z295" s="146">
        <f t="shared" si="93"/>
        <v>1</v>
      </c>
      <c r="AA295" s="152">
        <f t="shared" si="84"/>
        <v>512551.63332091493</v>
      </c>
      <c r="AB295" s="152">
        <f t="shared" si="85"/>
        <v>383527.27414527861</v>
      </c>
      <c r="AC295" s="146" t="s">
        <v>263</v>
      </c>
      <c r="AD295" s="138">
        <v>526</v>
      </c>
      <c r="AE295" s="138">
        <v>100</v>
      </c>
      <c r="AF295" s="150">
        <f t="shared" ref="AF295:AF317" si="94">T295</f>
        <v>3.0110000000000001</v>
      </c>
      <c r="AG295" s="153" t="s">
        <v>1803</v>
      </c>
      <c r="AH295" s="101"/>
    </row>
    <row r="296" spans="1:34" s="100" customFormat="1" x14ac:dyDescent="0.2">
      <c r="A296" s="430">
        <v>42556</v>
      </c>
      <c r="B296" s="153">
        <v>69</v>
      </c>
      <c r="C296" s="217" t="s">
        <v>1682</v>
      </c>
      <c r="D296" s="104" t="s">
        <v>272</v>
      </c>
      <c r="E296" s="140">
        <f t="shared" si="90"/>
        <v>1964752.8900000001</v>
      </c>
      <c r="F296" s="140">
        <f t="shared" si="91"/>
        <v>1470166.6549932931</v>
      </c>
      <c r="G296" s="171" t="s">
        <v>28</v>
      </c>
      <c r="H296" s="138"/>
      <c r="I296" s="153" t="s">
        <v>871</v>
      </c>
      <c r="J296" s="138"/>
      <c r="K296" s="153" t="s">
        <v>873</v>
      </c>
      <c r="L296" s="144">
        <f t="shared" si="78"/>
        <v>483613.14854358003</v>
      </c>
      <c r="M296" s="144">
        <f t="shared" si="79"/>
        <v>361873.45926494076</v>
      </c>
      <c r="N296" s="104"/>
      <c r="O296" s="146" t="s">
        <v>269</v>
      </c>
      <c r="P296" s="147" t="s">
        <v>263</v>
      </c>
      <c r="Q296" s="146"/>
      <c r="R296" s="138">
        <v>69</v>
      </c>
      <c r="S296" s="138">
        <v>1</v>
      </c>
      <c r="T296" s="150">
        <v>2.8410000000000002</v>
      </c>
      <c r="U296" s="150">
        <v>11.542</v>
      </c>
      <c r="V296" s="146">
        <f t="shared" si="88"/>
        <v>1</v>
      </c>
      <c r="W296" s="146">
        <f t="shared" si="80"/>
        <v>0</v>
      </c>
      <c r="X296" s="144">
        <f t="shared" si="81"/>
        <v>0</v>
      </c>
      <c r="Y296" s="152">
        <f t="shared" si="82"/>
        <v>0</v>
      </c>
      <c r="Z296" s="146">
        <f t="shared" si="93"/>
        <v>1</v>
      </c>
      <c r="AA296" s="152">
        <f t="shared" si="84"/>
        <v>483613.14854358003</v>
      </c>
      <c r="AB296" s="152">
        <f t="shared" si="85"/>
        <v>361873.45926494076</v>
      </c>
      <c r="AC296" s="146" t="s">
        <v>263</v>
      </c>
      <c r="AD296" s="138">
        <v>526</v>
      </c>
      <c r="AE296" s="138">
        <v>100</v>
      </c>
      <c r="AF296" s="150">
        <f t="shared" si="94"/>
        <v>2.8410000000000002</v>
      </c>
      <c r="AG296" s="153" t="s">
        <v>1803</v>
      </c>
      <c r="AH296" s="101"/>
    </row>
    <row r="297" spans="1:34" s="100" customFormat="1" x14ac:dyDescent="0.2">
      <c r="A297" s="430">
        <v>42556</v>
      </c>
      <c r="B297" s="138">
        <v>69</v>
      </c>
      <c r="C297" s="427" t="s">
        <v>1682</v>
      </c>
      <c r="D297" s="104" t="s">
        <v>272</v>
      </c>
      <c r="E297" s="140">
        <f t="shared" si="90"/>
        <v>1964752.8900000001</v>
      </c>
      <c r="F297" s="140">
        <f t="shared" si="91"/>
        <v>1470166.6549932931</v>
      </c>
      <c r="G297" s="141" t="s">
        <v>28</v>
      </c>
      <c r="H297" s="138">
        <v>52319</v>
      </c>
      <c r="I297" s="153" t="s">
        <v>869</v>
      </c>
      <c r="J297" s="138">
        <v>52321</v>
      </c>
      <c r="K297" s="153" t="s">
        <v>874</v>
      </c>
      <c r="L297" s="144">
        <f t="shared" si="78"/>
        <v>1964752.8900000001</v>
      </c>
      <c r="M297" s="144">
        <f t="shared" si="79"/>
        <v>1470166.6549932931</v>
      </c>
      <c r="N297" s="145"/>
      <c r="O297" s="146" t="s">
        <v>269</v>
      </c>
      <c r="P297" s="147" t="s">
        <v>263</v>
      </c>
      <c r="Q297" s="146" t="e">
        <f>VLOOKUP(J297,J321:K776,2,FALSE)</f>
        <v>#N/A</v>
      </c>
      <c r="R297" s="138">
        <v>69</v>
      </c>
      <c r="S297" s="138">
        <v>1</v>
      </c>
      <c r="T297" s="150">
        <v>6.3280000000000003</v>
      </c>
      <c r="U297" s="150">
        <v>6.3280000000000003</v>
      </c>
      <c r="V297" s="146">
        <f t="shared" si="88"/>
        <v>1</v>
      </c>
      <c r="W297" s="146">
        <f t="shared" si="80"/>
        <v>0</v>
      </c>
      <c r="X297" s="152">
        <f t="shared" si="81"/>
        <v>0</v>
      </c>
      <c r="Y297" s="152">
        <f t="shared" si="82"/>
        <v>0</v>
      </c>
      <c r="Z297" s="146">
        <f t="shared" si="93"/>
        <v>1</v>
      </c>
      <c r="AA297" s="152">
        <f t="shared" si="84"/>
        <v>1964752.8900000001</v>
      </c>
      <c r="AB297" s="152">
        <f t="shared" si="85"/>
        <v>1470166.6549932931</v>
      </c>
      <c r="AC297" s="146" t="s">
        <v>263</v>
      </c>
      <c r="AD297" s="138">
        <v>526</v>
      </c>
      <c r="AE297" s="138">
        <v>100</v>
      </c>
      <c r="AF297" s="150">
        <f t="shared" si="94"/>
        <v>6.3280000000000003</v>
      </c>
      <c r="AG297" s="153" t="s">
        <v>1803</v>
      </c>
      <c r="AH297" s="101"/>
    </row>
    <row r="298" spans="1:34" s="100" customFormat="1" x14ac:dyDescent="0.2">
      <c r="A298" s="430">
        <v>42556</v>
      </c>
      <c r="B298" s="138">
        <v>69</v>
      </c>
      <c r="C298" s="427" t="s">
        <v>1685</v>
      </c>
      <c r="D298" s="104" t="s">
        <v>555</v>
      </c>
      <c r="E298" s="140">
        <f t="shared" ref="E298:E310" si="95">VLOOKUP(D298,TLine_Cost,2,FALSE)</f>
        <v>1124432.3</v>
      </c>
      <c r="F298" s="140">
        <f t="shared" si="91"/>
        <v>871503.04715303821</v>
      </c>
      <c r="G298" s="141" t="s">
        <v>29</v>
      </c>
      <c r="H298" s="138">
        <v>52071</v>
      </c>
      <c r="I298" s="153" t="s">
        <v>1570</v>
      </c>
      <c r="J298" s="138">
        <v>52079</v>
      </c>
      <c r="K298" s="153" t="s">
        <v>1571</v>
      </c>
      <c r="L298" s="144">
        <f t="shared" si="78"/>
        <v>201956.46434371048</v>
      </c>
      <c r="M298" s="144">
        <f t="shared" si="79"/>
        <v>156528.47580756759</v>
      </c>
      <c r="N298" s="145">
        <f>SUM(L298:L309)</f>
        <v>1105668.0578562978</v>
      </c>
      <c r="O298" s="146" t="s">
        <v>269</v>
      </c>
      <c r="P298" s="147" t="s">
        <v>263</v>
      </c>
      <c r="Q298" s="146"/>
      <c r="R298" s="138">
        <v>69</v>
      </c>
      <c r="S298" s="138">
        <v>1</v>
      </c>
      <c r="T298" s="166">
        <v>4.4020000000000001</v>
      </c>
      <c r="U298" s="150">
        <v>24.509</v>
      </c>
      <c r="V298" s="146">
        <f t="shared" si="88"/>
        <v>0</v>
      </c>
      <c r="W298" s="146">
        <f t="shared" si="80"/>
        <v>0</v>
      </c>
      <c r="X298" s="152">
        <f t="shared" si="81"/>
        <v>0</v>
      </c>
      <c r="Y298" s="152">
        <f t="shared" si="82"/>
        <v>0</v>
      </c>
      <c r="Z298" s="146">
        <f t="shared" si="93"/>
        <v>1</v>
      </c>
      <c r="AA298" s="152">
        <f t="shared" si="84"/>
        <v>0</v>
      </c>
      <c r="AB298" s="152">
        <f t="shared" si="85"/>
        <v>0</v>
      </c>
      <c r="AC298" s="146" t="s">
        <v>263</v>
      </c>
      <c r="AD298" s="138">
        <v>526</v>
      </c>
      <c r="AE298" s="138">
        <v>100</v>
      </c>
      <c r="AF298" s="150">
        <f t="shared" si="94"/>
        <v>4.4020000000000001</v>
      </c>
      <c r="AG298" s="153" t="s">
        <v>1552</v>
      </c>
      <c r="AH298" s="101"/>
    </row>
    <row r="299" spans="1:34" s="100" customFormat="1" x14ac:dyDescent="0.2">
      <c r="A299" s="430">
        <v>42556</v>
      </c>
      <c r="B299" s="138">
        <v>69</v>
      </c>
      <c r="C299" s="427" t="s">
        <v>1685</v>
      </c>
      <c r="D299" s="104" t="s">
        <v>555</v>
      </c>
      <c r="E299" s="140">
        <f t="shared" si="95"/>
        <v>1124432.3</v>
      </c>
      <c r="F299" s="140">
        <f t="shared" si="91"/>
        <v>871503.04715303821</v>
      </c>
      <c r="G299" s="141" t="s">
        <v>29</v>
      </c>
      <c r="H299" s="138">
        <v>52079</v>
      </c>
      <c r="I299" s="153" t="s">
        <v>1571</v>
      </c>
      <c r="J299" s="138">
        <v>52081</v>
      </c>
      <c r="K299" s="153" t="s">
        <v>890</v>
      </c>
      <c r="L299" s="144">
        <f t="shared" si="78"/>
        <v>131670.84340446367</v>
      </c>
      <c r="M299" s="144">
        <f t="shared" si="79"/>
        <v>102052.86814350728</v>
      </c>
      <c r="N299" s="145"/>
      <c r="O299" s="146" t="s">
        <v>262</v>
      </c>
      <c r="P299" s="147" t="s">
        <v>601</v>
      </c>
      <c r="Q299" s="146" t="e">
        <f>VLOOKUP(J299,J301:K757,2,FALSE)</f>
        <v>#N/A</v>
      </c>
      <c r="R299" s="138">
        <v>69</v>
      </c>
      <c r="S299" s="138">
        <v>1</v>
      </c>
      <c r="T299" s="166">
        <v>2.87</v>
      </c>
      <c r="U299" s="150">
        <v>24.509</v>
      </c>
      <c r="V299" s="146">
        <f t="shared" si="88"/>
        <v>0</v>
      </c>
      <c r="W299" s="146">
        <f t="shared" si="80"/>
        <v>1</v>
      </c>
      <c r="X299" s="152">
        <f t="shared" si="81"/>
        <v>0</v>
      </c>
      <c r="Y299" s="152">
        <f t="shared" si="82"/>
        <v>0</v>
      </c>
      <c r="Z299" s="146">
        <f t="shared" si="93"/>
        <v>0</v>
      </c>
      <c r="AA299" s="152">
        <f t="shared" si="84"/>
        <v>0</v>
      </c>
      <c r="AB299" s="152">
        <f t="shared" si="85"/>
        <v>0</v>
      </c>
      <c r="AC299" s="146" t="s">
        <v>263</v>
      </c>
      <c r="AD299" s="138">
        <v>526</v>
      </c>
      <c r="AE299" s="138">
        <v>100</v>
      </c>
      <c r="AF299" s="150">
        <f t="shared" si="94"/>
        <v>2.87</v>
      </c>
      <c r="AG299" s="153" t="s">
        <v>1552</v>
      </c>
      <c r="AH299" s="101"/>
    </row>
    <row r="300" spans="1:34" s="100" customFormat="1" x14ac:dyDescent="0.2">
      <c r="A300" s="430">
        <v>42556</v>
      </c>
      <c r="B300" s="138">
        <v>69</v>
      </c>
      <c r="C300" s="427" t="s">
        <v>1685</v>
      </c>
      <c r="D300" s="104" t="s">
        <v>555</v>
      </c>
      <c r="E300" s="140">
        <f t="shared" si="95"/>
        <v>1124432.3</v>
      </c>
      <c r="F300" s="140">
        <f t="shared" si="91"/>
        <v>871503.04715303821</v>
      </c>
      <c r="G300" s="141" t="s">
        <v>29</v>
      </c>
      <c r="H300" s="138">
        <v>52085</v>
      </c>
      <c r="I300" s="153" t="s">
        <v>890</v>
      </c>
      <c r="J300" s="261"/>
      <c r="K300" s="153" t="s">
        <v>892</v>
      </c>
      <c r="L300" s="144">
        <f t="shared" si="78"/>
        <v>510167.17026398459</v>
      </c>
      <c r="M300" s="144">
        <f t="shared" si="79"/>
        <v>395410.41594278772</v>
      </c>
      <c r="N300" s="145"/>
      <c r="O300" s="146" t="s">
        <v>269</v>
      </c>
      <c r="P300" s="147" t="s">
        <v>263</v>
      </c>
      <c r="Q300" s="146" t="e">
        <f>VLOOKUP(J301,J302:K759,2,FALSE)</f>
        <v>#N/A</v>
      </c>
      <c r="R300" s="138">
        <v>69</v>
      </c>
      <c r="S300" s="138">
        <v>1</v>
      </c>
      <c r="T300" s="166">
        <v>11.12</v>
      </c>
      <c r="U300" s="150">
        <v>24.509</v>
      </c>
      <c r="V300" s="146">
        <f t="shared" si="88"/>
        <v>0</v>
      </c>
      <c r="W300" s="146">
        <f t="shared" si="80"/>
        <v>0</v>
      </c>
      <c r="X300" s="152">
        <f t="shared" si="81"/>
        <v>0</v>
      </c>
      <c r="Y300" s="152">
        <f t="shared" si="82"/>
        <v>0</v>
      </c>
      <c r="Z300" s="146">
        <f t="shared" si="93"/>
        <v>1</v>
      </c>
      <c r="AA300" s="152">
        <f t="shared" si="84"/>
        <v>0</v>
      </c>
      <c r="AB300" s="152">
        <f t="shared" si="85"/>
        <v>0</v>
      </c>
      <c r="AC300" s="146" t="s">
        <v>263</v>
      </c>
      <c r="AD300" s="138">
        <v>526</v>
      </c>
      <c r="AE300" s="138">
        <v>100</v>
      </c>
      <c r="AF300" s="150">
        <f t="shared" si="94"/>
        <v>11.12</v>
      </c>
      <c r="AG300" s="153" t="s">
        <v>1552</v>
      </c>
      <c r="AH300" s="101"/>
    </row>
    <row r="301" spans="1:34" s="100" customFormat="1" x14ac:dyDescent="0.2">
      <c r="A301" s="430">
        <v>42556</v>
      </c>
      <c r="B301" s="138">
        <v>69</v>
      </c>
      <c r="C301" s="427" t="s">
        <v>1685</v>
      </c>
      <c r="D301" s="104" t="s">
        <v>555</v>
      </c>
      <c r="E301" s="140">
        <f t="shared" si="95"/>
        <v>1124432.3</v>
      </c>
      <c r="F301" s="140">
        <f t="shared" si="91"/>
        <v>871503.04715303821</v>
      </c>
      <c r="G301" s="141" t="s">
        <v>28</v>
      </c>
      <c r="H301" s="138"/>
      <c r="I301" s="153" t="s">
        <v>891</v>
      </c>
      <c r="J301" s="138"/>
      <c r="K301" s="153" t="s">
        <v>892</v>
      </c>
      <c r="L301" s="144">
        <f t="shared" si="78"/>
        <v>25691.871883797794</v>
      </c>
      <c r="M301" s="144">
        <f t="shared" si="79"/>
        <v>19912.75475970874</v>
      </c>
      <c r="N301" s="145"/>
      <c r="O301" s="146" t="s">
        <v>269</v>
      </c>
      <c r="P301" s="147" t="s">
        <v>263</v>
      </c>
      <c r="Q301" s="146"/>
      <c r="R301" s="138">
        <v>69</v>
      </c>
      <c r="S301" s="138">
        <v>1</v>
      </c>
      <c r="T301" s="166">
        <v>0.56000000000000005</v>
      </c>
      <c r="U301" s="150">
        <v>24.509</v>
      </c>
      <c r="V301" s="146">
        <f t="shared" si="88"/>
        <v>1</v>
      </c>
      <c r="W301" s="146">
        <f t="shared" si="80"/>
        <v>0</v>
      </c>
      <c r="X301" s="152">
        <f t="shared" si="81"/>
        <v>0</v>
      </c>
      <c r="Y301" s="152">
        <f t="shared" si="82"/>
        <v>0</v>
      </c>
      <c r="Z301" s="146">
        <f t="shared" si="93"/>
        <v>1</v>
      </c>
      <c r="AA301" s="152">
        <f t="shared" si="84"/>
        <v>25691.871883797794</v>
      </c>
      <c r="AB301" s="152">
        <f t="shared" si="85"/>
        <v>19912.75475970874</v>
      </c>
      <c r="AC301" s="146" t="s">
        <v>263</v>
      </c>
      <c r="AD301" s="138">
        <v>526</v>
      </c>
      <c r="AE301" s="138">
        <v>100</v>
      </c>
      <c r="AF301" s="150">
        <f t="shared" si="94"/>
        <v>0.56000000000000005</v>
      </c>
      <c r="AG301" s="153" t="s">
        <v>1799</v>
      </c>
      <c r="AH301" s="101"/>
    </row>
    <row r="302" spans="1:34" s="100" customFormat="1" x14ac:dyDescent="0.2">
      <c r="A302" s="430">
        <v>42556</v>
      </c>
      <c r="B302" s="138">
        <v>69</v>
      </c>
      <c r="C302" s="427" t="s">
        <v>1685</v>
      </c>
      <c r="D302" s="104" t="s">
        <v>555</v>
      </c>
      <c r="E302" s="140">
        <f t="shared" si="95"/>
        <v>1124432.3</v>
      </c>
      <c r="F302" s="140">
        <f t="shared" si="91"/>
        <v>871503.04715303821</v>
      </c>
      <c r="G302" s="141" t="s">
        <v>28</v>
      </c>
      <c r="H302" s="138">
        <v>52085</v>
      </c>
      <c r="I302" s="153" t="s">
        <v>892</v>
      </c>
      <c r="J302" s="138">
        <v>52093</v>
      </c>
      <c r="K302" s="153" t="s">
        <v>893</v>
      </c>
      <c r="L302" s="144">
        <f t="shared" si="78"/>
        <v>69735.080827451151</v>
      </c>
      <c r="M302" s="144">
        <f t="shared" si="79"/>
        <v>54048.90577635228</v>
      </c>
      <c r="N302" s="145"/>
      <c r="O302" s="146" t="s">
        <v>269</v>
      </c>
      <c r="P302" s="147" t="s">
        <v>263</v>
      </c>
      <c r="Q302" s="146" t="e">
        <f>VLOOKUP(J302,J324:K760,2,FALSE)</f>
        <v>#N/A</v>
      </c>
      <c r="R302" s="138">
        <v>69</v>
      </c>
      <c r="S302" s="138">
        <v>1</v>
      </c>
      <c r="T302" s="166">
        <v>1.52</v>
      </c>
      <c r="U302" s="150">
        <v>24.509</v>
      </c>
      <c r="V302" s="146">
        <f t="shared" si="88"/>
        <v>1</v>
      </c>
      <c r="W302" s="146">
        <f t="shared" si="80"/>
        <v>0</v>
      </c>
      <c r="X302" s="152">
        <f t="shared" si="81"/>
        <v>0</v>
      </c>
      <c r="Y302" s="152">
        <f t="shared" si="82"/>
        <v>0</v>
      </c>
      <c r="Z302" s="146">
        <f t="shared" si="93"/>
        <v>1</v>
      </c>
      <c r="AA302" s="152">
        <f t="shared" si="84"/>
        <v>69735.080827451151</v>
      </c>
      <c r="AB302" s="152">
        <f t="shared" si="85"/>
        <v>54048.90577635228</v>
      </c>
      <c r="AC302" s="146" t="s">
        <v>263</v>
      </c>
      <c r="AD302" s="138">
        <v>526</v>
      </c>
      <c r="AE302" s="138">
        <v>100</v>
      </c>
      <c r="AF302" s="150">
        <f t="shared" si="94"/>
        <v>1.52</v>
      </c>
      <c r="AG302" s="153" t="s">
        <v>1799</v>
      </c>
      <c r="AH302" s="101"/>
    </row>
    <row r="303" spans="1:34" s="100" customFormat="1" x14ac:dyDescent="0.2">
      <c r="A303" s="430">
        <v>42556</v>
      </c>
      <c r="B303" s="138">
        <v>69</v>
      </c>
      <c r="C303" s="427" t="s">
        <v>1685</v>
      </c>
      <c r="D303" s="104" t="s">
        <v>555</v>
      </c>
      <c r="E303" s="140">
        <f t="shared" si="95"/>
        <v>1124432.3</v>
      </c>
      <c r="F303" s="140">
        <f t="shared" ref="F303:F310" si="96">VLOOKUP(D303,TLine_Cost,4,FALSE)</f>
        <v>871503.04715303821</v>
      </c>
      <c r="G303" s="141" t="s">
        <v>28</v>
      </c>
      <c r="H303" s="138"/>
      <c r="I303" s="153" t="s">
        <v>893</v>
      </c>
      <c r="J303" s="138"/>
      <c r="K303" s="153" t="s">
        <v>897</v>
      </c>
      <c r="L303" s="144">
        <f t="shared" si="78"/>
        <v>91252.023530131803</v>
      </c>
      <c r="M303" s="144">
        <f t="shared" si="79"/>
        <v>70725.837887608344</v>
      </c>
      <c r="N303" s="145"/>
      <c r="O303" s="146" t="s">
        <v>269</v>
      </c>
      <c r="P303" s="147" t="s">
        <v>263</v>
      </c>
      <c r="Q303" s="146" t="e">
        <f>VLOOKUP(J303,J327:K762,2,FALSE)</f>
        <v>#N/A</v>
      </c>
      <c r="R303" s="138">
        <v>69</v>
      </c>
      <c r="S303" s="138">
        <v>1</v>
      </c>
      <c r="T303" s="166">
        <v>1.9890000000000001</v>
      </c>
      <c r="U303" s="150">
        <v>24.509</v>
      </c>
      <c r="V303" s="146">
        <f t="shared" si="88"/>
        <v>1</v>
      </c>
      <c r="W303" s="146">
        <f t="shared" si="80"/>
        <v>0</v>
      </c>
      <c r="X303" s="152">
        <f t="shared" si="81"/>
        <v>0</v>
      </c>
      <c r="Y303" s="152">
        <f t="shared" si="82"/>
        <v>0</v>
      </c>
      <c r="Z303" s="146">
        <f t="shared" si="93"/>
        <v>1</v>
      </c>
      <c r="AA303" s="152">
        <f t="shared" si="84"/>
        <v>91252.023530131803</v>
      </c>
      <c r="AB303" s="152">
        <f t="shared" si="85"/>
        <v>70725.837887608344</v>
      </c>
      <c r="AC303" s="146" t="s">
        <v>263</v>
      </c>
      <c r="AD303" s="138">
        <v>526</v>
      </c>
      <c r="AE303" s="138">
        <v>100</v>
      </c>
      <c r="AF303" s="150">
        <f t="shared" si="94"/>
        <v>1.9890000000000001</v>
      </c>
      <c r="AG303" s="153" t="s">
        <v>1799</v>
      </c>
      <c r="AH303" s="101"/>
    </row>
    <row r="304" spans="1:34" s="100" customFormat="1" x14ac:dyDescent="0.2">
      <c r="A304" s="430">
        <v>42556</v>
      </c>
      <c r="B304" s="138">
        <v>69</v>
      </c>
      <c r="C304" s="427" t="s">
        <v>1685</v>
      </c>
      <c r="D304" s="104" t="s">
        <v>555</v>
      </c>
      <c r="E304" s="140">
        <f t="shared" si="95"/>
        <v>1124432.3</v>
      </c>
      <c r="F304" s="140">
        <f t="shared" si="96"/>
        <v>871503.04715303821</v>
      </c>
      <c r="G304" s="141" t="s">
        <v>28</v>
      </c>
      <c r="H304" s="138"/>
      <c r="I304" s="153" t="s">
        <v>894</v>
      </c>
      <c r="J304" s="138"/>
      <c r="K304" s="153" t="s">
        <v>768</v>
      </c>
      <c r="L304" s="144">
        <f t="shared" si="78"/>
        <v>19177.147227549063</v>
      </c>
      <c r="M304" s="144">
        <f t="shared" si="79"/>
        <v>14863.449088496876</v>
      </c>
      <c r="N304" s="145"/>
      <c r="O304" s="146" t="s">
        <v>269</v>
      </c>
      <c r="P304" s="147" t="s">
        <v>263</v>
      </c>
      <c r="Q304" s="146" t="e">
        <f>VLOOKUP(J304,J328:K763,2,FALSE)</f>
        <v>#N/A</v>
      </c>
      <c r="R304" s="138">
        <v>69</v>
      </c>
      <c r="S304" s="138">
        <v>1</v>
      </c>
      <c r="T304" s="166">
        <v>0.41799999999999998</v>
      </c>
      <c r="U304" s="150">
        <v>24.509</v>
      </c>
      <c r="V304" s="146">
        <f t="shared" si="88"/>
        <v>1</v>
      </c>
      <c r="W304" s="146">
        <f t="shared" si="80"/>
        <v>0</v>
      </c>
      <c r="X304" s="152">
        <f t="shared" si="81"/>
        <v>0</v>
      </c>
      <c r="Y304" s="152">
        <f t="shared" si="82"/>
        <v>0</v>
      </c>
      <c r="Z304" s="146">
        <f t="shared" si="93"/>
        <v>1</v>
      </c>
      <c r="AA304" s="152">
        <f t="shared" si="84"/>
        <v>19177.147227549063</v>
      </c>
      <c r="AB304" s="152">
        <f t="shared" si="85"/>
        <v>14863.449088496876</v>
      </c>
      <c r="AC304" s="146" t="s">
        <v>263</v>
      </c>
      <c r="AD304" s="138">
        <v>526</v>
      </c>
      <c r="AE304" s="138">
        <v>100</v>
      </c>
      <c r="AF304" s="150">
        <f t="shared" si="94"/>
        <v>0.41799999999999998</v>
      </c>
      <c r="AG304" s="153" t="s">
        <v>1799</v>
      </c>
      <c r="AH304" s="101"/>
    </row>
    <row r="305" spans="1:40" s="100" customFormat="1" x14ac:dyDescent="0.2">
      <c r="A305" s="430">
        <v>42556</v>
      </c>
      <c r="B305" s="138">
        <v>69</v>
      </c>
      <c r="C305" s="427" t="s">
        <v>1685</v>
      </c>
      <c r="D305" s="104" t="s">
        <v>555</v>
      </c>
      <c r="E305" s="140">
        <f t="shared" si="95"/>
        <v>1124432.3</v>
      </c>
      <c r="F305" s="140">
        <f t="shared" si="96"/>
        <v>871503.04715303821</v>
      </c>
      <c r="G305" s="141" t="s">
        <v>28</v>
      </c>
      <c r="H305" s="138"/>
      <c r="I305" s="153" t="s">
        <v>894</v>
      </c>
      <c r="J305" s="104"/>
      <c r="K305" s="153" t="s">
        <v>769</v>
      </c>
      <c r="L305" s="144">
        <f t="shared" si="78"/>
        <v>734.05348239422267</v>
      </c>
      <c r="M305" s="144">
        <f t="shared" si="79"/>
        <v>568.93585027739243</v>
      </c>
      <c r="N305" s="145"/>
      <c r="O305" s="146" t="s">
        <v>269</v>
      </c>
      <c r="P305" s="147" t="s">
        <v>263</v>
      </c>
      <c r="Q305" s="146" t="e">
        <f>VLOOKUP(J305,J332:K764,2,FALSE)</f>
        <v>#N/A</v>
      </c>
      <c r="R305" s="138">
        <v>69</v>
      </c>
      <c r="S305" s="138">
        <v>1</v>
      </c>
      <c r="T305" s="166">
        <v>1.6E-2</v>
      </c>
      <c r="U305" s="150">
        <v>24.509</v>
      </c>
      <c r="V305" s="146">
        <f t="shared" si="88"/>
        <v>1</v>
      </c>
      <c r="W305" s="146">
        <f t="shared" si="80"/>
        <v>0</v>
      </c>
      <c r="X305" s="152">
        <f t="shared" si="81"/>
        <v>0</v>
      </c>
      <c r="Y305" s="152">
        <f t="shared" si="82"/>
        <v>0</v>
      </c>
      <c r="Z305" s="146">
        <f t="shared" si="93"/>
        <v>1</v>
      </c>
      <c r="AA305" s="152">
        <f t="shared" si="84"/>
        <v>734.05348239422267</v>
      </c>
      <c r="AB305" s="152">
        <f t="shared" si="85"/>
        <v>568.93585027739243</v>
      </c>
      <c r="AC305" s="146" t="s">
        <v>263</v>
      </c>
      <c r="AD305" s="138">
        <v>526</v>
      </c>
      <c r="AE305" s="138">
        <v>100</v>
      </c>
      <c r="AF305" s="150">
        <f t="shared" si="94"/>
        <v>1.6E-2</v>
      </c>
      <c r="AG305" s="153" t="s">
        <v>1799</v>
      </c>
      <c r="AH305" s="101"/>
    </row>
    <row r="306" spans="1:40" s="100" customFormat="1" x14ac:dyDescent="0.2">
      <c r="A306" s="430">
        <v>42556</v>
      </c>
      <c r="B306" s="138">
        <v>69</v>
      </c>
      <c r="C306" s="427" t="s">
        <v>1685</v>
      </c>
      <c r="D306" s="104" t="s">
        <v>555</v>
      </c>
      <c r="E306" s="140">
        <f t="shared" si="95"/>
        <v>1124432.3</v>
      </c>
      <c r="F306" s="140">
        <f t="shared" si="96"/>
        <v>871503.04715303821</v>
      </c>
      <c r="G306" s="141" t="s">
        <v>28</v>
      </c>
      <c r="H306" s="138"/>
      <c r="I306" s="153" t="s">
        <v>893</v>
      </c>
      <c r="J306" s="104"/>
      <c r="K306" s="153" t="s">
        <v>895</v>
      </c>
      <c r="L306" s="144">
        <f t="shared" si="78"/>
        <v>3991.4158105185847</v>
      </c>
      <c r="M306" s="144">
        <f t="shared" si="79"/>
        <v>3093.588685883321</v>
      </c>
      <c r="N306" s="145"/>
      <c r="O306" s="146" t="s">
        <v>269</v>
      </c>
      <c r="P306" s="147" t="s">
        <v>263</v>
      </c>
      <c r="Q306" s="146" t="e">
        <f>VLOOKUP(J306,J339:K765,2,FALSE)</f>
        <v>#N/A</v>
      </c>
      <c r="R306" s="138">
        <v>69</v>
      </c>
      <c r="S306" s="138">
        <v>1</v>
      </c>
      <c r="T306" s="166">
        <v>8.6999999999999994E-2</v>
      </c>
      <c r="U306" s="150">
        <v>24.509</v>
      </c>
      <c r="V306" s="146">
        <f t="shared" si="88"/>
        <v>1</v>
      </c>
      <c r="W306" s="146">
        <f t="shared" si="80"/>
        <v>0</v>
      </c>
      <c r="X306" s="152">
        <f t="shared" si="81"/>
        <v>0</v>
      </c>
      <c r="Y306" s="152">
        <f t="shared" si="82"/>
        <v>0</v>
      </c>
      <c r="Z306" s="146">
        <f t="shared" si="93"/>
        <v>1</v>
      </c>
      <c r="AA306" s="152">
        <f t="shared" si="84"/>
        <v>3991.4158105185847</v>
      </c>
      <c r="AB306" s="152">
        <f t="shared" si="85"/>
        <v>3093.588685883321</v>
      </c>
      <c r="AC306" s="146" t="s">
        <v>263</v>
      </c>
      <c r="AD306" s="138">
        <v>526</v>
      </c>
      <c r="AE306" s="138">
        <v>100</v>
      </c>
      <c r="AF306" s="150">
        <f t="shared" si="94"/>
        <v>8.6999999999999994E-2</v>
      </c>
      <c r="AG306" s="153" t="s">
        <v>1799</v>
      </c>
      <c r="AH306" s="101"/>
    </row>
    <row r="307" spans="1:40" s="100" customFormat="1" x14ac:dyDescent="0.2">
      <c r="A307" s="430">
        <v>42556</v>
      </c>
      <c r="B307" s="138">
        <v>69</v>
      </c>
      <c r="C307" s="427" t="s">
        <v>1685</v>
      </c>
      <c r="D307" s="104" t="s">
        <v>555</v>
      </c>
      <c r="E307" s="140">
        <f t="shared" si="95"/>
        <v>1124432.3</v>
      </c>
      <c r="F307" s="140">
        <f t="shared" si="96"/>
        <v>871503.04715303821</v>
      </c>
      <c r="G307" s="141" t="s">
        <v>28</v>
      </c>
      <c r="H307" s="138"/>
      <c r="I307" s="153" t="s">
        <v>895</v>
      </c>
      <c r="J307" s="104"/>
      <c r="K307" s="153" t="s">
        <v>896</v>
      </c>
      <c r="L307" s="144">
        <f t="shared" si="78"/>
        <v>30554.976204659517</v>
      </c>
      <c r="M307" s="144">
        <f t="shared" si="79"/>
        <v>23681.954767796458</v>
      </c>
      <c r="N307" s="145"/>
      <c r="O307" s="146" t="s">
        <v>269</v>
      </c>
      <c r="P307" s="147" t="s">
        <v>263</v>
      </c>
      <c r="Q307" s="146" t="e">
        <f>VLOOKUP(J307,J339:K766,2,FALSE)</f>
        <v>#N/A</v>
      </c>
      <c r="R307" s="138">
        <v>69</v>
      </c>
      <c r="S307" s="138">
        <v>1</v>
      </c>
      <c r="T307" s="166">
        <v>0.66600000000000004</v>
      </c>
      <c r="U307" s="150">
        <v>24.509</v>
      </c>
      <c r="V307" s="146">
        <f t="shared" si="88"/>
        <v>1</v>
      </c>
      <c r="W307" s="146">
        <f t="shared" si="80"/>
        <v>0</v>
      </c>
      <c r="X307" s="152">
        <f t="shared" si="81"/>
        <v>0</v>
      </c>
      <c r="Y307" s="152">
        <f t="shared" si="82"/>
        <v>0</v>
      </c>
      <c r="Z307" s="146">
        <f t="shared" si="93"/>
        <v>1</v>
      </c>
      <c r="AA307" s="152">
        <f t="shared" si="84"/>
        <v>30554.976204659517</v>
      </c>
      <c r="AB307" s="152">
        <f t="shared" si="85"/>
        <v>23681.954767796458</v>
      </c>
      <c r="AC307" s="146" t="s">
        <v>263</v>
      </c>
      <c r="AD307" s="138">
        <v>526</v>
      </c>
      <c r="AE307" s="138">
        <v>100</v>
      </c>
      <c r="AF307" s="150">
        <f t="shared" si="94"/>
        <v>0.66600000000000004</v>
      </c>
      <c r="AG307" s="153" t="s">
        <v>1799</v>
      </c>
      <c r="AH307" s="101"/>
    </row>
    <row r="308" spans="1:40" s="100" customFormat="1" x14ac:dyDescent="0.2">
      <c r="A308" s="430">
        <v>42556</v>
      </c>
      <c r="B308" s="138">
        <v>69</v>
      </c>
      <c r="C308" s="427" t="s">
        <v>1685</v>
      </c>
      <c r="D308" s="104" t="s">
        <v>555</v>
      </c>
      <c r="E308" s="140">
        <f t="shared" si="95"/>
        <v>1124432.3</v>
      </c>
      <c r="F308" s="140">
        <f t="shared" si="96"/>
        <v>871503.04715303821</v>
      </c>
      <c r="G308" s="141" t="s">
        <v>28</v>
      </c>
      <c r="H308" s="138"/>
      <c r="I308" s="153" t="s">
        <v>896</v>
      </c>
      <c r="J308" s="104"/>
      <c r="K308" s="107" t="s">
        <v>800</v>
      </c>
      <c r="L308" s="144">
        <f t="shared" si="78"/>
        <v>642.29679709494474</v>
      </c>
      <c r="M308" s="144">
        <f t="shared" si="79"/>
        <v>497.81886899271836</v>
      </c>
      <c r="N308" s="145"/>
      <c r="O308" s="146" t="s">
        <v>269</v>
      </c>
      <c r="P308" s="147" t="s">
        <v>263</v>
      </c>
      <c r="Q308" s="146" t="e">
        <f>VLOOKUP(J308,J339:K767,2,FALSE)</f>
        <v>#N/A</v>
      </c>
      <c r="R308" s="138">
        <v>69</v>
      </c>
      <c r="S308" s="138">
        <v>1</v>
      </c>
      <c r="T308" s="166">
        <v>1.4E-2</v>
      </c>
      <c r="U308" s="150">
        <v>24.509</v>
      </c>
      <c r="V308" s="146">
        <f t="shared" si="88"/>
        <v>1</v>
      </c>
      <c r="W308" s="146">
        <f t="shared" si="80"/>
        <v>0</v>
      </c>
      <c r="X308" s="152">
        <f t="shared" si="81"/>
        <v>0</v>
      </c>
      <c r="Y308" s="152">
        <f t="shared" si="82"/>
        <v>0</v>
      </c>
      <c r="Z308" s="146">
        <f t="shared" si="93"/>
        <v>1</v>
      </c>
      <c r="AA308" s="152">
        <f t="shared" si="84"/>
        <v>642.29679709494474</v>
      </c>
      <c r="AB308" s="152">
        <f t="shared" si="85"/>
        <v>497.81886899271836</v>
      </c>
      <c r="AC308" s="146" t="s">
        <v>263</v>
      </c>
      <c r="AD308" s="138">
        <v>526</v>
      </c>
      <c r="AE308" s="138">
        <v>100</v>
      </c>
      <c r="AF308" s="150">
        <f t="shared" si="94"/>
        <v>1.4E-2</v>
      </c>
      <c r="AG308" s="153" t="s">
        <v>1799</v>
      </c>
      <c r="AH308" s="101"/>
    </row>
    <row r="309" spans="1:40" s="100" customFormat="1" x14ac:dyDescent="0.2">
      <c r="A309" s="430">
        <v>42556</v>
      </c>
      <c r="B309" s="138">
        <v>69</v>
      </c>
      <c r="C309" s="427" t="s">
        <v>1685</v>
      </c>
      <c r="D309" s="104" t="s">
        <v>555</v>
      </c>
      <c r="E309" s="140">
        <f t="shared" si="95"/>
        <v>1124432.3</v>
      </c>
      <c r="F309" s="140">
        <f t="shared" si="96"/>
        <v>871503.04715303821</v>
      </c>
      <c r="G309" s="141" t="s">
        <v>28</v>
      </c>
      <c r="H309" s="138"/>
      <c r="I309" s="153" t="s">
        <v>896</v>
      </c>
      <c r="J309" s="104"/>
      <c r="K309" s="107" t="s">
        <v>801</v>
      </c>
      <c r="L309" s="144">
        <f t="shared" si="78"/>
        <v>20094.714080541842</v>
      </c>
      <c r="M309" s="144">
        <f t="shared" si="79"/>
        <v>15574.618901343618</v>
      </c>
      <c r="N309" s="145"/>
      <c r="O309" s="146" t="s">
        <v>269</v>
      </c>
      <c r="P309" s="147" t="s">
        <v>263</v>
      </c>
      <c r="Q309" s="146" t="e">
        <f>VLOOKUP(J309,J344:K768,2,FALSE)</f>
        <v>#N/A</v>
      </c>
      <c r="R309" s="138">
        <v>69</v>
      </c>
      <c r="S309" s="138">
        <v>1</v>
      </c>
      <c r="T309" s="166">
        <v>0.438</v>
      </c>
      <c r="U309" s="150">
        <v>24.509</v>
      </c>
      <c r="V309" s="146">
        <f t="shared" si="88"/>
        <v>1</v>
      </c>
      <c r="W309" s="146">
        <f t="shared" si="80"/>
        <v>0</v>
      </c>
      <c r="X309" s="152">
        <f t="shared" si="81"/>
        <v>0</v>
      </c>
      <c r="Y309" s="152">
        <f t="shared" si="82"/>
        <v>0</v>
      </c>
      <c r="Z309" s="146">
        <f t="shared" si="93"/>
        <v>1</v>
      </c>
      <c r="AA309" s="152">
        <f t="shared" si="84"/>
        <v>20094.714080541842</v>
      </c>
      <c r="AB309" s="152">
        <f t="shared" si="85"/>
        <v>15574.618901343618</v>
      </c>
      <c r="AC309" s="146" t="s">
        <v>263</v>
      </c>
      <c r="AD309" s="138">
        <v>526</v>
      </c>
      <c r="AE309" s="138">
        <v>100</v>
      </c>
      <c r="AF309" s="150">
        <f t="shared" si="94"/>
        <v>0.438</v>
      </c>
      <c r="AG309" s="153" t="s">
        <v>1799</v>
      </c>
      <c r="AH309" s="101"/>
    </row>
    <row r="310" spans="1:40" x14ac:dyDescent="0.2">
      <c r="A310" s="430">
        <v>42557</v>
      </c>
      <c r="B310" s="138">
        <v>115</v>
      </c>
      <c r="C310" s="428" t="s">
        <v>1340</v>
      </c>
      <c r="D310" s="431" t="s">
        <v>1628</v>
      </c>
      <c r="E310" s="140">
        <f t="shared" si="95"/>
        <v>5724280.7799999993</v>
      </c>
      <c r="F310" s="140">
        <f t="shared" si="96"/>
        <v>4218983.2515996313</v>
      </c>
      <c r="G310" s="141" t="s">
        <v>29</v>
      </c>
      <c r="H310" s="138"/>
      <c r="I310" s="153" t="s">
        <v>1801</v>
      </c>
      <c r="J310" s="138"/>
      <c r="K310" s="153" t="s">
        <v>1802</v>
      </c>
      <c r="L310" s="144">
        <f t="shared" si="78"/>
        <v>4171.6082058009033</v>
      </c>
      <c r="M310" s="144">
        <f t="shared" si="79"/>
        <v>3074.6124847687156</v>
      </c>
      <c r="N310" s="145"/>
      <c r="O310" s="146" t="s">
        <v>269</v>
      </c>
      <c r="P310" s="147" t="s">
        <v>263</v>
      </c>
      <c r="Q310" s="146"/>
      <c r="R310" s="138">
        <v>115</v>
      </c>
      <c r="S310" s="138">
        <v>1</v>
      </c>
      <c r="T310" s="166">
        <v>0.02</v>
      </c>
      <c r="U310" s="166">
        <v>27.443999999999999</v>
      </c>
      <c r="V310" s="146">
        <f t="shared" si="88"/>
        <v>0</v>
      </c>
      <c r="W310" s="146">
        <f t="shared" si="80"/>
        <v>0</v>
      </c>
      <c r="X310" s="152">
        <f t="shared" si="81"/>
        <v>0</v>
      </c>
      <c r="Y310" s="152">
        <f t="shared" si="82"/>
        <v>0</v>
      </c>
      <c r="Z310" s="146">
        <v>1</v>
      </c>
      <c r="AA310" s="152">
        <f t="shared" si="84"/>
        <v>0</v>
      </c>
      <c r="AB310" s="152">
        <f t="shared" si="85"/>
        <v>0</v>
      </c>
      <c r="AC310" s="146" t="s">
        <v>263</v>
      </c>
      <c r="AD310" s="138">
        <v>526</v>
      </c>
      <c r="AE310" s="138">
        <v>100</v>
      </c>
      <c r="AF310" s="150">
        <f t="shared" si="94"/>
        <v>0.02</v>
      </c>
      <c r="AG310" s="153" t="s">
        <v>1596</v>
      </c>
      <c r="AH310" s="78"/>
    </row>
    <row r="311" spans="1:40" s="100" customFormat="1" x14ac:dyDescent="0.2">
      <c r="A311" s="430">
        <v>42557</v>
      </c>
      <c r="B311" s="138">
        <v>115</v>
      </c>
      <c r="C311" s="428" t="s">
        <v>502</v>
      </c>
      <c r="D311" s="104" t="s">
        <v>849</v>
      </c>
      <c r="E311" s="140">
        <f t="shared" ref="E311:E317" si="97">VLOOKUP(D311,TLine_Cost,2,FALSE)</f>
        <v>1405318.5</v>
      </c>
      <c r="F311" s="140">
        <f t="shared" ref="F311:F317" si="98">VLOOKUP(D311,TLine_Cost,4,FALSE)</f>
        <v>806092.02583670721</v>
      </c>
      <c r="G311" s="171" t="s">
        <v>28</v>
      </c>
      <c r="H311" s="138">
        <v>51928</v>
      </c>
      <c r="I311" s="142" t="s">
        <v>1242</v>
      </c>
      <c r="J311" s="138">
        <v>51926</v>
      </c>
      <c r="K311" s="143" t="s">
        <v>1243</v>
      </c>
      <c r="L311" s="144">
        <f t="shared" si="78"/>
        <v>56148.570205479446</v>
      </c>
      <c r="M311" s="144">
        <f t="shared" si="79"/>
        <v>32206.873178407248</v>
      </c>
      <c r="N311" s="145">
        <f>SUM(L311:L315)</f>
        <v>266423.48021308979</v>
      </c>
      <c r="O311" s="146" t="s">
        <v>269</v>
      </c>
      <c r="P311" s="147" t="s">
        <v>263</v>
      </c>
      <c r="Q311" s="146" t="str">
        <f>VLOOKUP(J311,J312:K692,2,FALSE)</f>
        <v>Allred Substation</v>
      </c>
      <c r="R311" s="138">
        <v>115</v>
      </c>
      <c r="S311" s="138">
        <v>1</v>
      </c>
      <c r="T311" s="150">
        <v>0.94499999999999995</v>
      </c>
      <c r="U311" s="150">
        <v>23.652000000000001</v>
      </c>
      <c r="V311" s="146">
        <f t="shared" si="88"/>
        <v>1</v>
      </c>
      <c r="W311" s="146">
        <f t="shared" si="80"/>
        <v>0</v>
      </c>
      <c r="X311" s="152">
        <f t="shared" si="81"/>
        <v>0</v>
      </c>
      <c r="Y311" s="152">
        <f t="shared" si="82"/>
        <v>0</v>
      </c>
      <c r="Z311" s="146">
        <f>IF(O311="R",1,0)</f>
        <v>1</v>
      </c>
      <c r="AA311" s="152">
        <f t="shared" si="84"/>
        <v>56148.570205479446</v>
      </c>
      <c r="AB311" s="152">
        <f t="shared" si="85"/>
        <v>32206.873178407248</v>
      </c>
      <c r="AC311" s="146" t="s">
        <v>263</v>
      </c>
      <c r="AD311" s="138">
        <v>526</v>
      </c>
      <c r="AE311" s="138">
        <v>100</v>
      </c>
      <c r="AF311" s="150">
        <f t="shared" si="94"/>
        <v>0.94499999999999995</v>
      </c>
      <c r="AG311" s="434" t="s">
        <v>1804</v>
      </c>
      <c r="AH311" s="101"/>
    </row>
    <row r="312" spans="1:40" s="100" customFormat="1" x14ac:dyDescent="0.2">
      <c r="A312" s="430">
        <v>42557</v>
      </c>
      <c r="B312" s="138">
        <v>115</v>
      </c>
      <c r="C312" s="428" t="s">
        <v>502</v>
      </c>
      <c r="D312" s="104" t="s">
        <v>849</v>
      </c>
      <c r="E312" s="140">
        <f t="shared" si="97"/>
        <v>1405318.5</v>
      </c>
      <c r="F312" s="140">
        <f t="shared" si="98"/>
        <v>806092.02583670721</v>
      </c>
      <c r="G312" s="171" t="s">
        <v>28</v>
      </c>
      <c r="H312" s="138">
        <v>51928</v>
      </c>
      <c r="I312" s="142" t="s">
        <v>1242</v>
      </c>
      <c r="J312" s="138">
        <v>51926</v>
      </c>
      <c r="K312" s="143" t="s">
        <v>1243</v>
      </c>
      <c r="L312" s="144">
        <f t="shared" si="78"/>
        <v>56148.570205479446</v>
      </c>
      <c r="M312" s="144">
        <f t="shared" si="79"/>
        <v>32206.873178407248</v>
      </c>
      <c r="N312" s="145">
        <f>SUM(L312:L316)</f>
        <v>433124.30997178942</v>
      </c>
      <c r="O312" s="146" t="s">
        <v>269</v>
      </c>
      <c r="P312" s="147" t="s">
        <v>263</v>
      </c>
      <c r="Q312" s="146" t="e">
        <f>VLOOKUP(J312,J313:K693,2,FALSE)</f>
        <v>#N/A</v>
      </c>
      <c r="R312" s="138">
        <v>115</v>
      </c>
      <c r="S312" s="138">
        <v>1</v>
      </c>
      <c r="T312" s="150">
        <v>0.94499999999999995</v>
      </c>
      <c r="U312" s="150">
        <v>23.652000000000001</v>
      </c>
      <c r="V312" s="146">
        <f t="shared" si="88"/>
        <v>1</v>
      </c>
      <c r="W312" s="146">
        <f t="shared" si="80"/>
        <v>0</v>
      </c>
      <c r="X312" s="152">
        <f t="shared" si="81"/>
        <v>0</v>
      </c>
      <c r="Y312" s="152">
        <f t="shared" si="82"/>
        <v>0</v>
      </c>
      <c r="Z312" s="146">
        <f>IF(O312="R",1,0)</f>
        <v>1</v>
      </c>
      <c r="AA312" s="152">
        <f t="shared" si="84"/>
        <v>56148.570205479446</v>
      </c>
      <c r="AB312" s="152">
        <f t="shared" si="85"/>
        <v>32206.873178407248</v>
      </c>
      <c r="AC312" s="146" t="s">
        <v>263</v>
      </c>
      <c r="AD312" s="138">
        <v>526</v>
      </c>
      <c r="AE312" s="138">
        <v>100</v>
      </c>
      <c r="AF312" s="150">
        <f t="shared" si="94"/>
        <v>0.94499999999999995</v>
      </c>
      <c r="AG312" s="434" t="s">
        <v>1552</v>
      </c>
      <c r="AH312" s="101"/>
    </row>
    <row r="313" spans="1:40" s="100" customFormat="1" ht="12" customHeight="1" x14ac:dyDescent="0.2">
      <c r="A313" s="430">
        <v>42557</v>
      </c>
      <c r="B313" s="138">
        <v>115</v>
      </c>
      <c r="C313" s="428" t="s">
        <v>502</v>
      </c>
      <c r="D313" s="104" t="s">
        <v>849</v>
      </c>
      <c r="E313" s="140">
        <f t="shared" si="97"/>
        <v>1405318.5</v>
      </c>
      <c r="F313" s="140">
        <f t="shared" si="98"/>
        <v>806092.02583670721</v>
      </c>
      <c r="G313" s="171" t="s">
        <v>28</v>
      </c>
      <c r="H313" s="138"/>
      <c r="I313" s="142" t="s">
        <v>1604</v>
      </c>
      <c r="J313" s="138"/>
      <c r="K313" s="143" t="s">
        <v>1605</v>
      </c>
      <c r="L313" s="144">
        <f t="shared" si="78"/>
        <v>11883.295281582952</v>
      </c>
      <c r="M313" s="144">
        <f t="shared" si="79"/>
        <v>6816.269455747567</v>
      </c>
      <c r="N313" s="145"/>
      <c r="O313" s="146" t="s">
        <v>269</v>
      </c>
      <c r="P313" s="147" t="s">
        <v>263</v>
      </c>
      <c r="Q313" s="146"/>
      <c r="R313" s="138">
        <v>115</v>
      </c>
      <c r="S313" s="138">
        <v>1</v>
      </c>
      <c r="T313" s="150">
        <v>0.2</v>
      </c>
      <c r="U313" s="150">
        <v>23.652000000000001</v>
      </c>
      <c r="V313" s="146">
        <f t="shared" si="88"/>
        <v>1</v>
      </c>
      <c r="W313" s="146">
        <f t="shared" si="80"/>
        <v>0</v>
      </c>
      <c r="X313" s="152">
        <f t="shared" si="81"/>
        <v>0</v>
      </c>
      <c r="Y313" s="152">
        <f t="shared" si="82"/>
        <v>0</v>
      </c>
      <c r="Z313" s="146">
        <f>IF(O313="R",1,0)</f>
        <v>1</v>
      </c>
      <c r="AA313" s="152">
        <f t="shared" si="84"/>
        <v>11883.295281582952</v>
      </c>
      <c r="AB313" s="152">
        <f t="shared" si="85"/>
        <v>6816.269455747567</v>
      </c>
      <c r="AC313" s="146" t="s">
        <v>263</v>
      </c>
      <c r="AD313" s="138">
        <v>526</v>
      </c>
      <c r="AE313" s="138">
        <v>100</v>
      </c>
      <c r="AF313" s="150">
        <f t="shared" si="94"/>
        <v>0.2</v>
      </c>
      <c r="AG313" s="434" t="s">
        <v>1804</v>
      </c>
      <c r="AH313" s="101"/>
    </row>
    <row r="314" spans="1:40" s="100" customFormat="1" ht="12" customHeight="1" x14ac:dyDescent="0.2">
      <c r="A314" s="430">
        <v>42557</v>
      </c>
      <c r="B314" s="138">
        <v>115</v>
      </c>
      <c r="C314" s="428" t="s">
        <v>502</v>
      </c>
      <c r="D314" s="104" t="s">
        <v>849</v>
      </c>
      <c r="E314" s="140">
        <f t="shared" si="97"/>
        <v>1405318.5</v>
      </c>
      <c r="F314" s="140">
        <f t="shared" si="98"/>
        <v>806092.02583670721</v>
      </c>
      <c r="G314" s="171" t="s">
        <v>28</v>
      </c>
      <c r="H314" s="138"/>
      <c r="I314" s="142" t="s">
        <v>1246</v>
      </c>
      <c r="J314" s="138"/>
      <c r="K314" s="143" t="s">
        <v>1247</v>
      </c>
      <c r="L314" s="144">
        <f t="shared" si="78"/>
        <v>140222.88432267882</v>
      </c>
      <c r="M314" s="144">
        <f t="shared" si="79"/>
        <v>80431.979577821287</v>
      </c>
      <c r="N314" s="145"/>
      <c r="O314" s="146" t="s">
        <v>269</v>
      </c>
      <c r="P314" s="147" t="s">
        <v>263</v>
      </c>
      <c r="Q314" s="146" t="e">
        <f>VLOOKUP(J314,J317:K695,2,FALSE)</f>
        <v>#N/A</v>
      </c>
      <c r="R314" s="138">
        <v>115</v>
      </c>
      <c r="S314" s="138">
        <v>1</v>
      </c>
      <c r="T314" s="150">
        <v>2.36</v>
      </c>
      <c r="U314" s="150">
        <v>23.652000000000001</v>
      </c>
      <c r="V314" s="146">
        <f t="shared" si="88"/>
        <v>1</v>
      </c>
      <c r="W314" s="146">
        <f t="shared" si="80"/>
        <v>0</v>
      </c>
      <c r="X314" s="152">
        <f t="shared" si="81"/>
        <v>0</v>
      </c>
      <c r="Y314" s="152">
        <f t="shared" si="82"/>
        <v>0</v>
      </c>
      <c r="Z314" s="146">
        <f>IF(O314="R",1,0)</f>
        <v>1</v>
      </c>
      <c r="AA314" s="152">
        <f t="shared" si="84"/>
        <v>140222.88432267882</v>
      </c>
      <c r="AB314" s="152">
        <f t="shared" si="85"/>
        <v>80431.979577821287</v>
      </c>
      <c r="AC314" s="146" t="s">
        <v>263</v>
      </c>
      <c r="AD314" s="138">
        <v>526</v>
      </c>
      <c r="AE314" s="138">
        <v>100</v>
      </c>
      <c r="AF314" s="150">
        <f t="shared" si="94"/>
        <v>2.36</v>
      </c>
      <c r="AG314" s="434" t="s">
        <v>1804</v>
      </c>
      <c r="AH314" s="101"/>
    </row>
    <row r="315" spans="1:40" s="100" customFormat="1" ht="12" customHeight="1" x14ac:dyDescent="0.2">
      <c r="A315" s="430">
        <v>42557</v>
      </c>
      <c r="B315" s="138">
        <v>115</v>
      </c>
      <c r="C315" s="428" t="s">
        <v>502</v>
      </c>
      <c r="D315" s="104" t="s">
        <v>849</v>
      </c>
      <c r="E315" s="140">
        <f t="shared" si="97"/>
        <v>1405318.5</v>
      </c>
      <c r="F315" s="140">
        <f t="shared" si="98"/>
        <v>806092.02583670721</v>
      </c>
      <c r="G315" s="171" t="s">
        <v>28</v>
      </c>
      <c r="H315" s="138"/>
      <c r="I315" s="142" t="s">
        <v>1246</v>
      </c>
      <c r="J315" s="138"/>
      <c r="K315" s="143" t="s">
        <v>1248</v>
      </c>
      <c r="L315" s="144">
        <f t="shared" si="78"/>
        <v>2020.1601978691021</v>
      </c>
      <c r="M315" s="144">
        <f t="shared" si="79"/>
        <v>1158.7658074770864</v>
      </c>
      <c r="N315" s="145"/>
      <c r="O315" s="146" t="s">
        <v>269</v>
      </c>
      <c r="P315" s="147" t="s">
        <v>263</v>
      </c>
      <c r="Q315" s="146"/>
      <c r="R315" s="138">
        <v>115</v>
      </c>
      <c r="S315" s="138">
        <v>1</v>
      </c>
      <c r="T315" s="150">
        <v>3.4000000000000002E-2</v>
      </c>
      <c r="U315" s="150">
        <v>23.652000000000001</v>
      </c>
      <c r="V315" s="146">
        <f t="shared" si="88"/>
        <v>1</v>
      </c>
      <c r="W315" s="146">
        <f t="shared" si="80"/>
        <v>0</v>
      </c>
      <c r="X315" s="152">
        <f t="shared" si="81"/>
        <v>0</v>
      </c>
      <c r="Y315" s="152">
        <f t="shared" si="82"/>
        <v>0</v>
      </c>
      <c r="Z315" s="146">
        <f>IF(O315="R",1,0)</f>
        <v>1</v>
      </c>
      <c r="AA315" s="152">
        <f t="shared" si="84"/>
        <v>2020.1601978691021</v>
      </c>
      <c r="AB315" s="152">
        <f t="shared" si="85"/>
        <v>1158.7658074770864</v>
      </c>
      <c r="AC315" s="146" t="s">
        <v>263</v>
      </c>
      <c r="AD315" s="138">
        <v>526</v>
      </c>
      <c r="AE315" s="138">
        <v>100</v>
      </c>
      <c r="AF315" s="150">
        <f t="shared" si="94"/>
        <v>3.4000000000000002E-2</v>
      </c>
      <c r="AG315" s="434" t="s">
        <v>1804</v>
      </c>
      <c r="AH315" s="101"/>
    </row>
    <row r="316" spans="1:40" s="100" customFormat="1" x14ac:dyDescent="0.2">
      <c r="A316" s="462">
        <v>42584</v>
      </c>
      <c r="B316" s="464">
        <v>69</v>
      </c>
      <c r="C316" s="465" t="s">
        <v>1471</v>
      </c>
      <c r="D316" s="77" t="s">
        <v>761</v>
      </c>
      <c r="E316" s="466">
        <f t="shared" si="97"/>
        <v>459318.39</v>
      </c>
      <c r="F316" s="466">
        <f t="shared" si="98"/>
        <v>413382.53505351039</v>
      </c>
      <c r="G316" s="467" t="s">
        <v>28</v>
      </c>
      <c r="H316" s="468"/>
      <c r="I316" s="464" t="s">
        <v>1805</v>
      </c>
      <c r="J316" s="469"/>
      <c r="K316" s="464" t="s">
        <v>1806</v>
      </c>
      <c r="L316" s="469">
        <f t="shared" si="78"/>
        <v>222849.39996417912</v>
      </c>
      <c r="M316" s="470">
        <f t="shared" si="79"/>
        <v>200562.51153441958</v>
      </c>
      <c r="N316" s="471">
        <f>SUM(L316)</f>
        <v>222849.39996417912</v>
      </c>
      <c r="O316" s="472" t="s">
        <v>269</v>
      </c>
      <c r="P316" s="473" t="s">
        <v>263</v>
      </c>
      <c r="Q316" s="474"/>
      <c r="R316" s="475">
        <v>69</v>
      </c>
      <c r="S316" s="473">
        <v>1</v>
      </c>
      <c r="T316" s="476">
        <v>9.7520000000000007</v>
      </c>
      <c r="U316" s="477">
        <v>20.100000000000001</v>
      </c>
      <c r="V316" s="441">
        <f t="shared" si="88"/>
        <v>1</v>
      </c>
      <c r="W316" s="441">
        <v>0</v>
      </c>
      <c r="X316" s="442">
        <v>0</v>
      </c>
      <c r="Y316" s="442">
        <v>0</v>
      </c>
      <c r="Z316" s="164">
        <v>1</v>
      </c>
      <c r="AA316" s="152">
        <f t="shared" si="84"/>
        <v>222849.39996417912</v>
      </c>
      <c r="AB316" s="152">
        <f t="shared" si="85"/>
        <v>200562.51153441958</v>
      </c>
      <c r="AC316" s="155" t="s">
        <v>263</v>
      </c>
      <c r="AD316" s="138">
        <v>526</v>
      </c>
      <c r="AE316" s="138">
        <v>100</v>
      </c>
      <c r="AF316" s="150">
        <f t="shared" si="94"/>
        <v>9.7520000000000007</v>
      </c>
      <c r="AG316" s="433" t="s">
        <v>1808</v>
      </c>
      <c r="AH316" s="101"/>
    </row>
    <row r="317" spans="1:40" s="100" customFormat="1" ht="12.75" thickBot="1" x14ac:dyDescent="0.25">
      <c r="A317" s="462">
        <v>42584</v>
      </c>
      <c r="B317" s="196">
        <v>69</v>
      </c>
      <c r="C317" s="197" t="s">
        <v>1807</v>
      </c>
      <c r="D317" s="156" t="s">
        <v>1649</v>
      </c>
      <c r="E317" s="170">
        <f t="shared" si="97"/>
        <v>0</v>
      </c>
      <c r="F317" s="170">
        <f t="shared" si="98"/>
        <v>-0.21122958719999474</v>
      </c>
      <c r="G317" s="200" t="s">
        <v>28</v>
      </c>
      <c r="H317" s="165"/>
      <c r="I317" s="196" t="s">
        <v>1157</v>
      </c>
      <c r="J317" s="158"/>
      <c r="K317" s="196" t="s">
        <v>1805</v>
      </c>
      <c r="L317" s="158">
        <f t="shared" si="78"/>
        <v>0</v>
      </c>
      <c r="M317" s="174">
        <f t="shared" si="79"/>
        <v>-0.17564570087405373</v>
      </c>
      <c r="N317" s="145">
        <f>SUM(L317)</f>
        <v>0</v>
      </c>
      <c r="O317" s="155" t="s">
        <v>269</v>
      </c>
      <c r="P317" s="159" t="s">
        <v>263</v>
      </c>
      <c r="Q317" s="160"/>
      <c r="R317" s="201">
        <v>69</v>
      </c>
      <c r="S317" s="159">
        <v>1</v>
      </c>
      <c r="T317" s="276">
        <v>3.09</v>
      </c>
      <c r="U317" s="276">
        <v>3.7160000000000002</v>
      </c>
      <c r="V317" s="146">
        <f t="shared" si="88"/>
        <v>1</v>
      </c>
      <c r="W317" s="146">
        <v>0</v>
      </c>
      <c r="X317" s="152">
        <v>0</v>
      </c>
      <c r="Y317" s="463">
        <v>0</v>
      </c>
      <c r="Z317" s="457">
        <v>1</v>
      </c>
      <c r="AA317" s="456">
        <f t="shared" si="84"/>
        <v>0</v>
      </c>
      <c r="AB317" s="456">
        <f t="shared" si="85"/>
        <v>-0.17564570087405373</v>
      </c>
      <c r="AC317" s="450" t="s">
        <v>263</v>
      </c>
      <c r="AD317" s="458">
        <v>526</v>
      </c>
      <c r="AE317" s="458">
        <v>100</v>
      </c>
      <c r="AF317" s="458">
        <f t="shared" si="94"/>
        <v>3.09</v>
      </c>
      <c r="AG317" s="432" t="s">
        <v>1809</v>
      </c>
      <c r="AH317" s="101"/>
    </row>
    <row r="318" spans="1:40" s="100" customFormat="1" x14ac:dyDescent="0.2">
      <c r="AH318" s="138"/>
      <c r="AI318" s="150"/>
      <c r="AJ318" s="169"/>
      <c r="AK318" s="374"/>
      <c r="AL318" s="374"/>
      <c r="AM318" s="486"/>
      <c r="AN318" s="31"/>
    </row>
    <row r="319" spans="1:40" s="100" customFormat="1" x14ac:dyDescent="0.2">
      <c r="A319" s="489"/>
      <c r="B319" s="492"/>
      <c r="C319" s="572"/>
      <c r="D319" s="573"/>
      <c r="E319" s="490"/>
      <c r="F319" s="490"/>
      <c r="G319" s="491"/>
      <c r="H319" s="492"/>
      <c r="I319" s="493"/>
      <c r="J319" s="492"/>
      <c r="K319" s="494"/>
      <c r="L319" s="495"/>
      <c r="M319" s="495"/>
      <c r="N319" s="496"/>
      <c r="O319" s="497"/>
      <c r="P319" s="498"/>
      <c r="Q319" s="497"/>
      <c r="R319" s="499"/>
      <c r="S319" s="499"/>
      <c r="T319" s="500"/>
      <c r="U319" s="492"/>
      <c r="V319" s="492"/>
      <c r="W319" s="501"/>
      <c r="X319" s="501"/>
      <c r="Y319" s="432"/>
      <c r="Z319" s="432"/>
      <c r="AA319" s="432"/>
      <c r="AB319" s="432"/>
      <c r="AC319" s="432"/>
      <c r="AD319" s="432"/>
      <c r="AE319" s="432"/>
      <c r="AF319" s="432"/>
      <c r="AG319" s="432"/>
      <c r="AH319" s="101"/>
    </row>
    <row r="320" spans="1:40" s="100" customFormat="1" x14ac:dyDescent="0.2">
      <c r="A320" s="489"/>
      <c r="B320" s="492"/>
      <c r="C320" s="572"/>
      <c r="D320" s="573"/>
      <c r="E320" s="490"/>
      <c r="F320" s="490"/>
      <c r="G320" s="491"/>
      <c r="H320" s="492"/>
      <c r="I320" s="493"/>
      <c r="J320" s="492"/>
      <c r="K320" s="494"/>
      <c r="L320" s="495"/>
      <c r="M320" s="495"/>
      <c r="N320" s="496"/>
      <c r="O320" s="497"/>
      <c r="P320" s="498"/>
      <c r="Q320" s="497"/>
      <c r="R320" s="499"/>
      <c r="S320" s="499"/>
      <c r="T320" s="500"/>
      <c r="U320" s="492"/>
      <c r="V320" s="492"/>
      <c r="W320" s="501"/>
      <c r="X320" s="501"/>
      <c r="Y320" s="432"/>
      <c r="Z320" s="432"/>
      <c r="AA320" s="432"/>
      <c r="AB320" s="432"/>
      <c r="AC320" s="432"/>
      <c r="AD320" s="432"/>
      <c r="AE320" s="432"/>
      <c r="AF320" s="432"/>
      <c r="AG320" s="432"/>
      <c r="AH320" s="101"/>
    </row>
    <row r="321" spans="1:34" ht="15" x14ac:dyDescent="0.2">
      <c r="A321" s="769" t="s">
        <v>1698</v>
      </c>
      <c r="B321" s="770"/>
      <c r="C321" s="770"/>
      <c r="D321" s="770"/>
      <c r="E321" s="770"/>
      <c r="F321" s="770"/>
      <c r="G321" s="770"/>
      <c r="H321" s="770"/>
      <c r="I321" s="770"/>
      <c r="J321" s="770"/>
      <c r="K321" s="770"/>
      <c r="L321" s="770"/>
      <c r="M321" s="770"/>
      <c r="N321" s="770"/>
      <c r="O321" s="770"/>
      <c r="P321" s="770"/>
      <c r="Q321" s="770"/>
      <c r="R321" s="770"/>
      <c r="S321" s="770"/>
      <c r="T321" s="770"/>
      <c r="U321" s="770"/>
      <c r="V321" s="770"/>
      <c r="W321" s="770"/>
      <c r="X321" s="770"/>
      <c r="Y321" s="770"/>
      <c r="Z321" s="770"/>
      <c r="AA321" s="770"/>
      <c r="AB321" s="770"/>
      <c r="AC321" s="770"/>
      <c r="AD321" s="770"/>
      <c r="AE321" s="770"/>
      <c r="AF321" s="770"/>
      <c r="AG321" s="771"/>
      <c r="AH321" s="78"/>
    </row>
    <row r="322" spans="1:34" ht="13.5" customHeight="1" x14ac:dyDescent="0.2">
      <c r="A322" s="108"/>
      <c r="B322" s="104">
        <v>69</v>
      </c>
      <c r="C322" s="105" t="s">
        <v>492</v>
      </c>
      <c r="D322" s="104" t="s">
        <v>812</v>
      </c>
      <c r="E322" s="106">
        <v>589238.25</v>
      </c>
      <c r="F322" s="106">
        <v>353444.28</v>
      </c>
      <c r="G322" s="107" t="s">
        <v>29</v>
      </c>
      <c r="H322" s="104">
        <v>51563</v>
      </c>
      <c r="I322" s="104" t="s">
        <v>643</v>
      </c>
      <c r="J322" s="104">
        <v>51557</v>
      </c>
      <c r="K322" s="104" t="s">
        <v>498</v>
      </c>
      <c r="L322" s="104">
        <v>199481.69921874997</v>
      </c>
      <c r="M322" s="104">
        <v>119655.61562500001</v>
      </c>
      <c r="N322" s="104"/>
      <c r="O322" s="105" t="s">
        <v>262</v>
      </c>
      <c r="P322" s="104" t="s">
        <v>606</v>
      </c>
      <c r="Q322" s="104" t="s">
        <v>498</v>
      </c>
      <c r="R322" s="104">
        <v>69</v>
      </c>
      <c r="S322" s="104">
        <v>1</v>
      </c>
      <c r="T322" s="104">
        <v>10.4</v>
      </c>
      <c r="U322" s="104">
        <v>30.72</v>
      </c>
      <c r="V322" s="104">
        <v>0</v>
      </c>
      <c r="W322" s="104">
        <v>1</v>
      </c>
      <c r="X322" s="104">
        <v>0</v>
      </c>
      <c r="Y322" s="104">
        <v>0</v>
      </c>
      <c r="Z322" s="104">
        <v>0</v>
      </c>
      <c r="AA322" s="104">
        <v>0</v>
      </c>
      <c r="AB322" s="104">
        <v>0</v>
      </c>
      <c r="AC322" s="104" t="s">
        <v>263</v>
      </c>
      <c r="AD322" s="104">
        <v>526</v>
      </c>
      <c r="AE322" s="104">
        <v>100</v>
      </c>
      <c r="AF322" s="104">
        <v>10.4</v>
      </c>
      <c r="AG322" s="104" t="s">
        <v>1439</v>
      </c>
      <c r="AH322" s="78"/>
    </row>
    <row r="323" spans="1:34" ht="13.5" customHeight="1" x14ac:dyDescent="0.2">
      <c r="A323" s="108"/>
      <c r="B323" s="138">
        <v>69</v>
      </c>
      <c r="C323" s="105" t="s">
        <v>692</v>
      </c>
      <c r="D323" s="104" t="s">
        <v>817</v>
      </c>
      <c r="E323" s="106">
        <v>4055918.72</v>
      </c>
      <c r="F323" s="106">
        <v>3535530.66</v>
      </c>
      <c r="G323" s="214" t="s">
        <v>29</v>
      </c>
      <c r="H323" s="138">
        <v>51517</v>
      </c>
      <c r="I323" s="142" t="s">
        <v>265</v>
      </c>
      <c r="J323" s="138">
        <v>51527</v>
      </c>
      <c r="K323" s="143" t="s">
        <v>693</v>
      </c>
      <c r="L323" s="144">
        <v>47651.450791142495</v>
      </c>
      <c r="M323" s="144">
        <v>41537.608836886538</v>
      </c>
      <c r="N323" s="145"/>
      <c r="O323" s="146" t="s">
        <v>262</v>
      </c>
      <c r="P323" s="143" t="s">
        <v>611</v>
      </c>
      <c r="Q323" s="146" t="e">
        <v>#N/A</v>
      </c>
      <c r="R323" s="138">
        <v>69</v>
      </c>
      <c r="S323" s="138">
        <v>1</v>
      </c>
      <c r="T323" s="138">
        <v>1.71</v>
      </c>
      <c r="U323" s="138">
        <v>145.54900000000004</v>
      </c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 t="s">
        <v>1451</v>
      </c>
      <c r="AH323" s="78"/>
    </row>
    <row r="324" spans="1:34" s="98" customFormat="1" ht="13.5" customHeight="1" x14ac:dyDescent="0.2">
      <c r="A324" s="103">
        <v>42515</v>
      </c>
      <c r="B324" s="138">
        <v>115</v>
      </c>
      <c r="C324" s="105" t="s">
        <v>290</v>
      </c>
      <c r="D324" s="219" t="s">
        <v>245</v>
      </c>
      <c r="E324" s="140">
        <f>VLOOKUP(D324,TLine_Cost,2,FALSE)</f>
        <v>3147335.27</v>
      </c>
      <c r="F324" s="140">
        <f>VLOOKUP(D324,TLine_Cost,4,FALSE)</f>
        <v>2913074.2456053384</v>
      </c>
      <c r="G324" s="141" t="s">
        <v>29</v>
      </c>
      <c r="H324" s="138">
        <v>52358</v>
      </c>
      <c r="I324" s="153" t="s">
        <v>879</v>
      </c>
      <c r="J324" s="138">
        <v>52370</v>
      </c>
      <c r="K324" s="153" t="s">
        <v>880</v>
      </c>
      <c r="L324" s="144">
        <f t="shared" ref="L324:L347" si="99">E324*T324/U324</f>
        <v>358875.17331813002</v>
      </c>
      <c r="M324" s="144">
        <f t="shared" ref="M324:M347" si="100">F324*T324/U324</f>
        <v>332163.53997780371</v>
      </c>
      <c r="N324" s="145">
        <f>SUM(L324)</f>
        <v>358875.17331813002</v>
      </c>
      <c r="O324" s="146" t="s">
        <v>269</v>
      </c>
      <c r="P324" s="147" t="s">
        <v>263</v>
      </c>
      <c r="Q324" s="146" t="e">
        <f>VLOOKUP(J324,J334:K790,2,FALSE)</f>
        <v>#N/A</v>
      </c>
      <c r="R324" s="138">
        <v>115</v>
      </c>
      <c r="S324" s="138">
        <v>1</v>
      </c>
      <c r="T324" s="150">
        <v>1.1000000000000001</v>
      </c>
      <c r="U324" s="150">
        <v>9.6470000000000002</v>
      </c>
      <c r="V324" s="146">
        <f t="shared" ref="V324:V347" si="101">IF(G324="yes",1,0)</f>
        <v>0</v>
      </c>
      <c r="W324" s="146">
        <f t="shared" ref="W324:W347" si="102">IF(O324="W",1,0)</f>
        <v>0</v>
      </c>
      <c r="X324" s="152">
        <f t="shared" ref="X324:X347" si="103">L324*V324*W324</f>
        <v>0</v>
      </c>
      <c r="Y324" s="152">
        <f t="shared" ref="Y324:Y347" si="104">M324*V324*W324</f>
        <v>0</v>
      </c>
      <c r="Z324" s="146">
        <f>IF(O324="R",1,0)</f>
        <v>1</v>
      </c>
      <c r="AA324" s="152">
        <f t="shared" ref="AA324:AA347" si="105">L324*V324*Z324</f>
        <v>0</v>
      </c>
      <c r="AB324" s="152">
        <f t="shared" ref="AB324:AB347" si="106">M324*V324*Z324</f>
        <v>0</v>
      </c>
      <c r="AC324" s="146" t="s">
        <v>263</v>
      </c>
      <c r="AD324" s="138">
        <v>526</v>
      </c>
      <c r="AE324" s="138">
        <v>100</v>
      </c>
      <c r="AF324" s="150">
        <f t="shared" ref="AF324:AF347" si="107">T324</f>
        <v>1.1000000000000001</v>
      </c>
      <c r="AG324" s="196" t="s">
        <v>1794</v>
      </c>
      <c r="AH324" s="94"/>
    </row>
    <row r="325" spans="1:34" ht="13.5" customHeight="1" x14ac:dyDescent="0.2">
      <c r="A325" s="103">
        <v>42461</v>
      </c>
      <c r="B325" s="138">
        <v>115</v>
      </c>
      <c r="C325" s="105" t="s">
        <v>328</v>
      </c>
      <c r="D325" s="104" t="s">
        <v>562</v>
      </c>
      <c r="E325" s="140">
        <f>VLOOKUP(D325,TLine_Cost,2,FALSE)</f>
        <v>1122135.96</v>
      </c>
      <c r="F325" s="140">
        <f>VLOOKUP(D325,TLine_Cost,4,FALSE)</f>
        <v>1039254.0874809009</v>
      </c>
      <c r="G325" s="141" t="s">
        <v>29</v>
      </c>
      <c r="H325" s="138">
        <v>52086</v>
      </c>
      <c r="I325" s="142" t="s">
        <v>1280</v>
      </c>
      <c r="J325" s="138">
        <v>52098</v>
      </c>
      <c r="K325" s="143" t="s">
        <v>1281</v>
      </c>
      <c r="L325" s="144">
        <f t="shared" si="99"/>
        <v>1122135.96</v>
      </c>
      <c r="M325" s="144">
        <f t="shared" si="100"/>
        <v>1039254.0874809008</v>
      </c>
      <c r="N325" s="145">
        <f>SUM(L325)</f>
        <v>1122135.96</v>
      </c>
      <c r="O325" s="146" t="s">
        <v>269</v>
      </c>
      <c r="P325" s="147" t="s">
        <v>263</v>
      </c>
      <c r="Q325" s="146" t="e">
        <f>VLOOKUP(J325,J355:K812,2,FALSE)</f>
        <v>#N/A</v>
      </c>
      <c r="R325" s="138">
        <v>115</v>
      </c>
      <c r="S325" s="138">
        <v>1</v>
      </c>
      <c r="T325" s="151">
        <v>1.1479999999999999</v>
      </c>
      <c r="U325" s="151">
        <v>1.1479999999999999</v>
      </c>
      <c r="V325" s="146">
        <f t="shared" si="101"/>
        <v>0</v>
      </c>
      <c r="W325" s="146">
        <f t="shared" si="102"/>
        <v>0</v>
      </c>
      <c r="X325" s="152">
        <f t="shared" si="103"/>
        <v>0</v>
      </c>
      <c r="Y325" s="152">
        <f t="shared" si="104"/>
        <v>0</v>
      </c>
      <c r="Z325" s="146">
        <f>IF(O325="R",1,0)</f>
        <v>1</v>
      </c>
      <c r="AA325" s="152">
        <f t="shared" si="105"/>
        <v>0</v>
      </c>
      <c r="AB325" s="152">
        <f t="shared" si="106"/>
        <v>0</v>
      </c>
      <c r="AC325" s="146" t="s">
        <v>263</v>
      </c>
      <c r="AD325" s="138">
        <v>526</v>
      </c>
      <c r="AE325" s="138">
        <v>100</v>
      </c>
      <c r="AF325" s="138">
        <f t="shared" si="107"/>
        <v>1.1479999999999999</v>
      </c>
      <c r="AG325" s="153" t="s">
        <v>1755</v>
      </c>
      <c r="AH325" s="78"/>
    </row>
    <row r="326" spans="1:34" ht="13.5" customHeight="1" x14ac:dyDescent="0.2">
      <c r="A326" s="103">
        <v>42461</v>
      </c>
      <c r="B326" s="138">
        <v>115</v>
      </c>
      <c r="C326" s="105" t="s">
        <v>1347</v>
      </c>
      <c r="D326" s="219" t="s">
        <v>566</v>
      </c>
      <c r="E326" s="140">
        <f>VLOOKUP(D326,TLine_Cost,2,FALSE)</f>
        <v>2321721.2000000002</v>
      </c>
      <c r="F326" s="140">
        <f>VLOOKUP(D326,TLine_Cost,4,FALSE)</f>
        <v>2051247.4123811452</v>
      </c>
      <c r="G326" s="141" t="s">
        <v>29</v>
      </c>
      <c r="H326" s="138"/>
      <c r="I326" s="153" t="s">
        <v>1348</v>
      </c>
      <c r="J326" s="138"/>
      <c r="K326" s="153" t="s">
        <v>1349</v>
      </c>
      <c r="L326" s="144">
        <f t="shared" si="99"/>
        <v>7645.6241492864983</v>
      </c>
      <c r="M326" s="144">
        <f t="shared" si="100"/>
        <v>6754.9311055361532</v>
      </c>
      <c r="N326" s="145">
        <f>SUM(L326)</f>
        <v>7645.6241492864983</v>
      </c>
      <c r="O326" s="146" t="s">
        <v>269</v>
      </c>
      <c r="P326" s="147" t="s">
        <v>263</v>
      </c>
      <c r="Q326" s="146"/>
      <c r="R326" s="138">
        <v>115</v>
      </c>
      <c r="S326" s="138">
        <v>1</v>
      </c>
      <c r="T326" s="151">
        <v>0.03</v>
      </c>
      <c r="U326" s="151">
        <v>9.11</v>
      </c>
      <c r="V326" s="146">
        <f t="shared" si="101"/>
        <v>0</v>
      </c>
      <c r="W326" s="146">
        <f t="shared" si="102"/>
        <v>0</v>
      </c>
      <c r="X326" s="152">
        <f t="shared" si="103"/>
        <v>0</v>
      </c>
      <c r="Y326" s="152">
        <f t="shared" si="104"/>
        <v>0</v>
      </c>
      <c r="Z326" s="146">
        <v>1</v>
      </c>
      <c r="AA326" s="152">
        <f t="shared" si="105"/>
        <v>0</v>
      </c>
      <c r="AB326" s="152">
        <f t="shared" si="106"/>
        <v>0</v>
      </c>
      <c r="AC326" s="146" t="s">
        <v>263</v>
      </c>
      <c r="AD326" s="138">
        <v>526</v>
      </c>
      <c r="AE326" s="138">
        <v>100</v>
      </c>
      <c r="AF326" s="138">
        <f t="shared" si="107"/>
        <v>0.03</v>
      </c>
      <c r="AG326" s="153" t="s">
        <v>1749</v>
      </c>
      <c r="AH326" s="78"/>
    </row>
    <row r="327" spans="1:34" ht="13.5" customHeight="1" x14ac:dyDescent="0.2">
      <c r="A327" s="103">
        <v>42461</v>
      </c>
      <c r="B327" s="153">
        <v>115</v>
      </c>
      <c r="C327" s="169" t="s">
        <v>906</v>
      </c>
      <c r="D327" s="153" t="s">
        <v>297</v>
      </c>
      <c r="E327" s="140">
        <f>'Transmission Cost 12-31-2016'!B141</f>
        <v>428880.39999999997</v>
      </c>
      <c r="F327" s="140">
        <f>'Transmission Cost 12-31-2016'!D141</f>
        <v>414991.38059818547</v>
      </c>
      <c r="G327" s="171" t="s">
        <v>29</v>
      </c>
      <c r="H327" s="138"/>
      <c r="I327" s="153" t="s">
        <v>1274</v>
      </c>
      <c r="J327" s="138"/>
      <c r="K327" s="153" t="s">
        <v>1275</v>
      </c>
      <c r="L327" s="144">
        <f t="shared" si="99"/>
        <v>129.0748125854993</v>
      </c>
      <c r="M327" s="144">
        <f t="shared" si="100"/>
        <v>124.89480674637593</v>
      </c>
      <c r="N327" s="145"/>
      <c r="O327" s="169" t="s">
        <v>269</v>
      </c>
      <c r="P327" s="175" t="s">
        <v>263</v>
      </c>
      <c r="Q327" s="146"/>
      <c r="R327" s="138">
        <v>115</v>
      </c>
      <c r="S327" s="138">
        <v>1</v>
      </c>
      <c r="T327" s="151">
        <v>1.0999999999999999E-2</v>
      </c>
      <c r="U327" s="151">
        <v>36.549999999999997</v>
      </c>
      <c r="V327" s="146">
        <f t="shared" si="101"/>
        <v>0</v>
      </c>
      <c r="W327" s="146">
        <f t="shared" si="102"/>
        <v>0</v>
      </c>
      <c r="X327" s="152">
        <f t="shared" si="103"/>
        <v>0</v>
      </c>
      <c r="Y327" s="152">
        <f t="shared" si="104"/>
        <v>0</v>
      </c>
      <c r="Z327" s="146">
        <v>1</v>
      </c>
      <c r="AA327" s="152">
        <f t="shared" si="105"/>
        <v>0</v>
      </c>
      <c r="AB327" s="152">
        <f t="shared" si="106"/>
        <v>0</v>
      </c>
      <c r="AC327" s="146" t="s">
        <v>263</v>
      </c>
      <c r="AD327" s="138">
        <v>526</v>
      </c>
      <c r="AE327" s="138">
        <v>100</v>
      </c>
      <c r="AF327" s="138">
        <f t="shared" si="107"/>
        <v>1.0999999999999999E-2</v>
      </c>
      <c r="AG327" s="153" t="s">
        <v>1750</v>
      </c>
      <c r="AH327" s="78"/>
    </row>
    <row r="328" spans="1:34" ht="13.5" customHeight="1" x14ac:dyDescent="0.2">
      <c r="A328" s="103">
        <v>42461</v>
      </c>
      <c r="B328" s="153">
        <v>115</v>
      </c>
      <c r="C328" s="169" t="s">
        <v>906</v>
      </c>
      <c r="D328" s="153" t="s">
        <v>297</v>
      </c>
      <c r="E328" s="140">
        <f>'Transmission Cost 12-31-2016'!B141</f>
        <v>428880.39999999997</v>
      </c>
      <c r="F328" s="140">
        <f>'Transmission Cost 12-31-2016'!D141</f>
        <v>414991.38059818547</v>
      </c>
      <c r="G328" s="171" t="s">
        <v>29</v>
      </c>
      <c r="H328" s="138"/>
      <c r="I328" s="153" t="s">
        <v>910</v>
      </c>
      <c r="J328" s="138"/>
      <c r="K328" s="153" t="s">
        <v>915</v>
      </c>
      <c r="L328" s="144">
        <f t="shared" si="99"/>
        <v>42665.092596443224</v>
      </c>
      <c r="M328" s="144">
        <f t="shared" si="100"/>
        <v>41283.410666347532</v>
      </c>
      <c r="N328" s="145"/>
      <c r="O328" s="169" t="s">
        <v>269</v>
      </c>
      <c r="P328" s="175" t="s">
        <v>263</v>
      </c>
      <c r="Q328" s="146"/>
      <c r="R328" s="138">
        <v>115</v>
      </c>
      <c r="S328" s="138">
        <v>1</v>
      </c>
      <c r="T328" s="151">
        <v>3.6360000000000001</v>
      </c>
      <c r="U328" s="151">
        <v>36.549999999999997</v>
      </c>
      <c r="V328" s="146">
        <f t="shared" si="101"/>
        <v>0</v>
      </c>
      <c r="W328" s="146">
        <f t="shared" si="102"/>
        <v>0</v>
      </c>
      <c r="X328" s="152">
        <f t="shared" si="103"/>
        <v>0</v>
      </c>
      <c r="Y328" s="152">
        <f t="shared" si="104"/>
        <v>0</v>
      </c>
      <c r="Z328" s="146">
        <v>1</v>
      </c>
      <c r="AA328" s="152">
        <f t="shared" si="105"/>
        <v>0</v>
      </c>
      <c r="AB328" s="152">
        <f t="shared" si="106"/>
        <v>0</v>
      </c>
      <c r="AC328" s="146" t="s">
        <v>263</v>
      </c>
      <c r="AD328" s="138">
        <v>526</v>
      </c>
      <c r="AE328" s="138">
        <v>100</v>
      </c>
      <c r="AF328" s="138">
        <f t="shared" si="107"/>
        <v>3.6360000000000001</v>
      </c>
      <c r="AG328" s="153" t="s">
        <v>1751</v>
      </c>
      <c r="AH328" s="78"/>
    </row>
    <row r="329" spans="1:34" ht="13.5" customHeight="1" x14ac:dyDescent="0.2">
      <c r="A329" s="103">
        <v>42461</v>
      </c>
      <c r="B329" s="138">
        <v>115</v>
      </c>
      <c r="C329" s="105" t="s">
        <v>1269</v>
      </c>
      <c r="D329" s="219" t="s">
        <v>458</v>
      </c>
      <c r="E329" s="170">
        <f>VLOOKUP(D329,TLine_Cost,2,FALSE)</f>
        <v>1664466.5999999999</v>
      </c>
      <c r="F329" s="170">
        <f>VLOOKUP(D329,TLine_Cost,4,FALSE)</f>
        <v>1568136.424121063</v>
      </c>
      <c r="G329" s="171" t="s">
        <v>29</v>
      </c>
      <c r="H329" s="138"/>
      <c r="I329" s="104" t="s">
        <v>1272</v>
      </c>
      <c r="J329" s="104"/>
      <c r="K329" s="107" t="s">
        <v>1273</v>
      </c>
      <c r="L329" s="144">
        <f t="shared" si="99"/>
        <v>1706.2321968177559</v>
      </c>
      <c r="M329" s="144">
        <f t="shared" si="100"/>
        <v>1607.4848578145227</v>
      </c>
      <c r="N329" s="145"/>
      <c r="O329" s="146" t="s">
        <v>269</v>
      </c>
      <c r="P329" s="147" t="s">
        <v>263</v>
      </c>
      <c r="Q329" s="146"/>
      <c r="R329" s="138">
        <v>115</v>
      </c>
      <c r="S329" s="138">
        <v>1</v>
      </c>
      <c r="T329" s="233">
        <v>2.3E-2</v>
      </c>
      <c r="U329" s="233">
        <v>22.437000000000001</v>
      </c>
      <c r="V329" s="146">
        <f t="shared" si="101"/>
        <v>0</v>
      </c>
      <c r="W329" s="146">
        <f t="shared" si="102"/>
        <v>0</v>
      </c>
      <c r="X329" s="152">
        <f t="shared" si="103"/>
        <v>0</v>
      </c>
      <c r="Y329" s="152">
        <f t="shared" si="104"/>
        <v>0</v>
      </c>
      <c r="Z329" s="146">
        <f>IF(O329="R",1,0)</f>
        <v>1</v>
      </c>
      <c r="AA329" s="152">
        <f t="shared" si="105"/>
        <v>0</v>
      </c>
      <c r="AB329" s="152">
        <f t="shared" si="106"/>
        <v>0</v>
      </c>
      <c r="AC329" s="146" t="s">
        <v>263</v>
      </c>
      <c r="AD329" s="138">
        <v>526</v>
      </c>
      <c r="AE329" s="138">
        <v>100</v>
      </c>
      <c r="AF329" s="150">
        <f t="shared" si="107"/>
        <v>2.3E-2</v>
      </c>
      <c r="AG329" s="153" t="s">
        <v>1752</v>
      </c>
      <c r="AH329" s="78"/>
    </row>
    <row r="330" spans="1:34" ht="13.5" customHeight="1" x14ac:dyDescent="0.2">
      <c r="A330" s="103">
        <v>42461</v>
      </c>
      <c r="B330" s="153">
        <v>115</v>
      </c>
      <c r="C330" s="169" t="s">
        <v>1171</v>
      </c>
      <c r="D330" s="153" t="s">
        <v>240</v>
      </c>
      <c r="E330" s="170">
        <f>VLOOKUP(D330,TLine_Cost,2,FALSE)</f>
        <v>8028189.2199999997</v>
      </c>
      <c r="F330" s="170">
        <f>VLOOKUP(D330,TLine_Cost,4,FALSE)</f>
        <v>7436642.1299051465</v>
      </c>
      <c r="G330" s="171" t="s">
        <v>29</v>
      </c>
      <c r="H330" s="104"/>
      <c r="I330" s="153" t="s">
        <v>1168</v>
      </c>
      <c r="J330" s="158"/>
      <c r="K330" s="153" t="s">
        <v>1176</v>
      </c>
      <c r="L330" s="158">
        <f t="shared" si="99"/>
        <v>8028189.2199999988</v>
      </c>
      <c r="M330" s="174">
        <f t="shared" si="100"/>
        <v>7436642.1299051465</v>
      </c>
      <c r="N330" s="145">
        <f>SUM(L330)</f>
        <v>8028189.2199999988</v>
      </c>
      <c r="O330" s="155" t="s">
        <v>269</v>
      </c>
      <c r="P330" s="159" t="s">
        <v>263</v>
      </c>
      <c r="Q330" s="160"/>
      <c r="R330" s="151">
        <v>115</v>
      </c>
      <c r="S330" s="159">
        <v>1</v>
      </c>
      <c r="T330" s="175">
        <v>11.019</v>
      </c>
      <c r="U330" s="175">
        <v>11.019</v>
      </c>
      <c r="V330" s="146">
        <f t="shared" si="101"/>
        <v>0</v>
      </c>
      <c r="W330" s="146">
        <f t="shared" si="102"/>
        <v>0</v>
      </c>
      <c r="X330" s="152">
        <f t="shared" si="103"/>
        <v>0</v>
      </c>
      <c r="Y330" s="152">
        <f t="shared" si="104"/>
        <v>0</v>
      </c>
      <c r="Z330" s="164">
        <v>1</v>
      </c>
      <c r="AA330" s="152">
        <f t="shared" si="105"/>
        <v>0</v>
      </c>
      <c r="AB330" s="152">
        <f t="shared" si="106"/>
        <v>0</v>
      </c>
      <c r="AC330" s="155" t="s">
        <v>263</v>
      </c>
      <c r="AD330" s="138">
        <v>526</v>
      </c>
      <c r="AE330" s="138">
        <v>100</v>
      </c>
      <c r="AF330" s="138">
        <f t="shared" si="107"/>
        <v>11.019</v>
      </c>
      <c r="AG330" s="153" t="s">
        <v>1753</v>
      </c>
      <c r="AH330" s="78"/>
    </row>
    <row r="331" spans="1:34" s="100" customFormat="1" ht="13.5" customHeight="1" x14ac:dyDescent="0.2">
      <c r="A331" s="293">
        <v>42517</v>
      </c>
      <c r="B331" s="138">
        <v>69</v>
      </c>
      <c r="C331" s="105" t="s">
        <v>435</v>
      </c>
      <c r="D331" s="104" t="s">
        <v>438</v>
      </c>
      <c r="E331" s="140">
        <f>VLOOKUP(D331,TLine_Cost,2,FALSE)</f>
        <v>1839.07</v>
      </c>
      <c r="F331" s="140">
        <f>VLOOKUP(D331,TLine_Cost,4,FALSE)</f>
        <v>980.45092376699995</v>
      </c>
      <c r="G331" s="141" t="s">
        <v>29</v>
      </c>
      <c r="H331" s="138">
        <v>50711</v>
      </c>
      <c r="I331" s="142" t="s">
        <v>437</v>
      </c>
      <c r="J331" s="138">
        <v>50707</v>
      </c>
      <c r="K331" s="143" t="s">
        <v>436</v>
      </c>
      <c r="L331" s="144">
        <f t="shared" si="99"/>
        <v>952.95850380388833</v>
      </c>
      <c r="M331" s="144">
        <f t="shared" si="100"/>
        <v>508.04430791984015</v>
      </c>
      <c r="N331" s="145">
        <f>SUM(L331)</f>
        <v>952.95850380388833</v>
      </c>
      <c r="O331" s="146" t="s">
        <v>269</v>
      </c>
      <c r="P331" s="147" t="s">
        <v>263</v>
      </c>
      <c r="Q331" s="146" t="e">
        <f>VLOOKUP(J331,J332:K727,2,FALSE)</f>
        <v>#N/A</v>
      </c>
      <c r="R331" s="138">
        <v>69</v>
      </c>
      <c r="S331" s="138">
        <v>1</v>
      </c>
      <c r="T331" s="150">
        <v>1.226</v>
      </c>
      <c r="U331" s="150">
        <v>2.3660000000000001</v>
      </c>
      <c r="V331" s="146">
        <f t="shared" si="101"/>
        <v>0</v>
      </c>
      <c r="W331" s="146">
        <f t="shared" si="102"/>
        <v>0</v>
      </c>
      <c r="X331" s="152">
        <f t="shared" si="103"/>
        <v>0</v>
      </c>
      <c r="Y331" s="152">
        <f t="shared" si="104"/>
        <v>0</v>
      </c>
      <c r="Z331" s="146">
        <f t="shared" ref="Z331:Z338" si="108">IF(O331="R",1,0)</f>
        <v>1</v>
      </c>
      <c r="AA331" s="152">
        <f t="shared" si="105"/>
        <v>0</v>
      </c>
      <c r="AB331" s="152">
        <f t="shared" si="106"/>
        <v>0</v>
      </c>
      <c r="AC331" s="146" t="s">
        <v>263</v>
      </c>
      <c r="AD331" s="138">
        <v>526</v>
      </c>
      <c r="AE331" s="138">
        <v>100</v>
      </c>
      <c r="AF331" s="150">
        <f t="shared" si="107"/>
        <v>1.226</v>
      </c>
      <c r="AG331" s="196" t="s">
        <v>1764</v>
      </c>
      <c r="AH331" s="101"/>
    </row>
    <row r="332" spans="1:34" s="100" customFormat="1" ht="13.5" customHeight="1" x14ac:dyDescent="0.2">
      <c r="A332" s="293">
        <v>42517</v>
      </c>
      <c r="B332" s="138">
        <v>69</v>
      </c>
      <c r="C332" s="105" t="s">
        <v>529</v>
      </c>
      <c r="D332" s="104" t="s">
        <v>438</v>
      </c>
      <c r="E332" s="140">
        <f>VLOOKUP(D332,TLine_Cost,2,FALSE)</f>
        <v>1839.07</v>
      </c>
      <c r="F332" s="140">
        <f>VLOOKUP(D332,TLine_Cost,4,FALSE)</f>
        <v>980.45092376699995</v>
      </c>
      <c r="G332" s="141" t="s">
        <v>29</v>
      </c>
      <c r="H332" s="138">
        <v>50707</v>
      </c>
      <c r="I332" s="142" t="s">
        <v>436</v>
      </c>
      <c r="J332" s="138">
        <v>50713</v>
      </c>
      <c r="K332" s="143" t="s">
        <v>439</v>
      </c>
      <c r="L332" s="144">
        <f t="shared" si="99"/>
        <v>886.11149619611137</v>
      </c>
      <c r="M332" s="144">
        <f t="shared" si="100"/>
        <v>472.40661584715963</v>
      </c>
      <c r="N332" s="145">
        <f>SUM(L332)</f>
        <v>886.11149619611137</v>
      </c>
      <c r="O332" s="146" t="s">
        <v>269</v>
      </c>
      <c r="P332" s="147" t="s">
        <v>263</v>
      </c>
      <c r="Q332" s="146" t="str">
        <f>VLOOKUP(J332,J261:K728,2,FALSE)</f>
        <v>SIDRCH 2</v>
      </c>
      <c r="R332" s="138">
        <v>69</v>
      </c>
      <c r="S332" s="138">
        <v>1</v>
      </c>
      <c r="T332" s="150">
        <v>1.1399999999999999</v>
      </c>
      <c r="U332" s="150">
        <v>2.3660000000000001</v>
      </c>
      <c r="V332" s="146">
        <f t="shared" si="101"/>
        <v>0</v>
      </c>
      <c r="W332" s="146">
        <f t="shared" si="102"/>
        <v>0</v>
      </c>
      <c r="X332" s="152">
        <f t="shared" si="103"/>
        <v>0</v>
      </c>
      <c r="Y332" s="152">
        <f t="shared" si="104"/>
        <v>0</v>
      </c>
      <c r="Z332" s="146">
        <f t="shared" si="108"/>
        <v>1</v>
      </c>
      <c r="AA332" s="152">
        <f t="shared" si="105"/>
        <v>0</v>
      </c>
      <c r="AB332" s="152">
        <f t="shared" si="106"/>
        <v>0</v>
      </c>
      <c r="AC332" s="146" t="s">
        <v>263</v>
      </c>
      <c r="AD332" s="138">
        <v>526</v>
      </c>
      <c r="AE332" s="138">
        <v>100</v>
      </c>
      <c r="AF332" s="150">
        <f t="shared" si="107"/>
        <v>1.1399999999999999</v>
      </c>
      <c r="AG332" s="196" t="s">
        <v>1765</v>
      </c>
      <c r="AH332" s="101"/>
    </row>
    <row r="333" spans="1:34" s="100" customFormat="1" ht="13.5" customHeight="1" x14ac:dyDescent="0.2">
      <c r="A333" s="293">
        <v>42517</v>
      </c>
      <c r="B333" s="138">
        <v>115</v>
      </c>
      <c r="C333" s="105" t="s">
        <v>477</v>
      </c>
      <c r="D333" s="153" t="s">
        <v>379</v>
      </c>
      <c r="E333" s="140">
        <f>'Transmission Cost 12-31-2016'!B415</f>
        <v>1330665.1600000001</v>
      </c>
      <c r="F333" s="140">
        <f>'Transmission Cost 12-31-2016'!D415</f>
        <v>1274089.2255968212</v>
      </c>
      <c r="G333" s="141" t="s">
        <v>29</v>
      </c>
      <c r="H333" s="138"/>
      <c r="I333" s="153" t="s">
        <v>1106</v>
      </c>
      <c r="J333" s="138"/>
      <c r="K333" s="153" t="s">
        <v>1108</v>
      </c>
      <c r="L333" s="144">
        <f t="shared" si="99"/>
        <v>342.77824832560543</v>
      </c>
      <c r="M333" s="144">
        <f t="shared" si="100"/>
        <v>328.20433425987153</v>
      </c>
      <c r="N333" s="145">
        <f>SUM(L333:L333)</f>
        <v>342.77824832560543</v>
      </c>
      <c r="O333" s="146" t="s">
        <v>269</v>
      </c>
      <c r="P333" s="147" t="s">
        <v>263</v>
      </c>
      <c r="Q333" s="146" t="e">
        <f>VLOOKUP(J333,J339:K710,2,FALSE)</f>
        <v>#N/A</v>
      </c>
      <c r="R333" s="138">
        <v>115</v>
      </c>
      <c r="S333" s="138">
        <v>1</v>
      </c>
      <c r="T333" s="262">
        <v>7.0000000000000001E-3</v>
      </c>
      <c r="U333" s="262">
        <v>27.173999999999999</v>
      </c>
      <c r="V333" s="146">
        <f t="shared" si="101"/>
        <v>0</v>
      </c>
      <c r="W333" s="146">
        <f t="shared" si="102"/>
        <v>0</v>
      </c>
      <c r="X333" s="152">
        <f t="shared" si="103"/>
        <v>0</v>
      </c>
      <c r="Y333" s="152">
        <f t="shared" si="104"/>
        <v>0</v>
      </c>
      <c r="Z333" s="146">
        <f t="shared" si="108"/>
        <v>1</v>
      </c>
      <c r="AA333" s="152">
        <f t="shared" si="105"/>
        <v>0</v>
      </c>
      <c r="AB333" s="152">
        <f t="shared" si="106"/>
        <v>0</v>
      </c>
      <c r="AC333" s="146" t="s">
        <v>263</v>
      </c>
      <c r="AD333" s="138">
        <v>526</v>
      </c>
      <c r="AE333" s="138">
        <v>100</v>
      </c>
      <c r="AF333" s="150">
        <f t="shared" si="107"/>
        <v>7.0000000000000001E-3</v>
      </c>
      <c r="AG333" s="562" t="s">
        <v>1786</v>
      </c>
      <c r="AH333" s="101"/>
    </row>
    <row r="334" spans="1:34" s="100" customFormat="1" ht="13.5" customHeight="1" x14ac:dyDescent="0.2">
      <c r="A334" s="137">
        <v>42515</v>
      </c>
      <c r="B334" s="194">
        <v>115</v>
      </c>
      <c r="C334" s="266" t="s">
        <v>1688</v>
      </c>
      <c r="D334" s="178" t="s">
        <v>93</v>
      </c>
      <c r="E334" s="267">
        <f>'Transmission Cost 12-31-2016'!B481</f>
        <v>495290.72</v>
      </c>
      <c r="F334" s="267">
        <f>'Transmission Cost 12-31-2016'!D481</f>
        <v>201891.63975219309</v>
      </c>
      <c r="G334" s="268" t="s">
        <v>29</v>
      </c>
      <c r="H334" s="194"/>
      <c r="I334" s="176" t="s">
        <v>1294</v>
      </c>
      <c r="J334" s="194"/>
      <c r="K334" s="176" t="s">
        <v>1295</v>
      </c>
      <c r="L334" s="271">
        <f t="shared" si="99"/>
        <v>209.31462017960908</v>
      </c>
      <c r="M334" s="271">
        <f t="shared" si="100"/>
        <v>85.321348019944253</v>
      </c>
      <c r="N334" s="184">
        <f>SUM(L334:L335)</f>
        <v>194356.38462017963</v>
      </c>
      <c r="O334" s="191" t="s">
        <v>262</v>
      </c>
      <c r="P334" s="272" t="s">
        <v>715</v>
      </c>
      <c r="Q334" s="146"/>
      <c r="R334" s="194">
        <v>115</v>
      </c>
      <c r="S334" s="194">
        <v>1</v>
      </c>
      <c r="T334" s="294">
        <v>1.6E-2</v>
      </c>
      <c r="U334" s="190">
        <v>37.86</v>
      </c>
      <c r="V334" s="191">
        <f t="shared" si="101"/>
        <v>0</v>
      </c>
      <c r="W334" s="191">
        <f t="shared" si="102"/>
        <v>1</v>
      </c>
      <c r="X334" s="192">
        <f t="shared" si="103"/>
        <v>0</v>
      </c>
      <c r="Y334" s="192">
        <f t="shared" si="104"/>
        <v>0</v>
      </c>
      <c r="Z334" s="191">
        <f t="shared" si="108"/>
        <v>0</v>
      </c>
      <c r="AA334" s="192">
        <f t="shared" si="105"/>
        <v>0</v>
      </c>
      <c r="AB334" s="192">
        <f t="shared" si="106"/>
        <v>0</v>
      </c>
      <c r="AC334" s="191" t="s">
        <v>263</v>
      </c>
      <c r="AD334" s="194">
        <v>526</v>
      </c>
      <c r="AE334" s="194">
        <v>100</v>
      </c>
      <c r="AF334" s="195">
        <f t="shared" si="107"/>
        <v>1.6E-2</v>
      </c>
      <c r="AG334" s="561" t="s">
        <v>1787</v>
      </c>
      <c r="AH334" s="101"/>
    </row>
    <row r="335" spans="1:34" s="100" customFormat="1" ht="13.5" customHeight="1" x14ac:dyDescent="0.2">
      <c r="A335" s="137">
        <v>42515</v>
      </c>
      <c r="B335" s="138">
        <v>115</v>
      </c>
      <c r="C335" s="105" t="s">
        <v>1688</v>
      </c>
      <c r="D335" s="104" t="s">
        <v>505</v>
      </c>
      <c r="E335" s="140">
        <f>'Transmission Cost 12-31-2016'!B416</f>
        <v>194147.07</v>
      </c>
      <c r="F335" s="140">
        <f>'Transmission Cost 12-31-2016'!D416</f>
        <v>132823.29294897441</v>
      </c>
      <c r="G335" s="141" t="s">
        <v>29</v>
      </c>
      <c r="H335" s="138">
        <v>50686</v>
      </c>
      <c r="I335" s="142" t="s">
        <v>1296</v>
      </c>
      <c r="J335" s="138">
        <v>50688</v>
      </c>
      <c r="K335" s="143" t="s">
        <v>1297</v>
      </c>
      <c r="L335" s="144">
        <f t="shared" si="99"/>
        <v>194147.07</v>
      </c>
      <c r="M335" s="144">
        <f t="shared" si="100"/>
        <v>132823.29294897441</v>
      </c>
      <c r="N335" s="145"/>
      <c r="O335" s="146" t="s">
        <v>269</v>
      </c>
      <c r="P335" s="147" t="s">
        <v>263</v>
      </c>
      <c r="Q335" s="146" t="e">
        <f>VLOOKUP(J335,J342:K725,2,FALSE)</f>
        <v>#N/A</v>
      </c>
      <c r="R335" s="138">
        <v>115</v>
      </c>
      <c r="S335" s="138">
        <v>1</v>
      </c>
      <c r="T335" s="150">
        <v>4.4889999999999999</v>
      </c>
      <c r="U335" s="150">
        <v>4.4889999999999999</v>
      </c>
      <c r="V335" s="146">
        <f t="shared" si="101"/>
        <v>0</v>
      </c>
      <c r="W335" s="146">
        <f t="shared" si="102"/>
        <v>0</v>
      </c>
      <c r="X335" s="152">
        <f t="shared" si="103"/>
        <v>0</v>
      </c>
      <c r="Y335" s="152">
        <f t="shared" si="104"/>
        <v>0</v>
      </c>
      <c r="Z335" s="146">
        <f t="shared" si="108"/>
        <v>1</v>
      </c>
      <c r="AA335" s="152">
        <f t="shared" si="105"/>
        <v>0</v>
      </c>
      <c r="AB335" s="152">
        <f t="shared" si="106"/>
        <v>0</v>
      </c>
      <c r="AC335" s="146" t="s">
        <v>263</v>
      </c>
      <c r="AD335" s="138">
        <v>526</v>
      </c>
      <c r="AE335" s="138">
        <v>100</v>
      </c>
      <c r="AF335" s="150">
        <f t="shared" si="107"/>
        <v>4.4889999999999999</v>
      </c>
      <c r="AG335" s="561" t="s">
        <v>1787</v>
      </c>
      <c r="AH335" s="101"/>
    </row>
    <row r="336" spans="1:34" ht="13.5" customHeight="1" x14ac:dyDescent="0.2">
      <c r="A336" s="103">
        <v>42515</v>
      </c>
      <c r="B336" s="138">
        <v>115</v>
      </c>
      <c r="C336" s="105" t="s">
        <v>506</v>
      </c>
      <c r="D336" s="205" t="s">
        <v>836</v>
      </c>
      <c r="E336" s="140">
        <f>VLOOKUP(D336,TLine_Cost,2,FALSE)</f>
        <v>296070.33</v>
      </c>
      <c r="F336" s="140">
        <f>VLOOKUP(D336,TLine_Cost,4,FALSE)</f>
        <v>138023.11396743119</v>
      </c>
      <c r="G336" s="141" t="s">
        <v>29</v>
      </c>
      <c r="H336" s="138">
        <v>51736</v>
      </c>
      <c r="I336" s="295" t="s">
        <v>1299</v>
      </c>
      <c r="J336" s="138">
        <v>51738</v>
      </c>
      <c r="K336" s="143" t="s">
        <v>1298</v>
      </c>
      <c r="L336" s="144">
        <f t="shared" si="99"/>
        <v>296070.33</v>
      </c>
      <c r="M336" s="144">
        <f t="shared" si="100"/>
        <v>138023.11396743119</v>
      </c>
      <c r="N336" s="145">
        <f>SUM(L336:L338)</f>
        <v>296260.16506800888</v>
      </c>
      <c r="O336" s="146" t="s">
        <v>269</v>
      </c>
      <c r="P336" s="147" t="s">
        <v>263</v>
      </c>
      <c r="Q336" s="146" t="e">
        <f>VLOOKUP(J336,J356:K727,2,FALSE)</f>
        <v>#N/A</v>
      </c>
      <c r="R336" s="138">
        <v>115</v>
      </c>
      <c r="S336" s="138">
        <v>1</v>
      </c>
      <c r="T336" s="150">
        <v>4.8579999999999997</v>
      </c>
      <c r="U336" s="150">
        <v>4.8579999999999997</v>
      </c>
      <c r="V336" s="146">
        <f t="shared" si="101"/>
        <v>0</v>
      </c>
      <c r="W336" s="146">
        <f t="shared" si="102"/>
        <v>0</v>
      </c>
      <c r="X336" s="152">
        <f t="shared" si="103"/>
        <v>0</v>
      </c>
      <c r="Y336" s="152">
        <f t="shared" si="104"/>
        <v>0</v>
      </c>
      <c r="Z336" s="146">
        <f t="shared" si="108"/>
        <v>1</v>
      </c>
      <c r="AA336" s="152">
        <f t="shared" si="105"/>
        <v>0</v>
      </c>
      <c r="AB336" s="152">
        <f t="shared" si="106"/>
        <v>0</v>
      </c>
      <c r="AC336" s="146" t="s">
        <v>263</v>
      </c>
      <c r="AD336" s="138">
        <v>526</v>
      </c>
      <c r="AE336" s="138">
        <v>100</v>
      </c>
      <c r="AF336" s="150">
        <f t="shared" si="107"/>
        <v>4.8579999999999997</v>
      </c>
      <c r="AG336" s="561" t="s">
        <v>1788</v>
      </c>
      <c r="AH336" s="78"/>
    </row>
    <row r="337" spans="1:42" ht="13.5" customHeight="1" x14ac:dyDescent="0.2">
      <c r="A337" s="103">
        <v>42515</v>
      </c>
      <c r="B337" s="241">
        <v>115</v>
      </c>
      <c r="C337" s="237" t="s">
        <v>506</v>
      </c>
      <c r="D337" s="296" t="s">
        <v>123</v>
      </c>
      <c r="E337" s="239">
        <f>'Transmission Cost 12-31-2016'!B507</f>
        <v>66655.02</v>
      </c>
      <c r="F337" s="239">
        <f>'Transmission Cost 12-31-2016'!D507</f>
        <v>26791.534891217001</v>
      </c>
      <c r="G337" s="268" t="s">
        <v>29</v>
      </c>
      <c r="H337" s="194"/>
      <c r="I337" s="272" t="s">
        <v>1300</v>
      </c>
      <c r="J337" s="272"/>
      <c r="K337" s="272" t="s">
        <v>1301</v>
      </c>
      <c r="L337" s="271">
        <f t="shared" si="99"/>
        <v>55.641313037073417</v>
      </c>
      <c r="M337" s="271">
        <f t="shared" si="100"/>
        <v>22.364649798708033</v>
      </c>
      <c r="N337" s="184"/>
      <c r="O337" s="191" t="s">
        <v>262</v>
      </c>
      <c r="P337" s="272" t="s">
        <v>604</v>
      </c>
      <c r="Q337" s="191" t="e">
        <f>VLOOKUP(J337,J356:K727,2,FALSE)</f>
        <v>#N/A</v>
      </c>
      <c r="R337" s="194">
        <v>115</v>
      </c>
      <c r="S337" s="194">
        <v>1</v>
      </c>
      <c r="T337" s="195">
        <v>1.7000000000000001E-2</v>
      </c>
      <c r="U337" s="195">
        <v>20.364999999999998</v>
      </c>
      <c r="V337" s="191">
        <f t="shared" si="101"/>
        <v>0</v>
      </c>
      <c r="W337" s="191">
        <f t="shared" si="102"/>
        <v>1</v>
      </c>
      <c r="X337" s="192">
        <f t="shared" si="103"/>
        <v>0</v>
      </c>
      <c r="Y337" s="192">
        <f t="shared" si="104"/>
        <v>0</v>
      </c>
      <c r="Z337" s="297">
        <f t="shared" si="108"/>
        <v>0</v>
      </c>
      <c r="AA337" s="298">
        <f t="shared" si="105"/>
        <v>0</v>
      </c>
      <c r="AB337" s="298">
        <f t="shared" si="106"/>
        <v>0</v>
      </c>
      <c r="AC337" s="297" t="s">
        <v>263</v>
      </c>
      <c r="AD337" s="241">
        <v>526</v>
      </c>
      <c r="AE337" s="241">
        <v>100</v>
      </c>
      <c r="AF337" s="299">
        <f t="shared" si="107"/>
        <v>1.7000000000000001E-2</v>
      </c>
      <c r="AG337" s="561" t="s">
        <v>1788</v>
      </c>
      <c r="AH337" s="78"/>
    </row>
    <row r="338" spans="1:42" ht="13.5" customHeight="1" x14ac:dyDescent="0.2">
      <c r="A338" s="103">
        <v>42515</v>
      </c>
      <c r="B338" s="194">
        <v>115</v>
      </c>
      <c r="C338" s="266" t="s">
        <v>506</v>
      </c>
      <c r="D338" s="300" t="s">
        <v>123</v>
      </c>
      <c r="E338" s="267">
        <f>'Transmission Cost 12-31-2016'!B507</f>
        <v>66655.02</v>
      </c>
      <c r="F338" s="267">
        <f>'Transmission Cost 12-31-2016'!D507</f>
        <v>26791.534891217001</v>
      </c>
      <c r="G338" s="268" t="s">
        <v>29</v>
      </c>
      <c r="H338" s="194"/>
      <c r="I338" s="272" t="s">
        <v>1302</v>
      </c>
      <c r="J338" s="272"/>
      <c r="K338" s="272" t="s">
        <v>978</v>
      </c>
      <c r="L338" s="271">
        <f t="shared" si="99"/>
        <v>134.19375497176532</v>
      </c>
      <c r="M338" s="271">
        <f t="shared" si="100"/>
        <v>53.9382730439429</v>
      </c>
      <c r="N338" s="184"/>
      <c r="O338" s="191" t="s">
        <v>262</v>
      </c>
      <c r="P338" s="272" t="s">
        <v>604</v>
      </c>
      <c r="Q338" s="191" t="e">
        <f>VLOOKUP(J338,J359:K728,2,FALSE)</f>
        <v>#N/A</v>
      </c>
      <c r="R338" s="194">
        <v>115</v>
      </c>
      <c r="S338" s="194">
        <v>1</v>
      </c>
      <c r="T338" s="195">
        <v>4.1000000000000002E-2</v>
      </c>
      <c r="U338" s="195">
        <v>20.364999999999998</v>
      </c>
      <c r="V338" s="191">
        <f t="shared" si="101"/>
        <v>0</v>
      </c>
      <c r="W338" s="191">
        <f t="shared" si="102"/>
        <v>1</v>
      </c>
      <c r="X338" s="192">
        <f t="shared" si="103"/>
        <v>0</v>
      </c>
      <c r="Y338" s="192">
        <f t="shared" si="104"/>
        <v>0</v>
      </c>
      <c r="Z338" s="191">
        <f t="shared" si="108"/>
        <v>0</v>
      </c>
      <c r="AA338" s="192">
        <f t="shared" si="105"/>
        <v>0</v>
      </c>
      <c r="AB338" s="192">
        <f t="shared" si="106"/>
        <v>0</v>
      </c>
      <c r="AC338" s="191" t="s">
        <v>263</v>
      </c>
      <c r="AD338" s="194">
        <v>526</v>
      </c>
      <c r="AE338" s="194">
        <v>100</v>
      </c>
      <c r="AF338" s="195">
        <f t="shared" si="107"/>
        <v>4.1000000000000002E-2</v>
      </c>
      <c r="AG338" s="561" t="s">
        <v>1789</v>
      </c>
      <c r="AH338" s="78"/>
    </row>
    <row r="339" spans="1:42" ht="13.5" customHeight="1" x14ac:dyDescent="0.2">
      <c r="A339" s="137">
        <v>42515</v>
      </c>
      <c r="B339" s="194">
        <v>115</v>
      </c>
      <c r="C339" s="266" t="s">
        <v>111</v>
      </c>
      <c r="D339" s="176" t="s">
        <v>7</v>
      </c>
      <c r="E339" s="267">
        <f>VLOOKUP(D339,TLine_Cost,2,FALSE)</f>
        <v>525430.76</v>
      </c>
      <c r="F339" s="267">
        <f>VLOOKUP(D339,TLine_Cost,4,FALSE)</f>
        <v>461038.79977714847</v>
      </c>
      <c r="G339" s="268" t="s">
        <v>29</v>
      </c>
      <c r="H339" s="194"/>
      <c r="I339" s="176" t="s">
        <v>1114</v>
      </c>
      <c r="J339" s="194"/>
      <c r="K339" s="270" t="s">
        <v>112</v>
      </c>
      <c r="L339" s="271">
        <f t="shared" si="99"/>
        <v>145319.23320155541</v>
      </c>
      <c r="M339" s="271">
        <f t="shared" si="100"/>
        <v>127510.24485087371</v>
      </c>
      <c r="N339" s="184"/>
      <c r="O339" s="191" t="s">
        <v>262</v>
      </c>
      <c r="P339" s="272" t="s">
        <v>1226</v>
      </c>
      <c r="Q339" s="146" t="e">
        <f>VLOOKUP(J339,J380:K721,2,FALSE)</f>
        <v>#N/A</v>
      </c>
      <c r="R339" s="194">
        <v>115</v>
      </c>
      <c r="S339" s="194">
        <v>1</v>
      </c>
      <c r="T339" s="190">
        <v>1.7070000000000001</v>
      </c>
      <c r="U339" s="190">
        <v>6.1719999999999997</v>
      </c>
      <c r="V339" s="191">
        <f t="shared" si="101"/>
        <v>0</v>
      </c>
      <c r="W339" s="191">
        <f t="shared" si="102"/>
        <v>1</v>
      </c>
      <c r="X339" s="192">
        <f t="shared" si="103"/>
        <v>0</v>
      </c>
      <c r="Y339" s="192">
        <f t="shared" si="104"/>
        <v>0</v>
      </c>
      <c r="Z339" s="191">
        <v>0</v>
      </c>
      <c r="AA339" s="192">
        <f t="shared" si="105"/>
        <v>0</v>
      </c>
      <c r="AB339" s="192">
        <f t="shared" si="106"/>
        <v>0</v>
      </c>
      <c r="AC339" s="191" t="s">
        <v>263</v>
      </c>
      <c r="AD339" s="194">
        <v>526</v>
      </c>
      <c r="AE339" s="194">
        <v>100</v>
      </c>
      <c r="AF339" s="195">
        <f t="shared" si="107"/>
        <v>1.7070000000000001</v>
      </c>
      <c r="AG339" s="561" t="s">
        <v>1790</v>
      </c>
      <c r="AH339" s="292"/>
      <c r="AI339" s="78"/>
    </row>
    <row r="340" spans="1:42" ht="13.5" customHeight="1" x14ac:dyDescent="0.2">
      <c r="A340" s="104"/>
      <c r="B340" s="138">
        <v>115</v>
      </c>
      <c r="C340" s="105" t="s">
        <v>1326</v>
      </c>
      <c r="D340" s="219" t="s">
        <v>353</v>
      </c>
      <c r="E340" s="140">
        <f>'Transmission Cost 12-31-2016'!C221</f>
        <v>320338.91402649344</v>
      </c>
      <c r="F340" s="140">
        <f>'Transmission Cost 12-31-2016'!E221</f>
        <v>0</v>
      </c>
      <c r="G340" s="141" t="s">
        <v>29</v>
      </c>
      <c r="H340" s="138"/>
      <c r="I340" s="153" t="s">
        <v>1327</v>
      </c>
      <c r="J340" s="138"/>
      <c r="K340" s="153" t="s">
        <v>1328</v>
      </c>
      <c r="L340" s="144">
        <f t="shared" si="99"/>
        <v>0</v>
      </c>
      <c r="M340" s="144">
        <f t="shared" si="100"/>
        <v>0</v>
      </c>
      <c r="N340" s="145">
        <f>SUM(L340:L342)</f>
        <v>427.49855074709978</v>
      </c>
      <c r="O340" s="146" t="s">
        <v>262</v>
      </c>
      <c r="P340" s="147" t="s">
        <v>602</v>
      </c>
      <c r="Q340" s="146"/>
      <c r="R340" s="138">
        <v>115</v>
      </c>
      <c r="S340" s="138">
        <v>1</v>
      </c>
      <c r="T340" s="150">
        <v>0</v>
      </c>
      <c r="U340" s="262">
        <v>29.224</v>
      </c>
      <c r="V340" s="146">
        <f t="shared" si="101"/>
        <v>0</v>
      </c>
      <c r="W340" s="146">
        <f t="shared" si="102"/>
        <v>1</v>
      </c>
      <c r="X340" s="152">
        <f t="shared" si="103"/>
        <v>0</v>
      </c>
      <c r="Y340" s="152">
        <f t="shared" si="104"/>
        <v>0</v>
      </c>
      <c r="Z340" s="146">
        <v>0</v>
      </c>
      <c r="AA340" s="152">
        <f t="shared" si="105"/>
        <v>0</v>
      </c>
      <c r="AB340" s="152">
        <f t="shared" si="106"/>
        <v>0</v>
      </c>
      <c r="AC340" s="146" t="s">
        <v>263</v>
      </c>
      <c r="AD340" s="138">
        <v>526</v>
      </c>
      <c r="AE340" s="138">
        <v>100</v>
      </c>
      <c r="AF340" s="150">
        <f t="shared" si="107"/>
        <v>0</v>
      </c>
      <c r="AG340" s="196" t="s">
        <v>1791</v>
      </c>
      <c r="AH340" s="78"/>
    </row>
    <row r="341" spans="1:42" ht="13.5" customHeight="1" x14ac:dyDescent="0.2">
      <c r="A341" s="104"/>
      <c r="B341" s="138">
        <v>115</v>
      </c>
      <c r="C341" s="105" t="s">
        <v>1326</v>
      </c>
      <c r="D341" s="219" t="s">
        <v>353</v>
      </c>
      <c r="E341" s="140">
        <f>'Transmission Cost 12-31-2016'!C221</f>
        <v>320338.91402649344</v>
      </c>
      <c r="F341" s="140">
        <f>'Transmission Cost 12-31-2016'!E221</f>
        <v>0</v>
      </c>
      <c r="G341" s="141" t="s">
        <v>29</v>
      </c>
      <c r="H341" s="138"/>
      <c r="I341" s="153" t="s">
        <v>1329</v>
      </c>
      <c r="J341" s="138"/>
      <c r="K341" s="153" t="s">
        <v>1330</v>
      </c>
      <c r="L341" s="144">
        <f t="shared" si="99"/>
        <v>208.26852472294604</v>
      </c>
      <c r="M341" s="144">
        <f t="shared" si="100"/>
        <v>0</v>
      </c>
      <c r="N341" s="145"/>
      <c r="O341" s="146" t="s">
        <v>269</v>
      </c>
      <c r="P341" s="147" t="s">
        <v>263</v>
      </c>
      <c r="Q341" s="146"/>
      <c r="R341" s="138">
        <v>115</v>
      </c>
      <c r="S341" s="138">
        <v>1</v>
      </c>
      <c r="T341" s="150">
        <v>1.9E-2</v>
      </c>
      <c r="U341" s="262">
        <v>29.224</v>
      </c>
      <c r="V341" s="146">
        <f t="shared" si="101"/>
        <v>0</v>
      </c>
      <c r="W341" s="146">
        <f t="shared" si="102"/>
        <v>0</v>
      </c>
      <c r="X341" s="152">
        <f t="shared" si="103"/>
        <v>0</v>
      </c>
      <c r="Y341" s="152">
        <f t="shared" si="104"/>
        <v>0</v>
      </c>
      <c r="Z341" s="146">
        <v>1</v>
      </c>
      <c r="AA341" s="152">
        <f t="shared" si="105"/>
        <v>0</v>
      </c>
      <c r="AB341" s="152">
        <f t="shared" si="106"/>
        <v>0</v>
      </c>
      <c r="AC341" s="146" t="s">
        <v>263</v>
      </c>
      <c r="AD341" s="138">
        <v>526</v>
      </c>
      <c r="AE341" s="138">
        <v>100</v>
      </c>
      <c r="AF341" s="150">
        <f t="shared" si="107"/>
        <v>1.9E-2</v>
      </c>
      <c r="AG341" s="562" t="s">
        <v>1792</v>
      </c>
      <c r="AH341" s="21"/>
      <c r="AI341" s="78"/>
    </row>
    <row r="342" spans="1:42" ht="13.5" customHeight="1" x14ac:dyDescent="0.2">
      <c r="A342" s="137"/>
      <c r="B342" s="241">
        <v>115</v>
      </c>
      <c r="C342" s="237" t="s">
        <v>1326</v>
      </c>
      <c r="D342" s="178" t="s">
        <v>353</v>
      </c>
      <c r="E342" s="239">
        <f>'Transmission Cost 12-31-2016'!C221</f>
        <v>320338.91402649344</v>
      </c>
      <c r="F342" s="239">
        <f>'Transmission Cost 12-31-2016'!E221</f>
        <v>0</v>
      </c>
      <c r="G342" s="240" t="s">
        <v>29</v>
      </c>
      <c r="H342" s="241"/>
      <c r="I342" s="176" t="s">
        <v>1331</v>
      </c>
      <c r="J342" s="241"/>
      <c r="K342" s="176" t="s">
        <v>1332</v>
      </c>
      <c r="L342" s="301">
        <f t="shared" si="99"/>
        <v>219.23002602415374</v>
      </c>
      <c r="M342" s="301">
        <f t="shared" si="100"/>
        <v>0</v>
      </c>
      <c r="N342" s="302"/>
      <c r="O342" s="297" t="s">
        <v>262</v>
      </c>
      <c r="P342" s="303" t="s">
        <v>602</v>
      </c>
      <c r="Q342" s="297"/>
      <c r="R342" s="241">
        <v>115</v>
      </c>
      <c r="S342" s="241">
        <v>1</v>
      </c>
      <c r="T342" s="299">
        <v>0.02</v>
      </c>
      <c r="U342" s="190">
        <v>29.224</v>
      </c>
      <c r="V342" s="191">
        <f t="shared" si="101"/>
        <v>0</v>
      </c>
      <c r="W342" s="191">
        <f t="shared" si="102"/>
        <v>1</v>
      </c>
      <c r="X342" s="298">
        <f t="shared" si="103"/>
        <v>0</v>
      </c>
      <c r="Y342" s="298">
        <f t="shared" si="104"/>
        <v>0</v>
      </c>
      <c r="Z342" s="297">
        <v>0</v>
      </c>
      <c r="AA342" s="298">
        <f t="shared" si="105"/>
        <v>0</v>
      </c>
      <c r="AB342" s="298">
        <f t="shared" si="106"/>
        <v>0</v>
      </c>
      <c r="AC342" s="297" t="s">
        <v>263</v>
      </c>
      <c r="AD342" s="241">
        <v>526</v>
      </c>
      <c r="AE342" s="241">
        <v>100</v>
      </c>
      <c r="AF342" s="299">
        <f t="shared" si="107"/>
        <v>0.02</v>
      </c>
      <c r="AG342" s="562" t="s">
        <v>1791</v>
      </c>
      <c r="AH342" s="21"/>
      <c r="AI342" s="78"/>
    </row>
    <row r="343" spans="1:42" ht="13.5" customHeight="1" x14ac:dyDescent="0.2">
      <c r="A343" s="103">
        <v>42461</v>
      </c>
      <c r="B343" s="138">
        <v>115</v>
      </c>
      <c r="C343" s="105" t="s">
        <v>1138</v>
      </c>
      <c r="D343" s="205" t="s">
        <v>89</v>
      </c>
      <c r="E343" s="140">
        <f>'Transmission Cost 12-31-2016'!B475</f>
        <v>21344.02</v>
      </c>
      <c r="F343" s="140">
        <f>'Transmission Cost 12-31-2016'!D475</f>
        <v>4829.8236453848012</v>
      </c>
      <c r="G343" s="141" t="s">
        <v>29</v>
      </c>
      <c r="H343" s="138"/>
      <c r="I343" s="153" t="s">
        <v>1139</v>
      </c>
      <c r="J343" s="138"/>
      <c r="K343" s="153" t="s">
        <v>1140</v>
      </c>
      <c r="L343" s="144">
        <f t="shared" si="99"/>
        <v>7.4073589791505379</v>
      </c>
      <c r="M343" s="144">
        <f t="shared" si="100"/>
        <v>1.6761714778825489</v>
      </c>
      <c r="N343" s="145">
        <f>SUM(L343)</f>
        <v>7.4073589791505379</v>
      </c>
      <c r="O343" s="146" t="s">
        <v>269</v>
      </c>
      <c r="P343" s="147" t="s">
        <v>263</v>
      </c>
      <c r="Q343" s="146" t="e">
        <f>VLOOKUP(J343,#REF!,2,FALSE)</f>
        <v>#REF!</v>
      </c>
      <c r="R343" s="138">
        <v>115</v>
      </c>
      <c r="S343" s="138">
        <v>1</v>
      </c>
      <c r="T343" s="175">
        <v>1.2999999999999999E-2</v>
      </c>
      <c r="U343" s="150">
        <v>37.459000000000003</v>
      </c>
      <c r="V343" s="146">
        <f t="shared" si="101"/>
        <v>0</v>
      </c>
      <c r="W343" s="146">
        <f t="shared" si="102"/>
        <v>0</v>
      </c>
      <c r="X343" s="152">
        <f t="shared" si="103"/>
        <v>0</v>
      </c>
      <c r="Y343" s="152">
        <f t="shared" si="104"/>
        <v>0</v>
      </c>
      <c r="Z343" s="146">
        <f>IF(O343="R",1,0)</f>
        <v>1</v>
      </c>
      <c r="AA343" s="152">
        <f t="shared" si="105"/>
        <v>0</v>
      </c>
      <c r="AB343" s="152">
        <f t="shared" si="106"/>
        <v>0</v>
      </c>
      <c r="AC343" s="146" t="s">
        <v>263</v>
      </c>
      <c r="AD343" s="138">
        <v>526</v>
      </c>
      <c r="AE343" s="138">
        <v>100</v>
      </c>
      <c r="AF343" s="138">
        <f t="shared" si="107"/>
        <v>1.2999999999999999E-2</v>
      </c>
      <c r="AG343" s="153" t="s">
        <v>1754</v>
      </c>
      <c r="AH343" s="21"/>
      <c r="AI343" s="78"/>
    </row>
    <row r="344" spans="1:42" ht="13.5" customHeight="1" x14ac:dyDescent="0.2">
      <c r="A344" s="137">
        <v>42515</v>
      </c>
      <c r="B344" s="153">
        <v>115</v>
      </c>
      <c r="C344" s="169" t="s">
        <v>1318</v>
      </c>
      <c r="D344" s="219" t="s">
        <v>24</v>
      </c>
      <c r="E344" s="140">
        <f>'Transmission Cost 12-31-2016'!B428</f>
        <v>191947.71</v>
      </c>
      <c r="F344" s="140">
        <f>'Transmission Cost 12-31-2016'!D428</f>
        <v>186215.77671681129</v>
      </c>
      <c r="G344" s="171" t="s">
        <v>29</v>
      </c>
      <c r="H344" s="104"/>
      <c r="I344" s="153" t="s">
        <v>1321</v>
      </c>
      <c r="J344" s="158"/>
      <c r="K344" s="153" t="s">
        <v>1322</v>
      </c>
      <c r="L344" s="158">
        <f t="shared" si="99"/>
        <v>2636.3629522793021</v>
      </c>
      <c r="M344" s="174">
        <f t="shared" si="100"/>
        <v>2557.6360086094069</v>
      </c>
      <c r="N344" s="145"/>
      <c r="O344" s="155" t="s">
        <v>269</v>
      </c>
      <c r="P344" s="159" t="s">
        <v>263</v>
      </c>
      <c r="Q344" s="160"/>
      <c r="R344" s="151">
        <v>115</v>
      </c>
      <c r="S344" s="159">
        <v>1</v>
      </c>
      <c r="T344" s="262">
        <v>0.48899999999999999</v>
      </c>
      <c r="U344" s="262">
        <v>35.603000000000002</v>
      </c>
      <c r="V344" s="146">
        <f t="shared" si="101"/>
        <v>0</v>
      </c>
      <c r="W344" s="146">
        <f t="shared" si="102"/>
        <v>0</v>
      </c>
      <c r="X344" s="152">
        <f t="shared" si="103"/>
        <v>0</v>
      </c>
      <c r="Y344" s="152">
        <f t="shared" si="104"/>
        <v>0</v>
      </c>
      <c r="Z344" s="164">
        <v>1</v>
      </c>
      <c r="AA344" s="152">
        <f t="shared" si="105"/>
        <v>0</v>
      </c>
      <c r="AB344" s="152">
        <f t="shared" si="106"/>
        <v>0</v>
      </c>
      <c r="AC344" s="155" t="s">
        <v>263</v>
      </c>
      <c r="AD344" s="138">
        <v>526</v>
      </c>
      <c r="AE344" s="138">
        <v>100</v>
      </c>
      <c r="AF344" s="150">
        <f t="shared" si="107"/>
        <v>0.48899999999999999</v>
      </c>
      <c r="AG344" s="561" t="s">
        <v>1793</v>
      </c>
      <c r="AH344" s="21"/>
      <c r="AI344" s="78"/>
    </row>
    <row r="345" spans="1:42" ht="13.5" customHeight="1" x14ac:dyDescent="0.2">
      <c r="A345" s="429">
        <v>42556</v>
      </c>
      <c r="B345" s="138">
        <v>115</v>
      </c>
      <c r="C345" s="427" t="s">
        <v>479</v>
      </c>
      <c r="D345" s="205" t="s">
        <v>26</v>
      </c>
      <c r="E345" s="140">
        <f>'Transmission Cost 12-31-2016'!C326</f>
        <v>42821.595689248003</v>
      </c>
      <c r="F345" s="140">
        <f>'Transmission Cost 12-31-2016'!E326</f>
        <v>0</v>
      </c>
      <c r="G345" s="141" t="s">
        <v>29</v>
      </c>
      <c r="H345" s="138"/>
      <c r="I345" s="153" t="s">
        <v>1797</v>
      </c>
      <c r="J345" s="138"/>
      <c r="K345" s="153" t="s">
        <v>1131</v>
      </c>
      <c r="L345" s="144">
        <f t="shared" si="99"/>
        <v>42821.595689248003</v>
      </c>
      <c r="M345" s="144">
        <f t="shared" si="100"/>
        <v>0</v>
      </c>
      <c r="N345" s="145">
        <f>SUM(L345)</f>
        <v>42821.595689248003</v>
      </c>
      <c r="O345" s="146" t="s">
        <v>269</v>
      </c>
      <c r="P345" s="147" t="s">
        <v>263</v>
      </c>
      <c r="Q345" s="146" t="e">
        <f>VLOOKUP(J345,J370:K711,2,FALSE)</f>
        <v>#N/A</v>
      </c>
      <c r="R345" s="138">
        <v>115</v>
      </c>
      <c r="S345" s="138">
        <v>1</v>
      </c>
      <c r="T345" s="150">
        <v>3.214</v>
      </c>
      <c r="U345" s="262">
        <v>3.214</v>
      </c>
      <c r="V345" s="146">
        <f t="shared" si="101"/>
        <v>0</v>
      </c>
      <c r="W345" s="146">
        <f t="shared" si="102"/>
        <v>0</v>
      </c>
      <c r="X345" s="152">
        <f t="shared" si="103"/>
        <v>0</v>
      </c>
      <c r="Y345" s="152">
        <f t="shared" si="104"/>
        <v>0</v>
      </c>
      <c r="Z345" s="146">
        <f>IF(O345="R",1,0)</f>
        <v>1</v>
      </c>
      <c r="AA345" s="152">
        <f t="shared" si="105"/>
        <v>0</v>
      </c>
      <c r="AB345" s="152">
        <f t="shared" si="106"/>
        <v>0</v>
      </c>
      <c r="AC345" s="146" t="s">
        <v>263</v>
      </c>
      <c r="AD345" s="138">
        <v>526</v>
      </c>
      <c r="AE345" s="138">
        <v>100</v>
      </c>
      <c r="AF345" s="150">
        <f t="shared" si="107"/>
        <v>3.214</v>
      </c>
      <c r="AG345" s="153" t="s">
        <v>1798</v>
      </c>
      <c r="AH345" s="21"/>
      <c r="AI345" s="78"/>
    </row>
    <row r="346" spans="1:42" ht="13.5" customHeight="1" x14ac:dyDescent="0.2">
      <c r="A346" s="429">
        <v>42557</v>
      </c>
      <c r="B346" s="194">
        <v>115</v>
      </c>
      <c r="C346" s="266" t="s">
        <v>1340</v>
      </c>
      <c r="D346" s="369" t="s">
        <v>1628</v>
      </c>
      <c r="E346" s="267">
        <f>VLOOKUP(D346,TLine_Cost,2,FALSE)</f>
        <v>5724280.7799999993</v>
      </c>
      <c r="F346" s="267">
        <f>VLOOKUP(D346,TLine_Cost,4,FALSE)</f>
        <v>4218983.2515996313</v>
      </c>
      <c r="G346" s="268" t="s">
        <v>29</v>
      </c>
      <c r="H346" s="194"/>
      <c r="I346" s="176" t="s">
        <v>1345</v>
      </c>
      <c r="J346" s="194"/>
      <c r="K346" s="176" t="s">
        <v>1346</v>
      </c>
      <c r="L346" s="271">
        <f t="shared" si="99"/>
        <v>18355.076105523975</v>
      </c>
      <c r="M346" s="271">
        <f t="shared" si="100"/>
        <v>13528.294932982348</v>
      </c>
      <c r="N346" s="184"/>
      <c r="O346" s="191" t="s">
        <v>262</v>
      </c>
      <c r="P346" s="272" t="s">
        <v>601</v>
      </c>
      <c r="Q346" s="191"/>
      <c r="R346" s="194">
        <v>115</v>
      </c>
      <c r="S346" s="194">
        <v>1</v>
      </c>
      <c r="T346" s="368">
        <v>8.7999999999999995E-2</v>
      </c>
      <c r="U346" s="368">
        <v>27.443999999999999</v>
      </c>
      <c r="V346" s="191">
        <f t="shared" si="101"/>
        <v>0</v>
      </c>
      <c r="W346" s="191">
        <f t="shared" si="102"/>
        <v>1</v>
      </c>
      <c r="X346" s="192">
        <f t="shared" si="103"/>
        <v>0</v>
      </c>
      <c r="Y346" s="192">
        <f t="shared" si="104"/>
        <v>0</v>
      </c>
      <c r="Z346" s="191">
        <v>0</v>
      </c>
      <c r="AA346" s="192">
        <f t="shared" si="105"/>
        <v>0</v>
      </c>
      <c r="AB346" s="192">
        <f t="shared" si="106"/>
        <v>0</v>
      </c>
      <c r="AC346" s="191" t="s">
        <v>263</v>
      </c>
      <c r="AD346" s="194">
        <v>526</v>
      </c>
      <c r="AE346" s="194">
        <v>100</v>
      </c>
      <c r="AF346" s="195">
        <f t="shared" si="107"/>
        <v>8.7999999999999995E-2</v>
      </c>
      <c r="AG346" s="196" t="s">
        <v>1800</v>
      </c>
      <c r="AH346" s="21"/>
      <c r="AI346" s="78"/>
    </row>
    <row r="347" spans="1:42" ht="13.5" customHeight="1" x14ac:dyDescent="0.2">
      <c r="A347" s="429">
        <v>42621</v>
      </c>
      <c r="B347" s="236">
        <v>69</v>
      </c>
      <c r="C347" s="237" t="s">
        <v>1683</v>
      </c>
      <c r="D347" s="238" t="s">
        <v>316</v>
      </c>
      <c r="E347" s="239">
        <f>VLOOKUP(D347,TLine_Cost,2,FALSE)</f>
        <v>695780.98</v>
      </c>
      <c r="F347" s="239">
        <f>VLOOKUP(D347,TLine_Cost,4,FALSE)</f>
        <v>364943.12563040247</v>
      </c>
      <c r="G347" s="240" t="s">
        <v>29</v>
      </c>
      <c r="H347" s="241">
        <v>52239</v>
      </c>
      <c r="I347" s="176" t="s">
        <v>883</v>
      </c>
      <c r="J347" s="194">
        <v>52245</v>
      </c>
      <c r="K347" s="176" t="s">
        <v>884</v>
      </c>
      <c r="L347" s="242">
        <f t="shared" si="99"/>
        <v>530915.29449175822</v>
      </c>
      <c r="M347" s="242">
        <f t="shared" si="100"/>
        <v>278469.6514940777</v>
      </c>
      <c r="N347" s="243">
        <f>SUM(L347)</f>
        <v>530915.29449175822</v>
      </c>
      <c r="O347" s="244" t="s">
        <v>262</v>
      </c>
      <c r="P347" s="245" t="s">
        <v>601</v>
      </c>
      <c r="Q347" s="244" t="str">
        <f>VLOOKUP(J347,J333:K804,2,FALSE)</f>
        <v>Central Valley REC Lusk Substation</v>
      </c>
      <c r="R347" s="236">
        <v>69</v>
      </c>
      <c r="S347" s="236">
        <v>1</v>
      </c>
      <c r="T347" s="190">
        <v>11.11</v>
      </c>
      <c r="U347" s="190">
        <v>14.56</v>
      </c>
      <c r="V347" s="191">
        <f t="shared" si="101"/>
        <v>0</v>
      </c>
      <c r="W347" s="191">
        <f t="shared" si="102"/>
        <v>1</v>
      </c>
      <c r="X347" s="249">
        <f t="shared" si="103"/>
        <v>0</v>
      </c>
      <c r="Y347" s="249">
        <f t="shared" si="104"/>
        <v>0</v>
      </c>
      <c r="Z347" s="244">
        <f>IF(O347="R",1,0)</f>
        <v>0</v>
      </c>
      <c r="AA347" s="249">
        <f t="shared" si="105"/>
        <v>0</v>
      </c>
      <c r="AB347" s="249">
        <f t="shared" si="106"/>
        <v>0</v>
      </c>
      <c r="AC347" s="244" t="s">
        <v>263</v>
      </c>
      <c r="AD347" s="194">
        <v>526</v>
      </c>
      <c r="AE347" s="194">
        <v>100</v>
      </c>
      <c r="AF347" s="366">
        <f t="shared" si="107"/>
        <v>11.11</v>
      </c>
      <c r="AG347" s="219" t="s">
        <v>1810</v>
      </c>
      <c r="AH347" s="364"/>
      <c r="AI347" s="364"/>
      <c r="AJ347" s="478"/>
      <c r="AK347" s="19"/>
    </row>
    <row r="348" spans="1:42" ht="13.5" customHeight="1" x14ac:dyDescent="0.2">
      <c r="A348" s="488">
        <v>42822</v>
      </c>
      <c r="B348" s="138">
        <v>115</v>
      </c>
      <c r="C348" s="486" t="s">
        <v>1689</v>
      </c>
      <c r="D348" s="219" t="s">
        <v>347</v>
      </c>
      <c r="E348" s="140">
        <f>'Transmission Cost 12-31-2016'!B441</f>
        <v>65843</v>
      </c>
      <c r="F348" s="140">
        <f>'Transmission Cost 12-31-2016'!D441</f>
        <v>63703.736214267396</v>
      </c>
      <c r="G348" s="141" t="s">
        <v>29</v>
      </c>
      <c r="H348" s="138"/>
      <c r="I348" s="142" t="s">
        <v>109</v>
      </c>
      <c r="J348" s="138"/>
      <c r="K348" s="143" t="s">
        <v>110</v>
      </c>
      <c r="L348" s="144">
        <f>E348*T348/U348</f>
        <v>65843</v>
      </c>
      <c r="M348" s="144">
        <f>F348*T348/T348</f>
        <v>63703.736214267403</v>
      </c>
      <c r="N348" s="145">
        <f>SUM(L348)</f>
        <v>65843</v>
      </c>
      <c r="O348" s="146" t="s">
        <v>269</v>
      </c>
      <c r="P348" s="147" t="s">
        <v>263</v>
      </c>
      <c r="Q348" s="146" t="e">
        <f>VLOOKUP(J348,J357:K693,2,FALSE)</f>
        <v>#N/A</v>
      </c>
      <c r="R348" s="148">
        <v>115</v>
      </c>
      <c r="S348" s="148">
        <v>1</v>
      </c>
      <c r="T348" s="149">
        <v>1.2230000000000001</v>
      </c>
      <c r="U348" s="138">
        <v>1.2230000000000001</v>
      </c>
      <c r="V348" s="146">
        <f>IF(G348="yes",1,0)</f>
        <v>0</v>
      </c>
      <c r="W348" s="146">
        <v>0</v>
      </c>
      <c r="X348" s="152">
        <v>0</v>
      </c>
      <c r="Y348" s="146">
        <f>IF(G348="yes",1,0)</f>
        <v>0</v>
      </c>
      <c r="Z348" s="146">
        <f>IF(O348="W",1,0)</f>
        <v>0</v>
      </c>
      <c r="AA348" s="152">
        <f>L348*Y348*Z348</f>
        <v>0</v>
      </c>
      <c r="AB348" s="152">
        <f>M348*Y348*Z348</f>
        <v>0</v>
      </c>
      <c r="AC348" s="146">
        <f>IF(O348="R",1,0)</f>
        <v>1</v>
      </c>
      <c r="AD348" s="152">
        <f>L348*Y348*AC348</f>
        <v>0</v>
      </c>
      <c r="AE348" s="152">
        <f>M348*Y348*AC348</f>
        <v>0</v>
      </c>
      <c r="AF348" s="146" t="s">
        <v>263</v>
      </c>
      <c r="AG348" s="502" t="s">
        <v>2092</v>
      </c>
      <c r="AH348" s="138"/>
      <c r="AI348" s="150"/>
      <c r="AJ348" s="169"/>
      <c r="AK348" s="374"/>
      <c r="AL348" s="374"/>
      <c r="AM348" s="486"/>
      <c r="AN348" s="31"/>
      <c r="AO348" s="31"/>
      <c r="AP348" s="31"/>
    </row>
    <row r="349" spans="1:42" ht="13.5" customHeight="1" x14ac:dyDescent="0.2">
      <c r="A349" s="488">
        <v>42822</v>
      </c>
      <c r="B349" s="138">
        <v>115</v>
      </c>
      <c r="C349" s="486" t="s">
        <v>1258</v>
      </c>
      <c r="D349" s="219" t="s">
        <v>232</v>
      </c>
      <c r="E349" s="140">
        <f>'Transmission Cost 12-31-2016'!B518</f>
        <v>1805052.8699999999</v>
      </c>
      <c r="F349" s="140">
        <f>'Transmission Cost 12-31-2016'!D518</f>
        <v>1718071.8100594697</v>
      </c>
      <c r="G349" s="141" t="s">
        <v>29</v>
      </c>
      <c r="H349" s="138"/>
      <c r="I349" s="142" t="s">
        <v>1259</v>
      </c>
      <c r="J349" s="138"/>
      <c r="K349" s="143" t="s">
        <v>1260</v>
      </c>
      <c r="L349" s="144">
        <f>E349*T349/U349</f>
        <v>2298.631809446631</v>
      </c>
      <c r="M349" s="144">
        <f>F349*T349/U349</f>
        <v>2187.8663939168982</v>
      </c>
      <c r="N349" s="145">
        <f>SUM(L349:L350)</f>
        <v>2298.631809446631</v>
      </c>
      <c r="O349" s="146" t="s">
        <v>269</v>
      </c>
      <c r="P349" s="147" t="s">
        <v>263</v>
      </c>
      <c r="Q349" s="146"/>
      <c r="R349" s="148">
        <v>115</v>
      </c>
      <c r="S349" s="148">
        <v>1</v>
      </c>
      <c r="T349" s="149">
        <v>4.3999999999999997E-2</v>
      </c>
      <c r="U349" s="138">
        <v>34.552</v>
      </c>
      <c r="V349" s="146">
        <f>IF(G349="yes",1,0)</f>
        <v>0</v>
      </c>
      <c r="W349" s="146">
        <v>0</v>
      </c>
      <c r="X349" s="152">
        <v>0</v>
      </c>
      <c r="Y349" s="146">
        <f>IF(G349="yes",1,0)</f>
        <v>0</v>
      </c>
      <c r="Z349" s="146">
        <f>IF(O349="W",1,0)</f>
        <v>0</v>
      </c>
      <c r="AA349" s="152">
        <f>L349*Y349*Z349</f>
        <v>0</v>
      </c>
      <c r="AB349" s="152">
        <f>M349*Y349*Z349</f>
        <v>0</v>
      </c>
      <c r="AC349" s="146">
        <f>IF(O349="R",1,0)</f>
        <v>1</v>
      </c>
      <c r="AD349" s="152">
        <f>L349*Y349*AC349</f>
        <v>0</v>
      </c>
      <c r="AE349" s="152">
        <f>M349*Y349*AC349</f>
        <v>0</v>
      </c>
      <c r="AF349" s="146" t="s">
        <v>263</v>
      </c>
      <c r="AG349" s="503" t="s">
        <v>2093</v>
      </c>
      <c r="AH349" s="138"/>
      <c r="AI349" s="150"/>
      <c r="AJ349" s="169"/>
      <c r="AK349" s="486"/>
      <c r="AL349" s="486"/>
      <c r="AM349" s="486"/>
      <c r="AN349" s="93"/>
    </row>
    <row r="350" spans="1:42" x14ac:dyDescent="0.2">
      <c r="A350" s="108"/>
      <c r="B350" s="138"/>
      <c r="C350" s="105"/>
      <c r="D350" s="104"/>
      <c r="E350" s="106"/>
      <c r="F350" s="106"/>
      <c r="G350" s="214"/>
      <c r="H350" s="138"/>
      <c r="I350" s="142"/>
      <c r="J350" s="138"/>
      <c r="K350" s="143"/>
      <c r="L350" s="144"/>
      <c r="M350" s="144"/>
      <c r="N350" s="145"/>
      <c r="O350" s="146"/>
      <c r="P350" s="143"/>
      <c r="Q350" s="146"/>
      <c r="R350" s="138"/>
      <c r="S350" s="138"/>
      <c r="T350" s="138"/>
      <c r="U350" s="138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78"/>
    </row>
    <row r="351" spans="1:42" ht="15" x14ac:dyDescent="0.2">
      <c r="A351" s="769" t="s">
        <v>1452</v>
      </c>
      <c r="B351" s="770"/>
      <c r="C351" s="770"/>
      <c r="D351" s="770"/>
      <c r="E351" s="770"/>
      <c r="F351" s="770"/>
      <c r="G351" s="770"/>
      <c r="H351" s="770"/>
      <c r="I351" s="770"/>
      <c r="J351" s="770"/>
      <c r="K351" s="770"/>
      <c r="L351" s="770"/>
      <c r="M351" s="770"/>
      <c r="N351" s="770"/>
      <c r="O351" s="770"/>
      <c r="P351" s="770"/>
      <c r="Q351" s="770"/>
      <c r="R351" s="770"/>
      <c r="S351" s="770"/>
      <c r="T351" s="770"/>
      <c r="U351" s="770"/>
      <c r="V351" s="770"/>
      <c r="W351" s="770"/>
      <c r="X351" s="770"/>
      <c r="Y351" s="770"/>
      <c r="Z351" s="770"/>
      <c r="AA351" s="770"/>
      <c r="AB351" s="770"/>
      <c r="AC351" s="770"/>
      <c r="AD351" s="770"/>
      <c r="AE351" s="770"/>
      <c r="AF351" s="770"/>
      <c r="AG351" s="771"/>
      <c r="AH351" s="78"/>
    </row>
    <row r="352" spans="1:42" x14ac:dyDescent="0.2">
      <c r="A352" s="108"/>
      <c r="B352" s="104">
        <v>69</v>
      </c>
      <c r="C352" s="105" t="s">
        <v>426</v>
      </c>
      <c r="D352" s="104" t="s">
        <v>738</v>
      </c>
      <c r="E352" s="106">
        <v>4655963.05</v>
      </c>
      <c r="F352" s="106">
        <v>3525998.37</v>
      </c>
      <c r="G352" s="107" t="s">
        <v>28</v>
      </c>
      <c r="H352" s="104">
        <v>50819</v>
      </c>
      <c r="I352" s="104" t="s">
        <v>430</v>
      </c>
      <c r="J352" s="104">
        <v>50823</v>
      </c>
      <c r="K352" s="104" t="s">
        <v>429</v>
      </c>
      <c r="L352" s="104">
        <v>729308.37718539196</v>
      </c>
      <c r="M352" s="104">
        <v>552311.11621107848</v>
      </c>
      <c r="N352" s="104"/>
      <c r="O352" s="105" t="s">
        <v>262</v>
      </c>
      <c r="P352" s="104" t="s">
        <v>609</v>
      </c>
      <c r="Q352" s="104" t="s">
        <v>429</v>
      </c>
      <c r="R352" s="104">
        <v>69</v>
      </c>
      <c r="S352" s="104">
        <v>1</v>
      </c>
      <c r="T352" s="104">
        <v>22.99</v>
      </c>
      <c r="U352" s="104">
        <v>146.77000000000001</v>
      </c>
      <c r="V352" s="104">
        <v>1</v>
      </c>
      <c r="W352" s="104">
        <v>1</v>
      </c>
      <c r="X352" s="104">
        <v>729308.37718539196</v>
      </c>
      <c r="Y352" s="104">
        <v>552311.11621107848</v>
      </c>
      <c r="Z352" s="104">
        <v>0</v>
      </c>
      <c r="AA352" s="104">
        <v>0</v>
      </c>
      <c r="AB352" s="104">
        <v>0</v>
      </c>
      <c r="AC352" s="104" t="s">
        <v>263</v>
      </c>
      <c r="AD352" s="104">
        <v>526</v>
      </c>
      <c r="AE352" s="104">
        <v>100</v>
      </c>
      <c r="AF352" s="104">
        <v>22.99</v>
      </c>
      <c r="AG352" s="104" t="s">
        <v>1381</v>
      </c>
      <c r="AH352" s="78"/>
    </row>
    <row r="353" spans="1:34" x14ac:dyDescent="0.2">
      <c r="A353" s="108"/>
      <c r="B353" s="104">
        <v>69</v>
      </c>
      <c r="C353" s="105" t="s">
        <v>426</v>
      </c>
      <c r="D353" s="104" t="s">
        <v>738</v>
      </c>
      <c r="E353" s="106">
        <v>4655963.05</v>
      </c>
      <c r="F353" s="106">
        <v>3525998.37</v>
      </c>
      <c r="G353" s="107" t="s">
        <v>28</v>
      </c>
      <c r="H353" s="104">
        <v>50831</v>
      </c>
      <c r="I353" s="104" t="s">
        <v>428</v>
      </c>
      <c r="J353" s="104">
        <v>50833</v>
      </c>
      <c r="K353" s="104" t="s">
        <v>427</v>
      </c>
      <c r="L353" s="104">
        <v>147828.49228725216</v>
      </c>
      <c r="M353" s="104">
        <v>111951.70950602985</v>
      </c>
      <c r="N353" s="104"/>
      <c r="O353" s="105" t="s">
        <v>262</v>
      </c>
      <c r="P353" s="104" t="s">
        <v>609</v>
      </c>
      <c r="Q353" s="104" t="s">
        <v>427</v>
      </c>
      <c r="R353" s="104">
        <v>69</v>
      </c>
      <c r="S353" s="104">
        <v>1</v>
      </c>
      <c r="T353" s="104">
        <v>4.66</v>
      </c>
      <c r="U353" s="104">
        <v>146.77000000000001</v>
      </c>
      <c r="V353" s="104">
        <v>1</v>
      </c>
      <c r="W353" s="104">
        <v>1</v>
      </c>
      <c r="X353" s="104">
        <v>147828.49228725216</v>
      </c>
      <c r="Y353" s="104">
        <v>111951.70950602985</v>
      </c>
      <c r="Z353" s="104">
        <v>0</v>
      </c>
      <c r="AA353" s="104">
        <v>0</v>
      </c>
      <c r="AB353" s="104">
        <v>0</v>
      </c>
      <c r="AC353" s="104" t="s">
        <v>263</v>
      </c>
      <c r="AD353" s="104">
        <v>526</v>
      </c>
      <c r="AE353" s="104">
        <v>100</v>
      </c>
      <c r="AF353" s="104">
        <v>4.66</v>
      </c>
      <c r="AG353" s="104" t="s">
        <v>1381</v>
      </c>
      <c r="AH353" s="78"/>
    </row>
    <row r="354" spans="1:34" x14ac:dyDescent="0.2">
      <c r="A354" s="108"/>
      <c r="B354" s="104">
        <v>69</v>
      </c>
      <c r="C354" s="105" t="s">
        <v>426</v>
      </c>
      <c r="D354" s="104" t="s">
        <v>738</v>
      </c>
      <c r="E354" s="106">
        <v>4655963.05</v>
      </c>
      <c r="F354" s="106">
        <v>3525998.37</v>
      </c>
      <c r="G354" s="107" t="s">
        <v>28</v>
      </c>
      <c r="H354" s="104">
        <v>50831</v>
      </c>
      <c r="I354" s="104" t="s">
        <v>428</v>
      </c>
      <c r="J354" s="104">
        <v>50765</v>
      </c>
      <c r="K354" s="104" t="s">
        <v>431</v>
      </c>
      <c r="L354" s="104">
        <v>545157.21887476998</v>
      </c>
      <c r="M354" s="104">
        <v>412851.95876848127</v>
      </c>
      <c r="N354" s="104"/>
      <c r="O354" s="105" t="s">
        <v>262</v>
      </c>
      <c r="P354" s="104" t="s">
        <v>610</v>
      </c>
      <c r="Q354" s="104" t="s">
        <v>431</v>
      </c>
      <c r="R354" s="104">
        <v>69</v>
      </c>
      <c r="S354" s="104">
        <v>1</v>
      </c>
      <c r="T354" s="104">
        <v>17.184999999999999</v>
      </c>
      <c r="U354" s="104">
        <v>146.77000000000001</v>
      </c>
      <c r="V354" s="104">
        <v>1</v>
      </c>
      <c r="W354" s="104">
        <v>1</v>
      </c>
      <c r="X354" s="104">
        <v>545157.21887476998</v>
      </c>
      <c r="Y354" s="104">
        <v>412851.95876848127</v>
      </c>
      <c r="Z354" s="104">
        <v>0</v>
      </c>
      <c r="AA354" s="104">
        <v>0</v>
      </c>
      <c r="AB354" s="104">
        <v>0</v>
      </c>
      <c r="AC354" s="104" t="s">
        <v>263</v>
      </c>
      <c r="AD354" s="104">
        <v>526</v>
      </c>
      <c r="AE354" s="104">
        <v>100</v>
      </c>
      <c r="AF354" s="104">
        <v>17.184999999999999</v>
      </c>
      <c r="AG354" s="104" t="s">
        <v>1381</v>
      </c>
      <c r="AH354" s="78"/>
    </row>
    <row r="355" spans="1:34" x14ac:dyDescent="0.2">
      <c r="A355" s="108"/>
      <c r="B355" s="104">
        <v>69</v>
      </c>
      <c r="C355" s="105" t="s">
        <v>426</v>
      </c>
      <c r="D355" s="104" t="s">
        <v>738</v>
      </c>
      <c r="E355" s="106">
        <v>4655963.05</v>
      </c>
      <c r="F355" s="106">
        <v>3525998.37</v>
      </c>
      <c r="G355" s="107" t="s">
        <v>28</v>
      </c>
      <c r="H355" s="104">
        <v>50765</v>
      </c>
      <c r="I355" s="104" t="s">
        <v>431</v>
      </c>
      <c r="J355" s="104">
        <v>50767</v>
      </c>
      <c r="K355" s="104" t="s">
        <v>1453</v>
      </c>
      <c r="L355" s="104">
        <v>126891.40968862845</v>
      </c>
      <c r="M355" s="104">
        <v>96095.887988008442</v>
      </c>
      <c r="N355" s="104"/>
      <c r="O355" s="105" t="s">
        <v>269</v>
      </c>
      <c r="P355" s="104" t="s">
        <v>263</v>
      </c>
      <c r="Q355" s="104" t="s">
        <v>1453</v>
      </c>
      <c r="R355" s="104">
        <v>69</v>
      </c>
      <c r="S355" s="104">
        <v>1</v>
      </c>
      <c r="T355" s="104">
        <v>4</v>
      </c>
      <c r="U355" s="104">
        <v>146.77000000000001</v>
      </c>
      <c r="V355" s="104">
        <v>1</v>
      </c>
      <c r="W355" s="104">
        <v>0</v>
      </c>
      <c r="X355" s="104">
        <v>0</v>
      </c>
      <c r="Y355" s="104">
        <v>0</v>
      </c>
      <c r="Z355" s="104">
        <v>1</v>
      </c>
      <c r="AA355" s="104">
        <v>126891.40968862845</v>
      </c>
      <c r="AB355" s="104">
        <v>96095.887988008442</v>
      </c>
      <c r="AC355" s="104" t="s">
        <v>263</v>
      </c>
      <c r="AD355" s="104">
        <v>526</v>
      </c>
      <c r="AE355" s="104">
        <v>100</v>
      </c>
      <c r="AF355" s="104">
        <v>4</v>
      </c>
      <c r="AG355" s="104" t="s">
        <v>1381</v>
      </c>
      <c r="AH355" s="78"/>
    </row>
    <row r="356" spans="1:34" x14ac:dyDescent="0.2">
      <c r="A356" s="108"/>
      <c r="B356" s="104">
        <v>69</v>
      </c>
      <c r="C356" s="105" t="s">
        <v>426</v>
      </c>
      <c r="D356" s="104" t="s">
        <v>738</v>
      </c>
      <c r="E356" s="106">
        <v>4655963.05</v>
      </c>
      <c r="F356" s="106">
        <v>3525998.37</v>
      </c>
      <c r="G356" s="107" t="s">
        <v>28</v>
      </c>
      <c r="H356" s="104"/>
      <c r="I356" s="104" t="s">
        <v>428</v>
      </c>
      <c r="J356" s="104"/>
      <c r="K356" s="104" t="s">
        <v>131</v>
      </c>
      <c r="L356" s="104">
        <v>701075.03852967219</v>
      </c>
      <c r="M356" s="104">
        <v>530929.78113374673</v>
      </c>
      <c r="N356" s="104"/>
      <c r="O356" s="105" t="s">
        <v>269</v>
      </c>
      <c r="P356" s="104" t="s">
        <v>263</v>
      </c>
      <c r="Q356" s="104" t="e">
        <v>#N/A</v>
      </c>
      <c r="R356" s="104">
        <v>69</v>
      </c>
      <c r="S356" s="104">
        <v>1</v>
      </c>
      <c r="T356" s="104">
        <v>22.1</v>
      </c>
      <c r="U356" s="104">
        <v>146.77000000000001</v>
      </c>
      <c r="V356" s="104">
        <v>1</v>
      </c>
      <c r="W356" s="104">
        <v>0</v>
      </c>
      <c r="X356" s="104">
        <v>0</v>
      </c>
      <c r="Y356" s="104">
        <v>0</v>
      </c>
      <c r="Z356" s="104">
        <v>1</v>
      </c>
      <c r="AA356" s="104">
        <v>701075.03852967219</v>
      </c>
      <c r="AB356" s="104">
        <v>530929.78113374673</v>
      </c>
      <c r="AC356" s="104" t="s">
        <v>263</v>
      </c>
      <c r="AD356" s="104">
        <v>526</v>
      </c>
      <c r="AE356" s="104">
        <v>100</v>
      </c>
      <c r="AF356" s="104">
        <v>22.1</v>
      </c>
      <c r="AG356" s="104" t="s">
        <v>1454</v>
      </c>
      <c r="AH356" s="78"/>
    </row>
    <row r="357" spans="1:34" x14ac:dyDescent="0.2">
      <c r="A357" s="108"/>
      <c r="B357" s="104">
        <v>69</v>
      </c>
      <c r="C357" s="105" t="s">
        <v>426</v>
      </c>
      <c r="D357" s="104" t="s">
        <v>157</v>
      </c>
      <c r="E357" s="106">
        <v>36556.42</v>
      </c>
      <c r="F357" s="106">
        <v>36115.08</v>
      </c>
      <c r="G357" s="107" t="s">
        <v>28</v>
      </c>
      <c r="H357" s="104">
        <v>50819</v>
      </c>
      <c r="I357" s="104" t="s">
        <v>430</v>
      </c>
      <c r="J357" s="104">
        <v>50823</v>
      </c>
      <c r="K357" s="104" t="s">
        <v>429</v>
      </c>
      <c r="L357" s="104">
        <v>10916.829197895691</v>
      </c>
      <c r="M357" s="104">
        <v>10785.032008832888</v>
      </c>
      <c r="N357" s="104"/>
      <c r="O357" s="105" t="s">
        <v>262</v>
      </c>
      <c r="P357" s="104" t="s">
        <v>609</v>
      </c>
      <c r="Q357" s="104" t="e">
        <v>#N/A</v>
      </c>
      <c r="R357" s="104">
        <v>69</v>
      </c>
      <c r="S357" s="104">
        <v>1</v>
      </c>
      <c r="T357" s="104">
        <v>22.99</v>
      </c>
      <c r="U357" s="104">
        <v>76.984999999999999</v>
      </c>
      <c r="V357" s="104">
        <v>1</v>
      </c>
      <c r="W357" s="104">
        <v>1</v>
      </c>
      <c r="X357" s="104">
        <v>10916.829197895691</v>
      </c>
      <c r="Y357" s="104">
        <v>10785.032008832888</v>
      </c>
      <c r="Z357" s="104">
        <v>0</v>
      </c>
      <c r="AA357" s="104">
        <v>0</v>
      </c>
      <c r="AB357" s="104">
        <v>0</v>
      </c>
      <c r="AC357" s="104" t="s">
        <v>263</v>
      </c>
      <c r="AD357" s="104">
        <v>526</v>
      </c>
      <c r="AE357" s="104">
        <v>100</v>
      </c>
      <c r="AF357" s="104">
        <v>22.99</v>
      </c>
      <c r="AG357" s="104" t="s">
        <v>1454</v>
      </c>
      <c r="AH357" s="78"/>
    </row>
    <row r="358" spans="1:34" x14ac:dyDescent="0.2">
      <c r="A358" s="108"/>
      <c r="B358" s="104">
        <v>69</v>
      </c>
      <c r="C358" s="105" t="s">
        <v>426</v>
      </c>
      <c r="D358" s="104" t="s">
        <v>157</v>
      </c>
      <c r="E358" s="106">
        <v>36556.42</v>
      </c>
      <c r="F358" s="106">
        <v>36115.08</v>
      </c>
      <c r="G358" s="107" t="s">
        <v>28</v>
      </c>
      <c r="H358" s="104">
        <v>50831</v>
      </c>
      <c r="I358" s="104" t="s">
        <v>428</v>
      </c>
      <c r="J358" s="104">
        <v>50833</v>
      </c>
      <c r="K358" s="104" t="s">
        <v>427</v>
      </c>
      <c r="L358" s="104">
        <v>2212.8066142755079</v>
      </c>
      <c r="M358" s="104">
        <v>2186.0917425472489</v>
      </c>
      <c r="N358" s="104"/>
      <c r="O358" s="105" t="s">
        <v>262</v>
      </c>
      <c r="P358" s="104" t="s">
        <v>609</v>
      </c>
      <c r="Q358" s="104" t="e">
        <v>#N/A</v>
      </c>
      <c r="R358" s="104">
        <v>69</v>
      </c>
      <c r="S358" s="104">
        <v>1</v>
      </c>
      <c r="T358" s="104">
        <v>4.66</v>
      </c>
      <c r="U358" s="104">
        <v>76.984999999999999</v>
      </c>
      <c r="V358" s="104">
        <v>1</v>
      </c>
      <c r="W358" s="104">
        <v>1</v>
      </c>
      <c r="X358" s="104">
        <v>2212.8066142755079</v>
      </c>
      <c r="Y358" s="104">
        <v>2186.0917425472489</v>
      </c>
      <c r="Z358" s="104">
        <v>0</v>
      </c>
      <c r="AA358" s="104">
        <v>0</v>
      </c>
      <c r="AB358" s="104">
        <v>0</v>
      </c>
      <c r="AC358" s="104" t="s">
        <v>263</v>
      </c>
      <c r="AD358" s="104">
        <v>526</v>
      </c>
      <c r="AE358" s="104">
        <v>100</v>
      </c>
      <c r="AF358" s="104">
        <v>4.66</v>
      </c>
      <c r="AG358" s="104" t="s">
        <v>1454</v>
      </c>
      <c r="AH358" s="78"/>
    </row>
    <row r="359" spans="1:34" x14ac:dyDescent="0.2">
      <c r="A359" s="108"/>
      <c r="B359" s="104">
        <v>69</v>
      </c>
      <c r="C359" s="105" t="s">
        <v>426</v>
      </c>
      <c r="D359" s="104" t="s">
        <v>157</v>
      </c>
      <c r="E359" s="106">
        <v>36556.42</v>
      </c>
      <c r="F359" s="106">
        <v>36115.08</v>
      </c>
      <c r="G359" s="107" t="s">
        <v>28</v>
      </c>
      <c r="H359" s="104">
        <v>50831</v>
      </c>
      <c r="I359" s="104" t="s">
        <v>428</v>
      </c>
      <c r="J359" s="104">
        <v>50765</v>
      </c>
      <c r="K359" s="104" t="s">
        <v>431</v>
      </c>
      <c r="L359" s="104">
        <v>8160.317954146909</v>
      </c>
      <c r="M359" s="104">
        <v>8061.7996986425915</v>
      </c>
      <c r="N359" s="104"/>
      <c r="O359" s="105" t="s">
        <v>262</v>
      </c>
      <c r="P359" s="104" t="s">
        <v>610</v>
      </c>
      <c r="Q359" s="104" t="e">
        <v>#N/A</v>
      </c>
      <c r="R359" s="104">
        <v>69</v>
      </c>
      <c r="S359" s="104">
        <v>1</v>
      </c>
      <c r="T359" s="104">
        <v>17.184999999999999</v>
      </c>
      <c r="U359" s="104">
        <v>76.984999999999999</v>
      </c>
      <c r="V359" s="104">
        <v>1</v>
      </c>
      <c r="W359" s="104">
        <v>1</v>
      </c>
      <c r="X359" s="104">
        <v>8160.317954146909</v>
      </c>
      <c r="Y359" s="104">
        <v>8061.7996986425915</v>
      </c>
      <c r="Z359" s="104">
        <v>0</v>
      </c>
      <c r="AA359" s="104">
        <v>0</v>
      </c>
      <c r="AB359" s="104">
        <v>0</v>
      </c>
      <c r="AC359" s="104" t="s">
        <v>263</v>
      </c>
      <c r="AD359" s="104">
        <v>526</v>
      </c>
      <c r="AE359" s="104">
        <v>100</v>
      </c>
      <c r="AF359" s="104">
        <v>17.184999999999999</v>
      </c>
      <c r="AG359" s="104" t="s">
        <v>1454</v>
      </c>
      <c r="AH359" s="78"/>
    </row>
    <row r="360" spans="1:34" x14ac:dyDescent="0.2">
      <c r="A360" s="108"/>
      <c r="B360" s="104">
        <v>69</v>
      </c>
      <c r="C360" s="105" t="s">
        <v>426</v>
      </c>
      <c r="D360" s="104" t="s">
        <v>157</v>
      </c>
      <c r="E360" s="106">
        <v>36556.42</v>
      </c>
      <c r="F360" s="106">
        <v>36115.08</v>
      </c>
      <c r="G360" s="107" t="s">
        <v>28</v>
      </c>
      <c r="H360" s="104">
        <v>50765</v>
      </c>
      <c r="I360" s="104" t="s">
        <v>431</v>
      </c>
      <c r="J360" s="104">
        <v>50767</v>
      </c>
      <c r="K360" s="104" t="s">
        <v>1453</v>
      </c>
      <c r="L360" s="104">
        <v>1899.4048191206075</v>
      </c>
      <c r="M360" s="104">
        <v>1876.4735987530037</v>
      </c>
      <c r="N360" s="104"/>
      <c r="O360" s="105" t="s">
        <v>269</v>
      </c>
      <c r="P360" s="104" t="s">
        <v>263</v>
      </c>
      <c r="Q360" s="104" t="e">
        <v>#N/A</v>
      </c>
      <c r="R360" s="104">
        <v>69</v>
      </c>
      <c r="S360" s="104">
        <v>1</v>
      </c>
      <c r="T360" s="104">
        <v>4</v>
      </c>
      <c r="U360" s="104">
        <v>76.984999999999999</v>
      </c>
      <c r="V360" s="104">
        <v>1</v>
      </c>
      <c r="W360" s="104">
        <v>0</v>
      </c>
      <c r="X360" s="104">
        <v>0</v>
      </c>
      <c r="Y360" s="104">
        <v>0</v>
      </c>
      <c r="Z360" s="104">
        <v>1</v>
      </c>
      <c r="AA360" s="104">
        <v>1899.4048191206075</v>
      </c>
      <c r="AB360" s="104">
        <v>1876.4735987530037</v>
      </c>
      <c r="AC360" s="104" t="s">
        <v>263</v>
      </c>
      <c r="AD360" s="104">
        <v>526</v>
      </c>
      <c r="AE360" s="104">
        <v>100</v>
      </c>
      <c r="AF360" s="104">
        <v>4</v>
      </c>
      <c r="AG360" s="104" t="s">
        <v>1454</v>
      </c>
      <c r="AH360" s="78"/>
    </row>
    <row r="361" spans="1:34" x14ac:dyDescent="0.2">
      <c r="A361" s="108"/>
      <c r="B361" s="104">
        <v>69</v>
      </c>
      <c r="C361" s="105" t="s">
        <v>426</v>
      </c>
      <c r="D361" s="104" t="s">
        <v>157</v>
      </c>
      <c r="E361" s="106">
        <v>36556.42</v>
      </c>
      <c r="F361" s="106">
        <v>36115.08</v>
      </c>
      <c r="G361" s="107" t="s">
        <v>28</v>
      </c>
      <c r="H361" s="104"/>
      <c r="I361" s="104" t="s">
        <v>428</v>
      </c>
      <c r="J361" s="104"/>
      <c r="K361" s="104" t="s">
        <v>131</v>
      </c>
      <c r="L361" s="104">
        <v>10494.211625641357</v>
      </c>
      <c r="M361" s="104">
        <v>10367.516633110345</v>
      </c>
      <c r="N361" s="104"/>
      <c r="O361" s="105" t="s">
        <v>269</v>
      </c>
      <c r="P361" s="104" t="s">
        <v>263</v>
      </c>
      <c r="Q361" s="104" t="e">
        <v>#N/A</v>
      </c>
      <c r="R361" s="104">
        <v>69</v>
      </c>
      <c r="S361" s="104">
        <v>1</v>
      </c>
      <c r="T361" s="104">
        <v>22.1</v>
      </c>
      <c r="U361" s="104">
        <v>76.984999999999999</v>
      </c>
      <c r="V361" s="104">
        <v>1</v>
      </c>
      <c r="W361" s="104">
        <v>0</v>
      </c>
      <c r="X361" s="104">
        <v>0</v>
      </c>
      <c r="Y361" s="104">
        <v>0</v>
      </c>
      <c r="Z361" s="104">
        <v>1</v>
      </c>
      <c r="AA361" s="104">
        <v>10494.211625641357</v>
      </c>
      <c r="AB361" s="104">
        <v>10367.516633110345</v>
      </c>
      <c r="AC361" s="104" t="s">
        <v>263</v>
      </c>
      <c r="AD361" s="104">
        <v>526</v>
      </c>
      <c r="AE361" s="104">
        <v>100</v>
      </c>
      <c r="AF361" s="104">
        <v>22.1</v>
      </c>
      <c r="AG361" s="104" t="s">
        <v>1457</v>
      </c>
      <c r="AH361" s="78"/>
    </row>
    <row r="362" spans="1:34" x14ac:dyDescent="0.2">
      <c r="A362" s="108"/>
      <c r="B362" s="104">
        <v>69</v>
      </c>
      <c r="C362" s="105" t="s">
        <v>448</v>
      </c>
      <c r="D362" s="104" t="s">
        <v>156</v>
      </c>
      <c r="E362" s="106">
        <v>174832.24</v>
      </c>
      <c r="F362" s="106">
        <v>173245.53</v>
      </c>
      <c r="G362" s="107" t="s">
        <v>28</v>
      </c>
      <c r="H362" s="104">
        <v>51661</v>
      </c>
      <c r="I362" s="104" t="s">
        <v>1455</v>
      </c>
      <c r="J362" s="104">
        <v>51669</v>
      </c>
      <c r="K362" s="104" t="s">
        <v>1456</v>
      </c>
      <c r="L362" s="104">
        <v>174832.24</v>
      </c>
      <c r="M362" s="104">
        <v>173245.53</v>
      </c>
      <c r="N362" s="104"/>
      <c r="O362" s="105" t="s">
        <v>269</v>
      </c>
      <c r="P362" s="104" t="s">
        <v>263</v>
      </c>
      <c r="Q362" s="104" t="e">
        <v>#N/A</v>
      </c>
      <c r="R362" s="104">
        <v>69</v>
      </c>
      <c r="S362" s="104">
        <v>1</v>
      </c>
      <c r="T362" s="104">
        <v>5.0289999999999999</v>
      </c>
      <c r="U362" s="104">
        <v>5.0289999999999999</v>
      </c>
      <c r="V362" s="104">
        <v>1</v>
      </c>
      <c r="W362" s="104">
        <v>0</v>
      </c>
      <c r="X362" s="104">
        <v>0</v>
      </c>
      <c r="Y362" s="104">
        <v>0</v>
      </c>
      <c r="Z362" s="104">
        <v>1</v>
      </c>
      <c r="AA362" s="104">
        <v>174832.24</v>
      </c>
      <c r="AB362" s="104">
        <v>173245.53</v>
      </c>
      <c r="AC362" s="104" t="s">
        <v>263</v>
      </c>
      <c r="AD362" s="104">
        <v>526</v>
      </c>
      <c r="AE362" s="104">
        <v>100</v>
      </c>
      <c r="AF362" s="104">
        <v>5.0289999999999999</v>
      </c>
      <c r="AG362" s="104" t="s">
        <v>1459</v>
      </c>
      <c r="AH362" s="78"/>
    </row>
    <row r="363" spans="1:34" x14ac:dyDescent="0.2">
      <c r="A363" s="108"/>
      <c r="B363" s="104">
        <v>69</v>
      </c>
      <c r="C363" s="105" t="s">
        <v>449</v>
      </c>
      <c r="D363" s="104" t="s">
        <v>162</v>
      </c>
      <c r="E363" s="106">
        <v>88397.94</v>
      </c>
      <c r="F363" s="106">
        <v>87425.11</v>
      </c>
      <c r="G363" s="107" t="s">
        <v>28</v>
      </c>
      <c r="H363" s="104">
        <v>51679</v>
      </c>
      <c r="I363" s="104" t="s">
        <v>1458</v>
      </c>
      <c r="J363" s="104">
        <v>51661</v>
      </c>
      <c r="K363" s="104" t="s">
        <v>1455</v>
      </c>
      <c r="L363" s="104">
        <v>11130.104263636365</v>
      </c>
      <c r="M363" s="104">
        <v>11007.616122727273</v>
      </c>
      <c r="N363" s="104">
        <v>2085941.7471672629</v>
      </c>
      <c r="O363" s="105" t="s">
        <v>269</v>
      </c>
      <c r="P363" s="104" t="s">
        <v>263</v>
      </c>
      <c r="Q363" s="104" t="e">
        <v>#N/A</v>
      </c>
      <c r="R363" s="104">
        <v>69</v>
      </c>
      <c r="S363" s="104">
        <v>1</v>
      </c>
      <c r="T363" s="104">
        <v>1.1080000000000001</v>
      </c>
      <c r="U363" s="104">
        <v>8.8000000000000007</v>
      </c>
      <c r="V363" s="104">
        <v>1</v>
      </c>
      <c r="W363" s="104">
        <v>0</v>
      </c>
      <c r="X363" s="104">
        <v>0</v>
      </c>
      <c r="Y363" s="104">
        <v>0</v>
      </c>
      <c r="Z363" s="104">
        <v>1</v>
      </c>
      <c r="AA363" s="104">
        <v>11130.104263636365</v>
      </c>
      <c r="AB363" s="104">
        <v>11007.616122727273</v>
      </c>
      <c r="AC363" s="104" t="s">
        <v>263</v>
      </c>
      <c r="AD363" s="104">
        <v>526</v>
      </c>
      <c r="AE363" s="104">
        <v>100</v>
      </c>
      <c r="AF363" s="104">
        <v>1.1080000000000001</v>
      </c>
      <c r="AG363" s="104" t="s">
        <v>1460</v>
      </c>
      <c r="AH363" s="78"/>
    </row>
    <row r="364" spans="1:34" x14ac:dyDescent="0.2">
      <c r="A364" s="108"/>
      <c r="B364" s="104">
        <v>69</v>
      </c>
      <c r="C364" s="105" t="s">
        <v>450</v>
      </c>
      <c r="D364" s="104" t="s">
        <v>167</v>
      </c>
      <c r="E364" s="106">
        <v>100037.6</v>
      </c>
      <c r="F364" s="106">
        <v>99129.69</v>
      </c>
      <c r="G364" s="107" t="s">
        <v>29</v>
      </c>
      <c r="H364" s="104">
        <v>51687</v>
      </c>
      <c r="I364" s="104" t="s">
        <v>445</v>
      </c>
      <c r="J364" s="104">
        <v>51685</v>
      </c>
      <c r="K364" s="104" t="s">
        <v>452</v>
      </c>
      <c r="L364" s="104">
        <v>19487.844155844159</v>
      </c>
      <c r="M364" s="104">
        <v>19310.978571428572</v>
      </c>
      <c r="N364" s="104"/>
      <c r="O364" s="105" t="s">
        <v>269</v>
      </c>
      <c r="P364" s="104" t="s">
        <v>263</v>
      </c>
      <c r="Q364" s="104" t="e">
        <v>#N/A</v>
      </c>
      <c r="R364" s="104">
        <v>69</v>
      </c>
      <c r="S364" s="104">
        <v>1</v>
      </c>
      <c r="T364" s="104">
        <v>1.5</v>
      </c>
      <c r="U364" s="104">
        <v>7.7</v>
      </c>
      <c r="V364" s="104">
        <v>0</v>
      </c>
      <c r="W364" s="104">
        <v>0</v>
      </c>
      <c r="X364" s="104">
        <v>0</v>
      </c>
      <c r="Y364" s="104">
        <v>0</v>
      </c>
      <c r="Z364" s="104">
        <v>1</v>
      </c>
      <c r="AA364" s="104">
        <v>0</v>
      </c>
      <c r="AB364" s="104">
        <v>0</v>
      </c>
      <c r="AC364" s="104" t="s">
        <v>263</v>
      </c>
      <c r="AD364" s="104">
        <v>526</v>
      </c>
      <c r="AE364" s="104">
        <v>100</v>
      </c>
      <c r="AF364" s="104">
        <v>1.5</v>
      </c>
      <c r="AG364" s="104" t="s">
        <v>1463</v>
      </c>
      <c r="AH364" s="78"/>
    </row>
    <row r="365" spans="1:34" x14ac:dyDescent="0.2">
      <c r="A365" s="108"/>
      <c r="B365" s="104">
        <v>115</v>
      </c>
      <c r="C365" s="105" t="s">
        <v>449</v>
      </c>
      <c r="D365" s="104" t="s">
        <v>1461</v>
      </c>
      <c r="E365" s="106">
        <v>63165.32</v>
      </c>
      <c r="F365" s="106">
        <v>62592.06</v>
      </c>
      <c r="G365" s="107" t="s">
        <v>28</v>
      </c>
      <c r="H365" s="104">
        <v>51687</v>
      </c>
      <c r="I365" s="104" t="s">
        <v>445</v>
      </c>
      <c r="J365" s="104">
        <v>51691</v>
      </c>
      <c r="K365" s="104" t="s">
        <v>1462</v>
      </c>
      <c r="L365" s="104">
        <v>63165.32</v>
      </c>
      <c r="M365" s="104">
        <v>62592.06</v>
      </c>
      <c r="N365" s="104"/>
      <c r="O365" s="105" t="s">
        <v>269</v>
      </c>
      <c r="P365" s="104" t="s">
        <v>263</v>
      </c>
      <c r="Q365" s="104" t="e">
        <v>#N/A</v>
      </c>
      <c r="R365" s="104">
        <v>69</v>
      </c>
      <c r="S365" s="104">
        <v>1</v>
      </c>
      <c r="T365" s="104">
        <v>2.8</v>
      </c>
      <c r="U365" s="104">
        <v>2.8</v>
      </c>
      <c r="V365" s="104">
        <v>1</v>
      </c>
      <c r="W365" s="104">
        <v>0</v>
      </c>
      <c r="X365" s="104">
        <v>0</v>
      </c>
      <c r="Y365" s="104">
        <v>0</v>
      </c>
      <c r="Z365" s="104">
        <v>1</v>
      </c>
      <c r="AA365" s="104">
        <v>63165.32</v>
      </c>
      <c r="AB365" s="104">
        <v>62592.06</v>
      </c>
      <c r="AC365" s="104" t="s">
        <v>263</v>
      </c>
      <c r="AD365" s="104">
        <v>526</v>
      </c>
      <c r="AE365" s="104">
        <v>100</v>
      </c>
      <c r="AF365" s="104">
        <v>2.8</v>
      </c>
      <c r="AG365" s="104"/>
      <c r="AH365" s="78"/>
    </row>
    <row r="366" spans="1:34" x14ac:dyDescent="0.2">
      <c r="A366" s="108"/>
      <c r="B366" s="104"/>
      <c r="C366" s="105"/>
      <c r="D366" s="104"/>
      <c r="E366" s="106"/>
      <c r="F366" s="106"/>
      <c r="G366" s="107"/>
      <c r="H366" s="104"/>
      <c r="I366" s="104"/>
      <c r="J366" s="104"/>
      <c r="K366" s="104"/>
      <c r="L366" s="104"/>
      <c r="M366" s="104"/>
      <c r="N366" s="104"/>
      <c r="O366" s="105"/>
      <c r="P366" s="104"/>
      <c r="Q366" s="104"/>
      <c r="R366" s="104"/>
      <c r="S366" s="104"/>
      <c r="T366" s="104"/>
      <c r="U366" s="104"/>
      <c r="V366" s="146">
        <v>0</v>
      </c>
      <c r="W366" s="146">
        <v>1</v>
      </c>
      <c r="X366" s="152">
        <v>0</v>
      </c>
      <c r="Y366" s="152">
        <v>0</v>
      </c>
      <c r="Z366" s="146">
        <v>0</v>
      </c>
      <c r="AA366" s="152">
        <v>0</v>
      </c>
      <c r="AB366" s="152">
        <v>0</v>
      </c>
      <c r="AC366" s="104"/>
      <c r="AD366" s="104"/>
      <c r="AE366" s="104"/>
      <c r="AF366" s="104"/>
      <c r="AG366" s="104"/>
      <c r="AH366" s="78"/>
    </row>
    <row r="367" spans="1:34" ht="15" x14ac:dyDescent="0.2">
      <c r="A367" s="769" t="s">
        <v>1464</v>
      </c>
      <c r="B367" s="770"/>
      <c r="C367" s="770"/>
      <c r="D367" s="770"/>
      <c r="E367" s="770"/>
      <c r="F367" s="770"/>
      <c r="G367" s="770"/>
      <c r="H367" s="770"/>
      <c r="I367" s="770"/>
      <c r="J367" s="770"/>
      <c r="K367" s="770"/>
      <c r="L367" s="770"/>
      <c r="M367" s="770"/>
      <c r="N367" s="770"/>
      <c r="O367" s="770"/>
      <c r="P367" s="770"/>
      <c r="Q367" s="770"/>
      <c r="R367" s="770"/>
      <c r="S367" s="770"/>
      <c r="T367" s="770"/>
      <c r="U367" s="770"/>
      <c r="V367" s="770"/>
      <c r="W367" s="770"/>
      <c r="X367" s="770"/>
      <c r="Y367" s="770"/>
      <c r="Z367" s="770"/>
      <c r="AA367" s="770"/>
      <c r="AB367" s="770"/>
      <c r="AC367" s="770"/>
      <c r="AD367" s="770"/>
      <c r="AE367" s="770"/>
      <c r="AF367" s="770"/>
      <c r="AG367" s="771"/>
      <c r="AH367" s="78"/>
    </row>
    <row r="368" spans="1:34" x14ac:dyDescent="0.2">
      <c r="A368" s="108"/>
      <c r="B368" s="104">
        <v>115</v>
      </c>
      <c r="C368" s="105" t="s">
        <v>575</v>
      </c>
      <c r="D368" s="104" t="s">
        <v>1465</v>
      </c>
      <c r="E368" s="106">
        <v>0</v>
      </c>
      <c r="F368" s="106">
        <v>0</v>
      </c>
      <c r="G368" s="107" t="s">
        <v>28</v>
      </c>
      <c r="H368" s="104"/>
      <c r="I368" s="104" t="s">
        <v>1401</v>
      </c>
      <c r="J368" s="104"/>
      <c r="K368" s="104" t="s">
        <v>576</v>
      </c>
      <c r="L368" s="104">
        <v>0</v>
      </c>
      <c r="M368" s="104">
        <v>0</v>
      </c>
      <c r="N368" s="104">
        <v>0</v>
      </c>
      <c r="O368" s="105" t="s">
        <v>269</v>
      </c>
      <c r="P368" s="104" t="s">
        <v>263</v>
      </c>
      <c r="Q368" s="104" t="e">
        <v>#N/A</v>
      </c>
      <c r="R368" s="104">
        <v>69</v>
      </c>
      <c r="S368" s="104">
        <v>1</v>
      </c>
      <c r="T368" s="104">
        <v>3.7</v>
      </c>
      <c r="U368" s="104">
        <v>3.7</v>
      </c>
      <c r="V368" s="104">
        <v>1</v>
      </c>
      <c r="W368" s="104">
        <v>0</v>
      </c>
      <c r="X368" s="104">
        <v>0</v>
      </c>
      <c r="Y368" s="104">
        <v>0</v>
      </c>
      <c r="Z368" s="104">
        <v>1</v>
      </c>
      <c r="AA368" s="104">
        <v>0</v>
      </c>
      <c r="AB368" s="104">
        <v>0</v>
      </c>
      <c r="AC368" s="104" t="s">
        <v>263</v>
      </c>
      <c r="AD368" s="104">
        <v>526</v>
      </c>
      <c r="AE368" s="104">
        <v>100</v>
      </c>
      <c r="AF368" s="104">
        <v>3.7</v>
      </c>
      <c r="AG368" s="104"/>
      <c r="AH368" s="78"/>
    </row>
    <row r="369" spans="1:34" x14ac:dyDescent="0.2">
      <c r="A369" s="103">
        <v>40724</v>
      </c>
      <c r="B369" s="204">
        <v>115</v>
      </c>
      <c r="C369" s="105" t="s">
        <v>481</v>
      </c>
      <c r="D369" s="205" t="s">
        <v>71</v>
      </c>
      <c r="E369" s="106">
        <v>6482110.9500000002</v>
      </c>
      <c r="F369" s="106">
        <v>4980747.97</v>
      </c>
      <c r="G369" s="214" t="s">
        <v>28</v>
      </c>
      <c r="H369" s="204"/>
      <c r="I369" s="208" t="s">
        <v>1466</v>
      </c>
      <c r="J369" s="204"/>
      <c r="K369" s="208" t="s">
        <v>1467</v>
      </c>
      <c r="L369" s="209">
        <v>222351.42956590751</v>
      </c>
      <c r="M369" s="209">
        <v>170851.19955205207</v>
      </c>
      <c r="N369" s="210">
        <v>222351.42956590751</v>
      </c>
      <c r="O369" s="211" t="s">
        <v>269</v>
      </c>
      <c r="P369" s="208" t="s">
        <v>263</v>
      </c>
      <c r="Q369" s="211" t="e">
        <v>#N/A</v>
      </c>
      <c r="R369" s="204">
        <v>115</v>
      </c>
      <c r="S369" s="204">
        <v>1</v>
      </c>
      <c r="T369" s="204">
        <v>2.5499999999999998</v>
      </c>
      <c r="U369" s="204">
        <v>74.338999999999999</v>
      </c>
      <c r="V369" s="211">
        <v>1</v>
      </c>
      <c r="W369" s="211">
        <v>0</v>
      </c>
      <c r="X369" s="212">
        <v>0</v>
      </c>
      <c r="Y369" s="212">
        <v>0</v>
      </c>
      <c r="Z369" s="211">
        <v>1</v>
      </c>
      <c r="AA369" s="212">
        <v>222351.42956590751</v>
      </c>
      <c r="AB369" s="212">
        <v>170851.19955205207</v>
      </c>
      <c r="AC369" s="211" t="s">
        <v>263</v>
      </c>
      <c r="AD369" s="204">
        <v>526</v>
      </c>
      <c r="AE369" s="204">
        <v>100</v>
      </c>
      <c r="AF369" s="204">
        <v>2.5499999999999998</v>
      </c>
      <c r="AG369" s="104" t="s">
        <v>1468</v>
      </c>
      <c r="AH369" s="78"/>
    </row>
    <row r="370" spans="1:34" x14ac:dyDescent="0.2">
      <c r="A370" s="103">
        <v>40773</v>
      </c>
      <c r="B370" s="104">
        <v>69</v>
      </c>
      <c r="C370" s="105" t="s">
        <v>391</v>
      </c>
      <c r="D370" s="104" t="s">
        <v>721</v>
      </c>
      <c r="E370" s="106">
        <v>1003114.93</v>
      </c>
      <c r="F370" s="106">
        <v>778157.87</v>
      </c>
      <c r="G370" s="107" t="s">
        <v>29</v>
      </c>
      <c r="H370" s="104">
        <v>51959</v>
      </c>
      <c r="I370" s="104" t="s">
        <v>1382</v>
      </c>
      <c r="J370" s="104">
        <v>52027</v>
      </c>
      <c r="K370" s="104" t="s">
        <v>1469</v>
      </c>
      <c r="L370" s="104">
        <v>561129.42444444448</v>
      </c>
      <c r="M370" s="104">
        <v>435291.37555555557</v>
      </c>
      <c r="N370" s="104">
        <v>1003114.93</v>
      </c>
      <c r="O370" s="105" t="s">
        <v>269</v>
      </c>
      <c r="P370" s="104" t="s">
        <v>263</v>
      </c>
      <c r="Q370" s="104" t="e">
        <v>#N/A</v>
      </c>
      <c r="R370" s="104">
        <v>69</v>
      </c>
      <c r="S370" s="104">
        <v>1</v>
      </c>
      <c r="T370" s="104">
        <v>13.14</v>
      </c>
      <c r="U370" s="104">
        <v>23.49</v>
      </c>
      <c r="V370" s="104">
        <v>0</v>
      </c>
      <c r="W370" s="104">
        <v>0</v>
      </c>
      <c r="X370" s="104">
        <v>0</v>
      </c>
      <c r="Y370" s="104">
        <v>0</v>
      </c>
      <c r="Z370" s="104">
        <v>1</v>
      </c>
      <c r="AA370" s="104">
        <v>0</v>
      </c>
      <c r="AB370" s="104">
        <v>0</v>
      </c>
      <c r="AC370" s="104" t="s">
        <v>263</v>
      </c>
      <c r="AD370" s="104">
        <v>526</v>
      </c>
      <c r="AE370" s="104">
        <v>100</v>
      </c>
      <c r="AF370" s="104">
        <v>13.14</v>
      </c>
      <c r="AG370" s="104" t="s">
        <v>1470</v>
      </c>
      <c r="AH370" s="78"/>
    </row>
    <row r="371" spans="1:34" x14ac:dyDescent="0.2">
      <c r="A371" s="103">
        <v>40773</v>
      </c>
      <c r="B371" s="104">
        <v>69</v>
      </c>
      <c r="C371" s="105" t="s">
        <v>391</v>
      </c>
      <c r="D371" s="104" t="s">
        <v>721</v>
      </c>
      <c r="E371" s="106">
        <v>1003114.93</v>
      </c>
      <c r="F371" s="106">
        <v>778157.87</v>
      </c>
      <c r="G371" s="107" t="s">
        <v>29</v>
      </c>
      <c r="H371" s="104">
        <v>52027</v>
      </c>
      <c r="I371" s="104" t="s">
        <v>1469</v>
      </c>
      <c r="J371" s="104">
        <v>52017</v>
      </c>
      <c r="K371" s="104" t="s">
        <v>1383</v>
      </c>
      <c r="L371" s="104">
        <v>64141.278197530861</v>
      </c>
      <c r="M371" s="104">
        <v>49757.050691358018</v>
      </c>
      <c r="N371" s="104"/>
      <c r="O371" s="105" t="s">
        <v>262</v>
      </c>
      <c r="P371" s="104" t="s">
        <v>1384</v>
      </c>
      <c r="Q371" s="104" t="e">
        <v>#N/A</v>
      </c>
      <c r="R371" s="104">
        <v>69</v>
      </c>
      <c r="S371" s="104">
        <v>1</v>
      </c>
      <c r="T371" s="104">
        <v>1.502</v>
      </c>
      <c r="U371" s="104">
        <v>23.49</v>
      </c>
      <c r="V371" s="104">
        <v>0</v>
      </c>
      <c r="W371" s="104">
        <v>1</v>
      </c>
      <c r="X371" s="104">
        <v>0</v>
      </c>
      <c r="Y371" s="104">
        <v>0</v>
      </c>
      <c r="Z371" s="104">
        <v>0</v>
      </c>
      <c r="AA371" s="104">
        <v>0</v>
      </c>
      <c r="AB371" s="104">
        <v>0</v>
      </c>
      <c r="AC371" s="104" t="s">
        <v>263</v>
      </c>
      <c r="AD371" s="104">
        <v>526</v>
      </c>
      <c r="AE371" s="104">
        <v>100</v>
      </c>
      <c r="AF371" s="104">
        <v>1.502</v>
      </c>
      <c r="AG371" s="104"/>
      <c r="AH371" s="78"/>
    </row>
    <row r="372" spans="1:34" x14ac:dyDescent="0.2">
      <c r="A372" s="103">
        <v>40773</v>
      </c>
      <c r="B372" s="104">
        <v>69</v>
      </c>
      <c r="C372" s="105" t="s">
        <v>391</v>
      </c>
      <c r="D372" s="104" t="s">
        <v>721</v>
      </c>
      <c r="E372" s="106">
        <v>1003114.93</v>
      </c>
      <c r="F372" s="106">
        <v>778157.87</v>
      </c>
      <c r="G372" s="107" t="s">
        <v>29</v>
      </c>
      <c r="H372" s="104">
        <v>52017</v>
      </c>
      <c r="I372" s="104" t="s">
        <v>1383</v>
      </c>
      <c r="J372" s="104">
        <v>52021</v>
      </c>
      <c r="K372" s="104" t="s">
        <v>1449</v>
      </c>
      <c r="L372" s="104">
        <v>377844.22735802474</v>
      </c>
      <c r="M372" s="104">
        <v>293109.44375308644</v>
      </c>
      <c r="N372" s="104"/>
      <c r="O372" s="105" t="s">
        <v>269</v>
      </c>
      <c r="P372" s="104" t="s">
        <v>263</v>
      </c>
      <c r="Q372" s="104" t="e">
        <v>#N/A</v>
      </c>
      <c r="R372" s="104">
        <v>69</v>
      </c>
      <c r="S372" s="104">
        <v>1</v>
      </c>
      <c r="T372" s="104">
        <v>8.8480000000000008</v>
      </c>
      <c r="U372" s="104">
        <v>23.49</v>
      </c>
      <c r="V372" s="104">
        <v>0</v>
      </c>
      <c r="W372" s="104">
        <v>0</v>
      </c>
      <c r="X372" s="104">
        <v>0</v>
      </c>
      <c r="Y372" s="104">
        <v>0</v>
      </c>
      <c r="Z372" s="104">
        <v>1</v>
      </c>
      <c r="AA372" s="104">
        <v>0</v>
      </c>
      <c r="AB372" s="104">
        <v>0</v>
      </c>
      <c r="AC372" s="104" t="s">
        <v>263</v>
      </c>
      <c r="AD372" s="104">
        <v>526</v>
      </c>
      <c r="AE372" s="104">
        <v>100</v>
      </c>
      <c r="AF372" s="104">
        <v>8.8480000000000008</v>
      </c>
      <c r="AG372" s="104" t="s">
        <v>1474</v>
      </c>
      <c r="AH372" s="78"/>
    </row>
    <row r="373" spans="1:34" x14ac:dyDescent="0.2">
      <c r="A373" s="103">
        <v>40792</v>
      </c>
      <c r="B373" s="104">
        <v>69</v>
      </c>
      <c r="C373" s="105" t="s">
        <v>1471</v>
      </c>
      <c r="D373" s="104" t="s">
        <v>761</v>
      </c>
      <c r="E373" s="106">
        <v>1382821.15</v>
      </c>
      <c r="F373" s="106">
        <v>929124.85</v>
      </c>
      <c r="G373" s="107" t="s">
        <v>28</v>
      </c>
      <c r="H373" s="104">
        <v>50941</v>
      </c>
      <c r="I373" s="104" t="s">
        <v>1472</v>
      </c>
      <c r="J373" s="104">
        <v>50865</v>
      </c>
      <c r="K373" s="104" t="s">
        <v>1473</v>
      </c>
      <c r="L373" s="104">
        <v>234594.93782624902</v>
      </c>
      <c r="M373" s="104">
        <v>157625.58044369874</v>
      </c>
      <c r="N373" s="104">
        <v>1382821.15</v>
      </c>
      <c r="O373" s="105" t="s">
        <v>269</v>
      </c>
      <c r="P373" s="104" t="s">
        <v>263</v>
      </c>
      <c r="Q373" s="104" t="e">
        <v>#N/A</v>
      </c>
      <c r="R373" s="104">
        <v>69</v>
      </c>
      <c r="S373" s="104">
        <v>1</v>
      </c>
      <c r="T373" s="104">
        <v>9.1</v>
      </c>
      <c r="U373" s="104">
        <v>53.64</v>
      </c>
      <c r="V373" s="104">
        <v>1</v>
      </c>
      <c r="W373" s="104">
        <v>0</v>
      </c>
      <c r="X373" s="104">
        <v>0</v>
      </c>
      <c r="Y373" s="104">
        <v>0</v>
      </c>
      <c r="Z373" s="104">
        <v>1</v>
      </c>
      <c r="AA373" s="104">
        <v>234594.93782624902</v>
      </c>
      <c r="AB373" s="104">
        <v>157625.58044369874</v>
      </c>
      <c r="AC373" s="104" t="s">
        <v>263</v>
      </c>
      <c r="AD373" s="104">
        <v>526</v>
      </c>
      <c r="AE373" s="104">
        <v>100</v>
      </c>
      <c r="AF373" s="104">
        <v>9.1</v>
      </c>
      <c r="AG373" s="104" t="s">
        <v>1474</v>
      </c>
      <c r="AH373" s="78"/>
    </row>
    <row r="374" spans="1:34" x14ac:dyDescent="0.2">
      <c r="A374" s="103">
        <v>40792</v>
      </c>
      <c r="B374" s="104">
        <v>69</v>
      </c>
      <c r="C374" s="105" t="s">
        <v>1471</v>
      </c>
      <c r="D374" s="104" t="s">
        <v>761</v>
      </c>
      <c r="E374" s="106">
        <v>1382821.15</v>
      </c>
      <c r="F374" s="106">
        <v>929124.85</v>
      </c>
      <c r="G374" s="107" t="s">
        <v>28</v>
      </c>
      <c r="H374" s="104">
        <v>50865</v>
      </c>
      <c r="I374" s="104" t="s">
        <v>1473</v>
      </c>
      <c r="J374" s="104">
        <v>50859</v>
      </c>
      <c r="K374" s="104" t="s">
        <v>1475</v>
      </c>
      <c r="L374" s="104">
        <v>283576.29847129004</v>
      </c>
      <c r="M374" s="104">
        <v>190536.41592095449</v>
      </c>
      <c r="N374" s="104"/>
      <c r="O374" s="105" t="s">
        <v>269</v>
      </c>
      <c r="P374" s="104" t="s">
        <v>263</v>
      </c>
      <c r="Q374" s="104"/>
      <c r="R374" s="104"/>
      <c r="S374" s="104"/>
      <c r="T374" s="104">
        <v>11</v>
      </c>
      <c r="U374" s="104">
        <v>53.64</v>
      </c>
      <c r="V374" s="104">
        <v>1</v>
      </c>
      <c r="W374" s="104">
        <v>0</v>
      </c>
      <c r="X374" s="104">
        <v>0</v>
      </c>
      <c r="Y374" s="104">
        <v>0</v>
      </c>
      <c r="Z374" s="104">
        <v>1</v>
      </c>
      <c r="AA374" s="104">
        <v>283576.29847129004</v>
      </c>
      <c r="AB374" s="104">
        <v>190536.41592095449</v>
      </c>
      <c r="AC374" s="104" t="s">
        <v>263</v>
      </c>
      <c r="AD374" s="104">
        <v>526</v>
      </c>
      <c r="AE374" s="104">
        <v>100</v>
      </c>
      <c r="AF374" s="104">
        <v>11</v>
      </c>
      <c r="AG374" s="104" t="s">
        <v>1474</v>
      </c>
      <c r="AH374" s="78"/>
    </row>
    <row r="375" spans="1:34" x14ac:dyDescent="0.2">
      <c r="A375" s="103">
        <v>40792</v>
      </c>
      <c r="B375" s="104">
        <v>69</v>
      </c>
      <c r="C375" s="105" t="s">
        <v>1471</v>
      </c>
      <c r="D375" s="104" t="s">
        <v>761</v>
      </c>
      <c r="E375" s="106">
        <v>1382821.15</v>
      </c>
      <c r="F375" s="106">
        <v>929124.85</v>
      </c>
      <c r="G375" s="107" t="s">
        <v>28</v>
      </c>
      <c r="H375" s="104">
        <v>50865</v>
      </c>
      <c r="I375" s="104" t="s">
        <v>1473</v>
      </c>
      <c r="J375" s="104">
        <v>50863</v>
      </c>
      <c r="K375" s="104" t="s">
        <v>1476</v>
      </c>
      <c r="L375" s="104">
        <v>498578.69203952269</v>
      </c>
      <c r="M375" s="104">
        <v>334997.66217375093</v>
      </c>
      <c r="N375" s="104"/>
      <c r="O375" s="105" t="s">
        <v>269</v>
      </c>
      <c r="P375" s="104" t="s">
        <v>263</v>
      </c>
      <c r="Q375" s="104" t="e">
        <v>#N/A</v>
      </c>
      <c r="R375" s="104">
        <v>69</v>
      </c>
      <c r="S375" s="104">
        <v>1</v>
      </c>
      <c r="T375" s="104">
        <v>19.34</v>
      </c>
      <c r="U375" s="104">
        <v>53.64</v>
      </c>
      <c r="V375" s="104">
        <v>1</v>
      </c>
      <c r="W375" s="104">
        <v>0</v>
      </c>
      <c r="X375" s="104">
        <v>0</v>
      </c>
      <c r="Y375" s="104">
        <v>0</v>
      </c>
      <c r="Z375" s="104">
        <v>1</v>
      </c>
      <c r="AA375" s="104">
        <v>498578.69203952269</v>
      </c>
      <c r="AB375" s="104">
        <v>334997.66217375093</v>
      </c>
      <c r="AC375" s="104" t="s">
        <v>263</v>
      </c>
      <c r="AD375" s="104">
        <v>526</v>
      </c>
      <c r="AE375" s="104">
        <v>100</v>
      </c>
      <c r="AF375" s="104">
        <v>19.34</v>
      </c>
      <c r="AG375" s="104" t="s">
        <v>1474</v>
      </c>
      <c r="AH375" s="78"/>
    </row>
    <row r="376" spans="1:34" x14ac:dyDescent="0.2">
      <c r="A376" s="103">
        <v>40792</v>
      </c>
      <c r="B376" s="104">
        <v>69</v>
      </c>
      <c r="C376" s="105" t="s">
        <v>1471</v>
      </c>
      <c r="D376" s="104" t="s">
        <v>761</v>
      </c>
      <c r="E376" s="106">
        <v>1382821.15</v>
      </c>
      <c r="F376" s="106">
        <v>929124.85</v>
      </c>
      <c r="G376" s="107" t="s">
        <v>28</v>
      </c>
      <c r="H376" s="104">
        <v>50863</v>
      </c>
      <c r="I376" s="104" t="s">
        <v>1476</v>
      </c>
      <c r="J376" s="104">
        <v>50861</v>
      </c>
      <c r="K376" s="104" t="s">
        <v>1477</v>
      </c>
      <c r="L376" s="104">
        <v>366071.22166293807</v>
      </c>
      <c r="M376" s="104">
        <v>245965.19146159579</v>
      </c>
      <c r="N376" s="104"/>
      <c r="O376" s="105" t="s">
        <v>269</v>
      </c>
      <c r="P376" s="104" t="s">
        <v>263</v>
      </c>
      <c r="Q376" s="104" t="e">
        <v>#N/A</v>
      </c>
      <c r="R376" s="104">
        <v>69</v>
      </c>
      <c r="S376" s="104">
        <v>1</v>
      </c>
      <c r="T376" s="104">
        <v>14.2</v>
      </c>
      <c r="U376" s="104">
        <v>53.64</v>
      </c>
      <c r="V376" s="104">
        <v>1</v>
      </c>
      <c r="W376" s="104">
        <v>0</v>
      </c>
      <c r="X376" s="104">
        <v>0</v>
      </c>
      <c r="Y376" s="104">
        <v>0</v>
      </c>
      <c r="Z376" s="104">
        <v>1</v>
      </c>
      <c r="AA376" s="104">
        <v>366071.22166293807</v>
      </c>
      <c r="AB376" s="104">
        <v>245965.19146159579</v>
      </c>
      <c r="AC376" s="104" t="s">
        <v>263</v>
      </c>
      <c r="AD376" s="104">
        <v>526</v>
      </c>
      <c r="AE376" s="104">
        <v>100</v>
      </c>
      <c r="AF376" s="104">
        <v>14.2</v>
      </c>
      <c r="AG376" s="104" t="s">
        <v>1478</v>
      </c>
      <c r="AH376" s="78"/>
    </row>
    <row r="377" spans="1:34" x14ac:dyDescent="0.2">
      <c r="A377" s="103">
        <v>41153</v>
      </c>
      <c r="B377" s="138">
        <v>69</v>
      </c>
      <c r="C377" s="105" t="s">
        <v>1416</v>
      </c>
      <c r="D377" s="104" t="s">
        <v>315</v>
      </c>
      <c r="E377" s="106">
        <v>1824.65</v>
      </c>
      <c r="F377" s="106">
        <v>1365.61</v>
      </c>
      <c r="G377" s="214" t="s">
        <v>28</v>
      </c>
      <c r="H377" s="138">
        <v>52251</v>
      </c>
      <c r="I377" s="142" t="s">
        <v>1417</v>
      </c>
      <c r="J377" s="138">
        <v>52257</v>
      </c>
      <c r="K377" s="143" t="s">
        <v>1418</v>
      </c>
      <c r="L377" s="144">
        <v>1824.65</v>
      </c>
      <c r="M377" s="144">
        <v>1365.61</v>
      </c>
      <c r="N377" s="145">
        <v>1824.65</v>
      </c>
      <c r="O377" s="146" t="s">
        <v>269</v>
      </c>
      <c r="P377" s="143" t="s">
        <v>263</v>
      </c>
      <c r="Q377" s="146" t="e">
        <v>#N/A</v>
      </c>
      <c r="R377" s="138">
        <v>69</v>
      </c>
      <c r="S377" s="138">
        <v>1</v>
      </c>
      <c r="T377" s="138">
        <v>2.6</v>
      </c>
      <c r="U377" s="138">
        <v>2.6</v>
      </c>
      <c r="V377" s="146">
        <v>1</v>
      </c>
      <c r="W377" s="146">
        <v>0</v>
      </c>
      <c r="X377" s="152">
        <v>0</v>
      </c>
      <c r="Y377" s="152">
        <v>0</v>
      </c>
      <c r="Z377" s="146">
        <v>1</v>
      </c>
      <c r="AA377" s="152">
        <v>1824.65</v>
      </c>
      <c r="AB377" s="152">
        <v>1365.61</v>
      </c>
      <c r="AC377" s="146" t="s">
        <v>263</v>
      </c>
      <c r="AD377" s="138">
        <v>526</v>
      </c>
      <c r="AE377" s="138">
        <v>100</v>
      </c>
      <c r="AF377" s="138">
        <v>2.6</v>
      </c>
      <c r="AG377" s="104" t="s">
        <v>1479</v>
      </c>
      <c r="AH377" s="78"/>
    </row>
    <row r="378" spans="1:34" x14ac:dyDescent="0.2">
      <c r="A378" s="306">
        <v>41821</v>
      </c>
      <c r="B378" s="307">
        <v>69</v>
      </c>
      <c r="C378" s="126" t="s">
        <v>391</v>
      </c>
      <c r="D378" s="136" t="s">
        <v>721</v>
      </c>
      <c r="E378" s="128">
        <v>1123002.94</v>
      </c>
      <c r="F378" s="128">
        <v>866300.94</v>
      </c>
      <c r="G378" s="308" t="s">
        <v>29</v>
      </c>
      <c r="H378" s="307">
        <v>51959</v>
      </c>
      <c r="I378" s="309" t="s">
        <v>1382</v>
      </c>
      <c r="J378" s="307">
        <v>52027</v>
      </c>
      <c r="K378" s="310" t="s">
        <v>1383</v>
      </c>
      <c r="L378" s="311">
        <v>1060958.5786740331</v>
      </c>
      <c r="M378" s="311">
        <v>818439.0096132597</v>
      </c>
      <c r="N378" s="312">
        <v>1125209.0786740331</v>
      </c>
      <c r="O378" s="313" t="s">
        <v>269</v>
      </c>
      <c r="P378" s="310" t="s">
        <v>1384</v>
      </c>
      <c r="Q378" s="313" t="e">
        <v>#N/A</v>
      </c>
      <c r="R378" s="307">
        <v>69</v>
      </c>
      <c r="S378" s="307">
        <v>1</v>
      </c>
      <c r="T378" s="307">
        <v>17.100000000000001</v>
      </c>
      <c r="U378" s="307">
        <v>18.100000000000001</v>
      </c>
      <c r="V378" s="313">
        <v>0</v>
      </c>
      <c r="W378" s="313">
        <v>1</v>
      </c>
      <c r="X378" s="314">
        <v>0</v>
      </c>
      <c r="Y378" s="314">
        <v>0</v>
      </c>
      <c r="Z378" s="313">
        <v>0</v>
      </c>
      <c r="AA378" s="314">
        <v>0</v>
      </c>
      <c r="AB378" s="314">
        <v>0</v>
      </c>
      <c r="AC378" s="136"/>
      <c r="AD378" s="136"/>
      <c r="AE378" s="136"/>
      <c r="AF378" s="136"/>
      <c r="AG378" s="136" t="s">
        <v>1480</v>
      </c>
      <c r="AH378" s="78"/>
    </row>
    <row r="379" spans="1:34" x14ac:dyDescent="0.2">
      <c r="A379" s="306">
        <v>41791</v>
      </c>
      <c r="B379" s="307">
        <v>69</v>
      </c>
      <c r="C379" s="126" t="s">
        <v>579</v>
      </c>
      <c r="D379" s="127" t="s">
        <v>718</v>
      </c>
      <c r="E379" s="128">
        <v>64250.5</v>
      </c>
      <c r="F379" s="128">
        <v>40406.32</v>
      </c>
      <c r="G379" s="308" t="s">
        <v>29</v>
      </c>
      <c r="H379" s="307"/>
      <c r="I379" s="309" t="s">
        <v>577</v>
      </c>
      <c r="J379" s="307"/>
      <c r="K379" s="310" t="s">
        <v>578</v>
      </c>
      <c r="L379" s="311">
        <v>64250.5</v>
      </c>
      <c r="M379" s="311">
        <v>40406.32</v>
      </c>
      <c r="N379" s="312"/>
      <c r="O379" s="313" t="s">
        <v>262</v>
      </c>
      <c r="P379" s="310" t="s">
        <v>606</v>
      </c>
      <c r="Q379" s="313" t="e">
        <v>#N/A</v>
      </c>
      <c r="R379" s="307">
        <v>69</v>
      </c>
      <c r="S379" s="307">
        <v>1</v>
      </c>
      <c r="T379" s="307">
        <v>1</v>
      </c>
      <c r="U379" s="307">
        <v>1</v>
      </c>
      <c r="V379" s="313">
        <v>0</v>
      </c>
      <c r="W379" s="313">
        <v>1</v>
      </c>
      <c r="X379" s="314">
        <v>0</v>
      </c>
      <c r="Y379" s="314">
        <v>0</v>
      </c>
      <c r="Z379" s="313">
        <v>0</v>
      </c>
      <c r="AA379" s="314">
        <v>0</v>
      </c>
      <c r="AB379" s="314">
        <v>0</v>
      </c>
      <c r="AC379" s="136"/>
      <c r="AD379" s="136"/>
      <c r="AE379" s="136"/>
      <c r="AF379" s="136"/>
      <c r="AG379" s="136" t="s">
        <v>1482</v>
      </c>
      <c r="AH379" s="78"/>
    </row>
    <row r="380" spans="1:34" x14ac:dyDescent="0.2">
      <c r="A380" s="315"/>
      <c r="B380" s="316">
        <v>69</v>
      </c>
      <c r="C380" s="317" t="s">
        <v>649</v>
      </c>
      <c r="D380" s="318" t="s">
        <v>817</v>
      </c>
      <c r="E380" s="319">
        <v>4282635</v>
      </c>
      <c r="F380" s="319">
        <v>3695923.9200000004</v>
      </c>
      <c r="G380" s="320" t="s">
        <v>28</v>
      </c>
      <c r="H380" s="316">
        <v>51345</v>
      </c>
      <c r="I380" s="321" t="s">
        <v>653</v>
      </c>
      <c r="J380" s="316">
        <v>51343</v>
      </c>
      <c r="K380" s="322" t="s">
        <v>652</v>
      </c>
      <c r="L380" s="323">
        <v>232929.13086043729</v>
      </c>
      <c r="M380" s="323">
        <v>201018.37920156645</v>
      </c>
      <c r="N380" s="324"/>
      <c r="O380" s="325" t="s">
        <v>269</v>
      </c>
      <c r="P380" s="326" t="s">
        <v>263</v>
      </c>
      <c r="Q380" s="316">
        <v>69</v>
      </c>
      <c r="R380" s="325">
        <v>1</v>
      </c>
      <c r="S380" s="325">
        <v>0</v>
      </c>
      <c r="T380" s="327">
        <v>0</v>
      </c>
      <c r="U380" s="327">
        <v>0</v>
      </c>
      <c r="V380" s="325">
        <v>1</v>
      </c>
      <c r="W380" s="327">
        <v>232929.13086043729</v>
      </c>
      <c r="X380" s="327">
        <v>201018.37920156645</v>
      </c>
      <c r="Y380" s="325" t="s">
        <v>263</v>
      </c>
      <c r="Z380" s="316">
        <v>526</v>
      </c>
      <c r="AA380" s="316">
        <v>100</v>
      </c>
      <c r="AB380" s="328">
        <v>2</v>
      </c>
      <c r="AC380" s="329"/>
      <c r="AD380" s="329"/>
      <c r="AE380" s="329"/>
      <c r="AF380" s="329"/>
      <c r="AG380" s="136" t="s">
        <v>1482</v>
      </c>
      <c r="AH380" s="78"/>
    </row>
    <row r="381" spans="1:34" x14ac:dyDescent="0.2">
      <c r="A381" s="315"/>
      <c r="B381" s="316">
        <v>69</v>
      </c>
      <c r="C381" s="317" t="s">
        <v>649</v>
      </c>
      <c r="D381" s="318" t="s">
        <v>817</v>
      </c>
      <c r="E381" s="319">
        <v>4282635</v>
      </c>
      <c r="F381" s="319">
        <v>3695923.9200000004</v>
      </c>
      <c r="G381" s="320" t="s">
        <v>28</v>
      </c>
      <c r="H381" s="316">
        <v>51347</v>
      </c>
      <c r="I381" s="321" t="s">
        <v>654</v>
      </c>
      <c r="J381" s="316">
        <v>51345</v>
      </c>
      <c r="K381" s="322" t="s">
        <v>653</v>
      </c>
      <c r="L381" s="323">
        <v>465858.26172087458</v>
      </c>
      <c r="M381" s="323">
        <v>402036.7584031329</v>
      </c>
      <c r="N381" s="324"/>
      <c r="O381" s="325" t="s">
        <v>269</v>
      </c>
      <c r="P381" s="326" t="s">
        <v>263</v>
      </c>
      <c r="Q381" s="316">
        <v>69</v>
      </c>
      <c r="R381" s="325">
        <v>1</v>
      </c>
      <c r="S381" s="325">
        <v>0</v>
      </c>
      <c r="T381" s="327">
        <v>0</v>
      </c>
      <c r="U381" s="327">
        <v>0</v>
      </c>
      <c r="V381" s="325">
        <v>1</v>
      </c>
      <c r="W381" s="327">
        <v>465858.26172087458</v>
      </c>
      <c r="X381" s="327">
        <v>402036.7584031329</v>
      </c>
      <c r="Y381" s="325" t="s">
        <v>263</v>
      </c>
      <c r="Z381" s="316">
        <v>526</v>
      </c>
      <c r="AA381" s="316">
        <v>100</v>
      </c>
      <c r="AB381" s="328">
        <v>4</v>
      </c>
      <c r="AC381" s="329"/>
      <c r="AD381" s="329"/>
      <c r="AE381" s="329"/>
      <c r="AF381" s="329"/>
      <c r="AG381" s="136" t="s">
        <v>1482</v>
      </c>
      <c r="AH381" s="78"/>
    </row>
    <row r="382" spans="1:34" x14ac:dyDescent="0.2">
      <c r="A382" s="315"/>
      <c r="B382" s="316">
        <v>69</v>
      </c>
      <c r="C382" s="317" t="s">
        <v>649</v>
      </c>
      <c r="D382" s="330" t="s">
        <v>824</v>
      </c>
      <c r="E382" s="319">
        <v>91563.76999999999</v>
      </c>
      <c r="F382" s="319">
        <v>32859.33</v>
      </c>
      <c r="G382" s="320" t="s">
        <v>28</v>
      </c>
      <c r="H382" s="316">
        <v>51347</v>
      </c>
      <c r="I382" s="321" t="s">
        <v>654</v>
      </c>
      <c r="J382" s="316">
        <v>51345</v>
      </c>
      <c r="K382" s="322" t="s">
        <v>653</v>
      </c>
      <c r="L382" s="323">
        <v>9960.1620798433578</v>
      </c>
      <c r="M382" s="323">
        <v>3574.3859458283482</v>
      </c>
      <c r="N382" s="324">
        <v>9960.1620798433578</v>
      </c>
      <c r="O382" s="325" t="s">
        <v>269</v>
      </c>
      <c r="P382" s="326" t="s">
        <v>263</v>
      </c>
      <c r="Q382" s="316">
        <v>69</v>
      </c>
      <c r="R382" s="325">
        <v>1</v>
      </c>
      <c r="S382" s="325">
        <v>0</v>
      </c>
      <c r="T382" s="327">
        <v>0</v>
      </c>
      <c r="U382" s="327">
        <v>0</v>
      </c>
      <c r="V382" s="325">
        <v>1</v>
      </c>
      <c r="W382" s="327">
        <v>9960.1620798433578</v>
      </c>
      <c r="X382" s="327">
        <v>3574.3859458283482</v>
      </c>
      <c r="Y382" s="325" t="s">
        <v>263</v>
      </c>
      <c r="Z382" s="316">
        <v>526</v>
      </c>
      <c r="AA382" s="316">
        <v>100</v>
      </c>
      <c r="AB382" s="328">
        <v>4</v>
      </c>
      <c r="AC382" s="329"/>
      <c r="AD382" s="329"/>
      <c r="AE382" s="329"/>
      <c r="AF382" s="329"/>
      <c r="AG382" s="318" t="s">
        <v>1676</v>
      </c>
      <c r="AH382" s="78"/>
    </row>
    <row r="383" spans="1:34" x14ac:dyDescent="0.2">
      <c r="A383" s="103">
        <v>42461</v>
      </c>
      <c r="B383" s="138">
        <v>69</v>
      </c>
      <c r="C383" s="105" t="s">
        <v>314</v>
      </c>
      <c r="D383" s="205" t="s">
        <v>560</v>
      </c>
      <c r="E383" s="140">
        <f t="shared" ref="E383:E388" si="109">VLOOKUP(D383,TLine_Cost,2,FALSE)</f>
        <v>68194.84</v>
      </c>
      <c r="F383" s="140">
        <f t="shared" ref="F383:F388" si="110">VLOOKUP(D383,TLine_Cost,4,FALSE)</f>
        <v>35455.709079315602</v>
      </c>
      <c r="G383" s="141" t="s">
        <v>29</v>
      </c>
      <c r="H383" s="138"/>
      <c r="I383" s="196" t="s">
        <v>882</v>
      </c>
      <c r="J383" s="138"/>
      <c r="K383" s="143" t="s">
        <v>58</v>
      </c>
      <c r="L383" s="144">
        <f t="shared" ref="L383:L417" si="111">E383*T383/U383</f>
        <v>68194.84</v>
      </c>
      <c r="M383" s="144">
        <f t="shared" ref="M383:M417" si="112">F383*T383/U383</f>
        <v>35455.709079315602</v>
      </c>
      <c r="N383" s="145"/>
      <c r="O383" s="146" t="s">
        <v>269</v>
      </c>
      <c r="P383" s="147" t="s">
        <v>263</v>
      </c>
      <c r="Q383" s="146" t="e">
        <v>#N/A</v>
      </c>
      <c r="R383" s="138">
        <v>69</v>
      </c>
      <c r="S383" s="138">
        <v>1</v>
      </c>
      <c r="T383" s="150">
        <v>0.46300000000000002</v>
      </c>
      <c r="U383" s="331">
        <v>0.46300000000000002</v>
      </c>
      <c r="V383" s="146">
        <f t="shared" ref="V383:V417" si="113">IF(G383="yes",1,0)</f>
        <v>0</v>
      </c>
      <c r="W383" s="146">
        <f t="shared" ref="W383:W417" si="114">IF(O383="W",1,0)</f>
        <v>0</v>
      </c>
      <c r="X383" s="152">
        <f t="shared" ref="X383:X417" si="115">L383*V383*W383</f>
        <v>0</v>
      </c>
      <c r="Y383" s="152">
        <f t="shared" ref="Y383:Y417" si="116">M383*V383*W383</f>
        <v>0</v>
      </c>
      <c r="Z383" s="146">
        <f>IF(O383="R",1,0)</f>
        <v>1</v>
      </c>
      <c r="AA383" s="152">
        <f t="shared" ref="AA383:AA417" si="117">L383*V383*Z383</f>
        <v>0</v>
      </c>
      <c r="AB383" s="152">
        <f t="shared" ref="AB383:AB417" si="118">M383*V383*Z383</f>
        <v>0</v>
      </c>
      <c r="AC383" s="146" t="s">
        <v>263</v>
      </c>
      <c r="AD383" s="138">
        <v>526</v>
      </c>
      <c r="AE383" s="138">
        <v>100</v>
      </c>
      <c r="AF383" s="150">
        <f t="shared" ref="AF383:AF389" si="119">T383</f>
        <v>0.46300000000000002</v>
      </c>
      <c r="AG383" s="196" t="s">
        <v>1554</v>
      </c>
      <c r="AH383" s="78"/>
    </row>
    <row r="384" spans="1:34" x14ac:dyDescent="0.2">
      <c r="A384" s="103">
        <v>42461</v>
      </c>
      <c r="B384" s="138">
        <v>69</v>
      </c>
      <c r="C384" s="105" t="s">
        <v>317</v>
      </c>
      <c r="D384" s="205" t="s">
        <v>547</v>
      </c>
      <c r="E384" s="140">
        <f t="shared" si="109"/>
        <v>141070.26</v>
      </c>
      <c r="F384" s="140">
        <f t="shared" si="110"/>
        <v>63570.036730404092</v>
      </c>
      <c r="G384" s="141" t="s">
        <v>29</v>
      </c>
      <c r="H384" s="138">
        <v>52263</v>
      </c>
      <c r="I384" s="142" t="s">
        <v>319</v>
      </c>
      <c r="J384" s="138">
        <v>52261</v>
      </c>
      <c r="K384" s="143" t="s">
        <v>318</v>
      </c>
      <c r="L384" s="144">
        <f t="shared" si="111"/>
        <v>17911.688633958904</v>
      </c>
      <c r="M384" s="144">
        <f t="shared" si="112"/>
        <v>8071.4865370229618</v>
      </c>
      <c r="N384" s="145"/>
      <c r="O384" s="146" t="s">
        <v>269</v>
      </c>
      <c r="P384" s="147" t="s">
        <v>263</v>
      </c>
      <c r="Q384" s="146" t="e">
        <v>#N/A</v>
      </c>
      <c r="R384" s="138">
        <v>69</v>
      </c>
      <c r="S384" s="138">
        <v>1</v>
      </c>
      <c r="T384" s="150">
        <v>2.2799999999999998</v>
      </c>
      <c r="U384" s="201">
        <v>17.957000000000001</v>
      </c>
      <c r="V384" s="146">
        <f t="shared" si="113"/>
        <v>0</v>
      </c>
      <c r="W384" s="146">
        <f t="shared" si="114"/>
        <v>0</v>
      </c>
      <c r="X384" s="152">
        <f t="shared" si="115"/>
        <v>0</v>
      </c>
      <c r="Y384" s="152">
        <f t="shared" si="116"/>
        <v>0</v>
      </c>
      <c r="Z384" s="146">
        <v>2</v>
      </c>
      <c r="AA384" s="152">
        <f t="shared" si="117"/>
        <v>0</v>
      </c>
      <c r="AB384" s="152">
        <f t="shared" si="118"/>
        <v>0</v>
      </c>
      <c r="AC384" s="146" t="s">
        <v>263</v>
      </c>
      <c r="AD384" s="138">
        <v>526</v>
      </c>
      <c r="AE384" s="138">
        <v>100</v>
      </c>
      <c r="AF384" s="150">
        <f t="shared" si="119"/>
        <v>2.2799999999999998</v>
      </c>
      <c r="AG384" s="196" t="s">
        <v>1715</v>
      </c>
      <c r="AH384" s="78"/>
    </row>
    <row r="385" spans="1:34" ht="12" customHeight="1" x14ac:dyDescent="0.2">
      <c r="A385" s="103">
        <v>42461</v>
      </c>
      <c r="B385" s="138">
        <v>115</v>
      </c>
      <c r="C385" s="105" t="s">
        <v>635</v>
      </c>
      <c r="D385" s="332" t="s">
        <v>3</v>
      </c>
      <c r="E385" s="140">
        <f t="shared" si="109"/>
        <v>680329.5</v>
      </c>
      <c r="F385" s="140">
        <f t="shared" si="110"/>
        <v>606840.66417040757</v>
      </c>
      <c r="G385" s="141" t="s">
        <v>29</v>
      </c>
      <c r="H385" s="138"/>
      <c r="I385" s="196" t="s">
        <v>898</v>
      </c>
      <c r="J385" s="138"/>
      <c r="K385" s="196" t="s">
        <v>899</v>
      </c>
      <c r="L385" s="144">
        <f t="shared" si="111"/>
        <v>97399.285501242746</v>
      </c>
      <c r="M385" s="144">
        <f t="shared" si="112"/>
        <v>86878.265756956447</v>
      </c>
      <c r="N385" s="145"/>
      <c r="O385" s="146" t="s">
        <v>269</v>
      </c>
      <c r="P385" s="147" t="s">
        <v>263</v>
      </c>
      <c r="Q385" s="146" t="e">
        <v>#N/A</v>
      </c>
      <c r="R385" s="138">
        <v>115</v>
      </c>
      <c r="S385" s="138">
        <v>1</v>
      </c>
      <c r="T385" s="201">
        <v>1.728</v>
      </c>
      <c r="U385" s="201">
        <v>12.07</v>
      </c>
      <c r="V385" s="146">
        <f t="shared" si="113"/>
        <v>0</v>
      </c>
      <c r="W385" s="146">
        <f t="shared" si="114"/>
        <v>0</v>
      </c>
      <c r="X385" s="152">
        <f t="shared" si="115"/>
        <v>0</v>
      </c>
      <c r="Y385" s="152">
        <f t="shared" si="116"/>
        <v>0</v>
      </c>
      <c r="Z385" s="146">
        <f>IF(O385="R",1,0)</f>
        <v>1</v>
      </c>
      <c r="AA385" s="152">
        <f t="shared" si="117"/>
        <v>0</v>
      </c>
      <c r="AB385" s="152">
        <f t="shared" si="118"/>
        <v>0</v>
      </c>
      <c r="AC385" s="146" t="s">
        <v>263</v>
      </c>
      <c r="AD385" s="138">
        <v>526</v>
      </c>
      <c r="AE385" s="138">
        <v>100</v>
      </c>
      <c r="AF385" s="150">
        <f t="shared" si="119"/>
        <v>1.728</v>
      </c>
      <c r="AG385" s="196" t="s">
        <v>1576</v>
      </c>
      <c r="AH385" s="78"/>
    </row>
    <row r="386" spans="1:34" x14ac:dyDescent="0.2">
      <c r="A386" s="103">
        <v>42461</v>
      </c>
      <c r="B386" s="333">
        <v>115</v>
      </c>
      <c r="C386" s="334" t="s">
        <v>635</v>
      </c>
      <c r="D386" s="333" t="s">
        <v>3</v>
      </c>
      <c r="E386" s="140">
        <f t="shared" si="109"/>
        <v>680329.5</v>
      </c>
      <c r="F386" s="140">
        <f t="shared" si="110"/>
        <v>606840.66417040757</v>
      </c>
      <c r="G386" s="141" t="s">
        <v>29</v>
      </c>
      <c r="H386" s="104"/>
      <c r="I386" s="335" t="s">
        <v>114</v>
      </c>
      <c r="J386" s="336"/>
      <c r="K386" s="335" t="s">
        <v>115</v>
      </c>
      <c r="L386" s="144">
        <f t="shared" si="111"/>
        <v>84266.164250207119</v>
      </c>
      <c r="M386" s="144">
        <f t="shared" si="112"/>
        <v>75163.777376533501</v>
      </c>
      <c r="N386" s="104"/>
      <c r="O386" s="334" t="s">
        <v>269</v>
      </c>
      <c r="P386" s="335" t="s">
        <v>263</v>
      </c>
      <c r="Q386" s="337"/>
      <c r="R386" s="104">
        <v>115</v>
      </c>
      <c r="S386" s="338">
        <v>1</v>
      </c>
      <c r="T386" s="339">
        <v>1.4950000000000001</v>
      </c>
      <c r="U386" s="201">
        <v>12.07</v>
      </c>
      <c r="V386" s="146">
        <f t="shared" si="113"/>
        <v>0</v>
      </c>
      <c r="W386" s="146">
        <f t="shared" si="114"/>
        <v>0</v>
      </c>
      <c r="X386" s="152">
        <f t="shared" si="115"/>
        <v>0</v>
      </c>
      <c r="Y386" s="152">
        <f t="shared" si="116"/>
        <v>0</v>
      </c>
      <c r="Z386" s="146">
        <f>IF(O386="R",1,0)</f>
        <v>1</v>
      </c>
      <c r="AA386" s="152">
        <f t="shared" si="117"/>
        <v>0</v>
      </c>
      <c r="AB386" s="152">
        <f t="shared" si="118"/>
        <v>0</v>
      </c>
      <c r="AC386" s="334" t="s">
        <v>263</v>
      </c>
      <c r="AD386" s="333">
        <v>526</v>
      </c>
      <c r="AE386" s="333">
        <v>100</v>
      </c>
      <c r="AF386" s="150">
        <f t="shared" si="119"/>
        <v>1.4950000000000001</v>
      </c>
      <c r="AG386" s="196" t="s">
        <v>1576</v>
      </c>
      <c r="AH386" s="78"/>
    </row>
    <row r="387" spans="1:34" x14ac:dyDescent="0.2">
      <c r="A387" s="103">
        <v>42461</v>
      </c>
      <c r="B387" s="340">
        <v>115</v>
      </c>
      <c r="C387" s="185" t="s">
        <v>635</v>
      </c>
      <c r="D387" s="340" t="s">
        <v>3</v>
      </c>
      <c r="E387" s="267">
        <f t="shared" si="109"/>
        <v>680329.5</v>
      </c>
      <c r="F387" s="267">
        <f t="shared" si="110"/>
        <v>606840.66417040757</v>
      </c>
      <c r="G387" s="341" t="s">
        <v>29</v>
      </c>
      <c r="H387" s="181"/>
      <c r="I387" s="340" t="s">
        <v>1338</v>
      </c>
      <c r="J387" s="182"/>
      <c r="K387" s="340" t="s">
        <v>1339</v>
      </c>
      <c r="L387" s="271">
        <f t="shared" si="111"/>
        <v>1634.5944904722453</v>
      </c>
      <c r="M387" s="271">
        <f t="shared" si="112"/>
        <v>1458.0264507822551</v>
      </c>
      <c r="N387" s="184"/>
      <c r="O387" s="185" t="s">
        <v>262</v>
      </c>
      <c r="P387" s="186" t="s">
        <v>714</v>
      </c>
      <c r="Q387" s="187"/>
      <c r="R387" s="342">
        <v>115</v>
      </c>
      <c r="S387" s="186">
        <v>1</v>
      </c>
      <c r="T387" s="343">
        <v>2.9000000000000001E-2</v>
      </c>
      <c r="U387" s="344">
        <v>12.07</v>
      </c>
      <c r="V387" s="191">
        <f t="shared" si="113"/>
        <v>0</v>
      </c>
      <c r="W387" s="191">
        <f t="shared" si="114"/>
        <v>1</v>
      </c>
      <c r="X387" s="192">
        <f t="shared" si="115"/>
        <v>0</v>
      </c>
      <c r="Y387" s="192">
        <f t="shared" si="116"/>
        <v>0</v>
      </c>
      <c r="Z387" s="191">
        <f>IF(O387="R",1,0)</f>
        <v>0</v>
      </c>
      <c r="AA387" s="192">
        <f t="shared" si="117"/>
        <v>0</v>
      </c>
      <c r="AB387" s="192">
        <f t="shared" si="118"/>
        <v>0</v>
      </c>
      <c r="AC387" s="185" t="s">
        <v>263</v>
      </c>
      <c r="AD387" s="194">
        <v>526</v>
      </c>
      <c r="AE387" s="194">
        <v>100</v>
      </c>
      <c r="AF387" s="195">
        <f t="shared" si="119"/>
        <v>2.9000000000000001E-2</v>
      </c>
      <c r="AG387" s="196" t="s">
        <v>1576</v>
      </c>
      <c r="AH387" s="78"/>
    </row>
    <row r="388" spans="1:34" ht="12" customHeight="1" x14ac:dyDescent="0.2">
      <c r="A388" s="103">
        <v>42461</v>
      </c>
      <c r="B388" s="194">
        <v>115</v>
      </c>
      <c r="C388" s="266" t="s">
        <v>635</v>
      </c>
      <c r="D388" s="345" t="s">
        <v>3</v>
      </c>
      <c r="E388" s="267">
        <f t="shared" si="109"/>
        <v>680329.5</v>
      </c>
      <c r="F388" s="267">
        <f t="shared" si="110"/>
        <v>606840.66417040757</v>
      </c>
      <c r="G388" s="268" t="s">
        <v>29</v>
      </c>
      <c r="H388" s="194"/>
      <c r="I388" s="269" t="s">
        <v>1336</v>
      </c>
      <c r="J388" s="194"/>
      <c r="K388" s="270" t="s">
        <v>1337</v>
      </c>
      <c r="L388" s="271">
        <f t="shared" si="111"/>
        <v>19558.768558409276</v>
      </c>
      <c r="M388" s="271">
        <f t="shared" si="112"/>
        <v>17446.040635222154</v>
      </c>
      <c r="N388" s="184"/>
      <c r="O388" s="191" t="s">
        <v>262</v>
      </c>
      <c r="P388" s="272" t="s">
        <v>714</v>
      </c>
      <c r="Q388" s="191"/>
      <c r="R388" s="194">
        <v>115</v>
      </c>
      <c r="S388" s="194">
        <v>1</v>
      </c>
      <c r="T388" s="195">
        <v>0.34699999999999998</v>
      </c>
      <c r="U388" s="344">
        <v>12.07</v>
      </c>
      <c r="V388" s="191">
        <f t="shared" si="113"/>
        <v>0</v>
      </c>
      <c r="W388" s="191">
        <f t="shared" si="114"/>
        <v>1</v>
      </c>
      <c r="X388" s="192">
        <f t="shared" si="115"/>
        <v>0</v>
      </c>
      <c r="Y388" s="192">
        <f t="shared" si="116"/>
        <v>0</v>
      </c>
      <c r="Z388" s="191">
        <f>IF(O388="R",1,0)</f>
        <v>0</v>
      </c>
      <c r="AA388" s="192">
        <f t="shared" si="117"/>
        <v>0</v>
      </c>
      <c r="AB388" s="192">
        <f t="shared" si="118"/>
        <v>0</v>
      </c>
      <c r="AC388" s="191" t="s">
        <v>263</v>
      </c>
      <c r="AD388" s="194">
        <v>526</v>
      </c>
      <c r="AE388" s="194">
        <v>100</v>
      </c>
      <c r="AF388" s="195">
        <f t="shared" si="119"/>
        <v>0.34699999999999998</v>
      </c>
      <c r="AG388" s="196" t="s">
        <v>1576</v>
      </c>
      <c r="AH388" s="78"/>
    </row>
    <row r="389" spans="1:34" x14ac:dyDescent="0.2">
      <c r="A389" s="103">
        <v>42461</v>
      </c>
      <c r="B389" s="138">
        <v>115</v>
      </c>
      <c r="C389" s="105" t="s">
        <v>331</v>
      </c>
      <c r="D389" s="153" t="s">
        <v>588</v>
      </c>
      <c r="E389" s="140">
        <f>'Transmission Cost 12-31-2016'!B109</f>
        <v>6670270.8200000003</v>
      </c>
      <c r="F389" s="140">
        <f>'Transmission Cost 12-31-2016'!D109</f>
        <v>6459123.6907656789</v>
      </c>
      <c r="G389" s="141" t="s">
        <v>29</v>
      </c>
      <c r="H389" s="138">
        <v>52346</v>
      </c>
      <c r="I389" s="153" t="s">
        <v>916</v>
      </c>
      <c r="J389" s="138">
        <v>52374</v>
      </c>
      <c r="K389" s="143" t="s">
        <v>1287</v>
      </c>
      <c r="L389" s="144">
        <f t="shared" si="111"/>
        <v>336549.3765493941</v>
      </c>
      <c r="M389" s="144">
        <f t="shared" si="112"/>
        <v>325895.92084697552</v>
      </c>
      <c r="N389" s="145"/>
      <c r="O389" s="146" t="s">
        <v>269</v>
      </c>
      <c r="P389" s="147" t="s">
        <v>263</v>
      </c>
      <c r="Q389" s="146" t="e">
        <f>VLOOKUP(J389,J396:K853,2,FALSE)</f>
        <v>#N/A</v>
      </c>
      <c r="R389" s="138">
        <v>115</v>
      </c>
      <c r="S389" s="138">
        <v>1</v>
      </c>
      <c r="T389" s="150">
        <v>1.8069999999999999</v>
      </c>
      <c r="U389" s="151">
        <v>35.814</v>
      </c>
      <c r="V389" s="346">
        <f t="shared" si="113"/>
        <v>0</v>
      </c>
      <c r="W389" s="346">
        <f t="shared" si="114"/>
        <v>0</v>
      </c>
      <c r="X389" s="347">
        <f t="shared" si="115"/>
        <v>0</v>
      </c>
      <c r="Y389" s="347">
        <f t="shared" si="116"/>
        <v>0</v>
      </c>
      <c r="Z389" s="346">
        <f>IF(O389="R",1,0)</f>
        <v>1</v>
      </c>
      <c r="AA389" s="347">
        <f t="shared" si="117"/>
        <v>0</v>
      </c>
      <c r="AB389" s="347">
        <f t="shared" si="118"/>
        <v>0</v>
      </c>
      <c r="AC389" s="346" t="s">
        <v>263</v>
      </c>
      <c r="AD389" s="348">
        <v>526</v>
      </c>
      <c r="AE389" s="348">
        <v>100</v>
      </c>
      <c r="AF389" s="349">
        <f t="shared" si="119"/>
        <v>1.8069999999999999</v>
      </c>
      <c r="AG389" s="153" t="s">
        <v>1676</v>
      </c>
      <c r="AH389" s="78"/>
    </row>
    <row r="390" spans="1:34" s="92" customFormat="1" x14ac:dyDescent="0.2">
      <c r="A390" s="103">
        <v>42461</v>
      </c>
      <c r="B390" s="138">
        <v>115</v>
      </c>
      <c r="C390" s="350" t="s">
        <v>331</v>
      </c>
      <c r="D390" s="196" t="s">
        <v>588</v>
      </c>
      <c r="E390" s="140">
        <f>'Transmission Cost 12-31-2016'!B109</f>
        <v>6670270.8200000003</v>
      </c>
      <c r="F390" s="140">
        <f>'Transmission Cost 12-31-2016'!D109</f>
        <v>6459123.6907656789</v>
      </c>
      <c r="G390" s="141" t="s">
        <v>28</v>
      </c>
      <c r="H390" s="138">
        <v>52346</v>
      </c>
      <c r="I390" s="196" t="s">
        <v>1705</v>
      </c>
      <c r="J390" s="138">
        <v>52348</v>
      </c>
      <c r="K390" s="196" t="s">
        <v>917</v>
      </c>
      <c r="L390" s="144">
        <f t="shared" si="111"/>
        <v>2855175.3970681857</v>
      </c>
      <c r="M390" s="144">
        <f t="shared" si="112"/>
        <v>2764794.9455363229</v>
      </c>
      <c r="N390" s="145">
        <f>SUM(L390:L393)</f>
        <v>6670270.8200000003</v>
      </c>
      <c r="O390" s="146" t="s">
        <v>269</v>
      </c>
      <c r="P390" s="147" t="s">
        <v>263</v>
      </c>
      <c r="Q390" s="146" t="e">
        <v>#N/A</v>
      </c>
      <c r="R390" s="138">
        <v>115</v>
      </c>
      <c r="S390" s="138">
        <v>1</v>
      </c>
      <c r="T390" s="201">
        <v>15.33</v>
      </c>
      <c r="U390" s="201">
        <v>35.814</v>
      </c>
      <c r="V390" s="146">
        <f t="shared" si="113"/>
        <v>1</v>
      </c>
      <c r="W390" s="146">
        <f t="shared" si="114"/>
        <v>0</v>
      </c>
      <c r="X390" s="152">
        <f t="shared" si="115"/>
        <v>0</v>
      </c>
      <c r="Y390" s="152">
        <f t="shared" si="116"/>
        <v>0</v>
      </c>
      <c r="Z390" s="146">
        <v>2</v>
      </c>
      <c r="AA390" s="152">
        <f t="shared" si="117"/>
        <v>5710350.7941363715</v>
      </c>
      <c r="AB390" s="152">
        <f t="shared" si="118"/>
        <v>5529589.8910726458</v>
      </c>
      <c r="AC390" s="146" t="s">
        <v>263</v>
      </c>
      <c r="AD390" s="138">
        <v>526</v>
      </c>
      <c r="AE390" s="138">
        <v>100</v>
      </c>
      <c r="AF390" s="150">
        <f t="shared" ref="AF390:AF396" si="120">T390</f>
        <v>15.33</v>
      </c>
      <c r="AG390" s="196" t="s">
        <v>1513</v>
      </c>
      <c r="AH390" s="94"/>
    </row>
    <row r="391" spans="1:34" s="92" customFormat="1" x14ac:dyDescent="0.2">
      <c r="A391" s="103">
        <v>42461</v>
      </c>
      <c r="B391" s="138">
        <v>115</v>
      </c>
      <c r="C391" s="105" t="s">
        <v>331</v>
      </c>
      <c r="D391" s="196" t="s">
        <v>588</v>
      </c>
      <c r="E391" s="140">
        <f>'Transmission Cost 12-31-2016'!B109</f>
        <v>6670270.8200000003</v>
      </c>
      <c r="F391" s="140">
        <f>'Transmission Cost 12-31-2016'!D109</f>
        <v>6459123.6907656789</v>
      </c>
      <c r="G391" s="141" t="s">
        <v>28</v>
      </c>
      <c r="H391" s="138"/>
      <c r="I391" s="196" t="s">
        <v>917</v>
      </c>
      <c r="J391" s="138"/>
      <c r="K391" s="196" t="s">
        <v>916</v>
      </c>
      <c r="L391" s="144">
        <f t="shared" si="111"/>
        <v>3447815.1957290447</v>
      </c>
      <c r="M391" s="144">
        <f t="shared" si="112"/>
        <v>3338674.7574539073</v>
      </c>
      <c r="N391" s="145"/>
      <c r="O391" s="146" t="s">
        <v>269</v>
      </c>
      <c r="P391" s="147" t="s">
        <v>263</v>
      </c>
      <c r="Q391" s="146"/>
      <c r="R391" s="138">
        <v>115</v>
      </c>
      <c r="S391" s="138">
        <v>1</v>
      </c>
      <c r="T391" s="201">
        <v>18.512</v>
      </c>
      <c r="U391" s="201">
        <v>35.814</v>
      </c>
      <c r="V391" s="146">
        <f t="shared" si="113"/>
        <v>1</v>
      </c>
      <c r="W391" s="146">
        <f t="shared" si="114"/>
        <v>0</v>
      </c>
      <c r="X391" s="152">
        <f t="shared" si="115"/>
        <v>0</v>
      </c>
      <c r="Y391" s="152">
        <f t="shared" si="116"/>
        <v>0</v>
      </c>
      <c r="Z391" s="146">
        <v>3</v>
      </c>
      <c r="AA391" s="152">
        <f t="shared" si="117"/>
        <v>10343445.587187134</v>
      </c>
      <c r="AB391" s="152">
        <f t="shared" si="118"/>
        <v>10016024.272361722</v>
      </c>
      <c r="AC391" s="146" t="s">
        <v>263</v>
      </c>
      <c r="AD391" s="138">
        <v>526</v>
      </c>
      <c r="AE391" s="138">
        <v>100</v>
      </c>
      <c r="AF391" s="150">
        <f t="shared" si="120"/>
        <v>18.512</v>
      </c>
      <c r="AG391" s="196" t="s">
        <v>1513</v>
      </c>
      <c r="AH391" s="94"/>
    </row>
    <row r="392" spans="1:34" s="92" customFormat="1" x14ac:dyDescent="0.2">
      <c r="A392" s="103">
        <v>42461</v>
      </c>
      <c r="B392" s="138">
        <v>115</v>
      </c>
      <c r="C392" s="105" t="s">
        <v>331</v>
      </c>
      <c r="D392" s="196" t="s">
        <v>588</v>
      </c>
      <c r="E392" s="140">
        <f>'Transmission Cost 12-31-2016'!B109</f>
        <v>6670270.8200000003</v>
      </c>
      <c r="F392" s="140">
        <f>'Transmission Cost 12-31-2016'!D109</f>
        <v>6459123.6907656789</v>
      </c>
      <c r="G392" s="141" t="s">
        <v>28</v>
      </c>
      <c r="H392" s="138">
        <v>52360</v>
      </c>
      <c r="I392" s="196" t="s">
        <v>916</v>
      </c>
      <c r="J392" s="138">
        <v>52372</v>
      </c>
      <c r="K392" s="196" t="s">
        <v>1706</v>
      </c>
      <c r="L392" s="144">
        <f t="shared" si="111"/>
        <v>336549.3765493941</v>
      </c>
      <c r="M392" s="144">
        <f t="shared" si="112"/>
        <v>325895.92084697552</v>
      </c>
      <c r="N392" s="145"/>
      <c r="O392" s="146" t="s">
        <v>269</v>
      </c>
      <c r="P392" s="147" t="s">
        <v>263</v>
      </c>
      <c r="Q392" s="146" t="e">
        <v>#N/A</v>
      </c>
      <c r="R392" s="138">
        <v>115</v>
      </c>
      <c r="S392" s="138">
        <v>1</v>
      </c>
      <c r="T392" s="201">
        <v>1.8069999999999999</v>
      </c>
      <c r="U392" s="201">
        <v>35.814</v>
      </c>
      <c r="V392" s="146">
        <f t="shared" si="113"/>
        <v>1</v>
      </c>
      <c r="W392" s="146">
        <f t="shared" si="114"/>
        <v>0</v>
      </c>
      <c r="X392" s="152">
        <f t="shared" si="115"/>
        <v>0</v>
      </c>
      <c r="Y392" s="152">
        <f t="shared" si="116"/>
        <v>0</v>
      </c>
      <c r="Z392" s="146">
        <v>4</v>
      </c>
      <c r="AA392" s="152">
        <f t="shared" si="117"/>
        <v>1346197.5061975764</v>
      </c>
      <c r="AB392" s="152">
        <f t="shared" si="118"/>
        <v>1303583.6833879021</v>
      </c>
      <c r="AC392" s="146" t="s">
        <v>263</v>
      </c>
      <c r="AD392" s="138">
        <v>526</v>
      </c>
      <c r="AE392" s="138">
        <v>100</v>
      </c>
      <c r="AF392" s="150">
        <f t="shared" si="120"/>
        <v>1.8069999999999999</v>
      </c>
      <c r="AG392" s="196" t="s">
        <v>1513</v>
      </c>
      <c r="AH392" s="94"/>
    </row>
    <row r="393" spans="1:34" s="92" customFormat="1" x14ac:dyDescent="0.2">
      <c r="A393" s="103">
        <v>42461</v>
      </c>
      <c r="B393" s="138">
        <v>115</v>
      </c>
      <c r="C393" s="350" t="s">
        <v>331</v>
      </c>
      <c r="D393" s="196" t="s">
        <v>588</v>
      </c>
      <c r="E393" s="140">
        <f>'Transmission Cost 12-31-2016'!B109</f>
        <v>6670270.8200000003</v>
      </c>
      <c r="F393" s="140">
        <f>'Transmission Cost 12-31-2016'!D109</f>
        <v>6459123.6907656789</v>
      </c>
      <c r="G393" s="141" t="s">
        <v>28</v>
      </c>
      <c r="H393" s="138">
        <v>52372</v>
      </c>
      <c r="I393" s="196" t="s">
        <v>916</v>
      </c>
      <c r="J393" s="138">
        <v>52346</v>
      </c>
      <c r="K393" s="196" t="s">
        <v>918</v>
      </c>
      <c r="L393" s="144">
        <f t="shared" si="111"/>
        <v>30730.850653375775</v>
      </c>
      <c r="M393" s="144">
        <f t="shared" si="112"/>
        <v>29758.066928473145</v>
      </c>
      <c r="N393" s="145"/>
      <c r="O393" s="146" t="s">
        <v>269</v>
      </c>
      <c r="P393" s="147" t="s">
        <v>263</v>
      </c>
      <c r="Q393" s="146" t="e">
        <v>#N/A</v>
      </c>
      <c r="R393" s="138">
        <v>115</v>
      </c>
      <c r="S393" s="138">
        <v>1</v>
      </c>
      <c r="T393" s="201">
        <v>0.16500000000000001</v>
      </c>
      <c r="U393" s="201">
        <v>35.814</v>
      </c>
      <c r="V393" s="146">
        <f t="shared" si="113"/>
        <v>1</v>
      </c>
      <c r="W393" s="146">
        <f t="shared" si="114"/>
        <v>0</v>
      </c>
      <c r="X393" s="152">
        <f t="shared" si="115"/>
        <v>0</v>
      </c>
      <c r="Y393" s="152">
        <f t="shared" si="116"/>
        <v>0</v>
      </c>
      <c r="Z393" s="146">
        <v>5</v>
      </c>
      <c r="AA393" s="152">
        <f t="shared" si="117"/>
        <v>153654.25326687889</v>
      </c>
      <c r="AB393" s="152">
        <f t="shared" si="118"/>
        <v>148790.33464236572</v>
      </c>
      <c r="AC393" s="146" t="s">
        <v>263</v>
      </c>
      <c r="AD393" s="138">
        <v>526</v>
      </c>
      <c r="AE393" s="138">
        <v>100</v>
      </c>
      <c r="AF393" s="150">
        <f t="shared" si="120"/>
        <v>0.16500000000000001</v>
      </c>
      <c r="AG393" s="196" t="s">
        <v>1513</v>
      </c>
      <c r="AH393" s="94"/>
    </row>
    <row r="394" spans="1:34" s="92" customFormat="1" x14ac:dyDescent="0.2">
      <c r="A394" s="103">
        <v>42461</v>
      </c>
      <c r="B394" s="138">
        <v>115</v>
      </c>
      <c r="C394" s="105" t="s">
        <v>332</v>
      </c>
      <c r="D394" s="198" t="s">
        <v>589</v>
      </c>
      <c r="E394" s="140">
        <f>VLOOKUP(D394,TLine_Cost,2,FALSE)</f>
        <v>2175904.38</v>
      </c>
      <c r="F394" s="140">
        <f>VLOOKUP(D394,TLine_Cost,4,FALSE)</f>
        <v>1479816.1176244286</v>
      </c>
      <c r="G394" s="141" t="s">
        <v>28</v>
      </c>
      <c r="H394" s="138">
        <v>52374</v>
      </c>
      <c r="I394" s="196" t="s">
        <v>918</v>
      </c>
      <c r="J394" s="138">
        <v>52380</v>
      </c>
      <c r="K394" s="196" t="s">
        <v>1707</v>
      </c>
      <c r="L394" s="144">
        <f t="shared" si="111"/>
        <v>790128.19519058359</v>
      </c>
      <c r="M394" s="144">
        <f t="shared" si="112"/>
        <v>537360.21168013185</v>
      </c>
      <c r="N394" s="145">
        <f>SUM(L394:L396)</f>
        <v>2175904.38</v>
      </c>
      <c r="O394" s="146" t="s">
        <v>269</v>
      </c>
      <c r="P394" s="147" t="s">
        <v>263</v>
      </c>
      <c r="Q394" s="146" t="e">
        <v>#N/A</v>
      </c>
      <c r="R394" s="138">
        <v>115</v>
      </c>
      <c r="S394" s="138">
        <v>1</v>
      </c>
      <c r="T394" s="201">
        <v>6.6020000000000003</v>
      </c>
      <c r="U394" s="201">
        <v>18.181000000000001</v>
      </c>
      <c r="V394" s="146">
        <f t="shared" si="113"/>
        <v>1</v>
      </c>
      <c r="W394" s="146">
        <f t="shared" si="114"/>
        <v>0</v>
      </c>
      <c r="X394" s="152">
        <f t="shared" si="115"/>
        <v>0</v>
      </c>
      <c r="Y394" s="152">
        <f t="shared" si="116"/>
        <v>0</v>
      </c>
      <c r="Z394" s="146">
        <v>6</v>
      </c>
      <c r="AA394" s="152">
        <f t="shared" si="117"/>
        <v>4740769.171143502</v>
      </c>
      <c r="AB394" s="152">
        <f t="shared" si="118"/>
        <v>3224161.2700807909</v>
      </c>
      <c r="AC394" s="146" t="s">
        <v>263</v>
      </c>
      <c r="AD394" s="138">
        <v>526</v>
      </c>
      <c r="AE394" s="138">
        <v>100</v>
      </c>
      <c r="AF394" s="150">
        <f t="shared" si="120"/>
        <v>6.6020000000000003</v>
      </c>
      <c r="AG394" s="196" t="s">
        <v>1514</v>
      </c>
      <c r="AH394" s="94"/>
    </row>
    <row r="395" spans="1:34" s="92" customFormat="1" x14ac:dyDescent="0.2">
      <c r="A395" s="103">
        <v>42461</v>
      </c>
      <c r="B395" s="138">
        <v>115</v>
      </c>
      <c r="C395" s="105" t="s">
        <v>332</v>
      </c>
      <c r="D395" s="351" t="s">
        <v>589</v>
      </c>
      <c r="E395" s="140">
        <f>VLOOKUP(D395,TLine_Cost,2,FALSE)</f>
        <v>2175904.38</v>
      </c>
      <c r="F395" s="140">
        <f>VLOOKUP(D395,TLine_Cost,4,FALSE)</f>
        <v>1479816.1176244286</v>
      </c>
      <c r="G395" s="141" t="s">
        <v>28</v>
      </c>
      <c r="H395" s="104"/>
      <c r="I395" s="104" t="s">
        <v>1707</v>
      </c>
      <c r="J395" s="104"/>
      <c r="K395" s="107" t="s">
        <v>1288</v>
      </c>
      <c r="L395" s="144">
        <f t="shared" si="111"/>
        <v>1382544.8213937625</v>
      </c>
      <c r="M395" s="144">
        <f t="shared" si="112"/>
        <v>940258.28011646203</v>
      </c>
      <c r="N395" s="104"/>
      <c r="O395" s="105" t="s">
        <v>269</v>
      </c>
      <c r="P395" s="107" t="s">
        <v>263</v>
      </c>
      <c r="Q395" s="105"/>
      <c r="R395" s="162">
        <v>115</v>
      </c>
      <c r="S395" s="104">
        <v>1</v>
      </c>
      <c r="T395" s="233">
        <v>11.552</v>
      </c>
      <c r="U395" s="233">
        <v>18.181000000000001</v>
      </c>
      <c r="V395" s="146">
        <f t="shared" si="113"/>
        <v>1</v>
      </c>
      <c r="W395" s="146">
        <f t="shared" si="114"/>
        <v>0</v>
      </c>
      <c r="X395" s="152">
        <f t="shared" si="115"/>
        <v>0</v>
      </c>
      <c r="Y395" s="152">
        <f t="shared" si="116"/>
        <v>0</v>
      </c>
      <c r="Z395" s="146">
        <v>7</v>
      </c>
      <c r="AA395" s="152">
        <f t="shared" si="117"/>
        <v>9677813.7497563381</v>
      </c>
      <c r="AB395" s="152">
        <f t="shared" si="118"/>
        <v>6581807.9608152341</v>
      </c>
      <c r="AC395" s="105" t="s">
        <v>263</v>
      </c>
      <c r="AD395" s="104">
        <v>526</v>
      </c>
      <c r="AE395" s="104">
        <v>100</v>
      </c>
      <c r="AF395" s="150">
        <f t="shared" si="120"/>
        <v>11.552</v>
      </c>
      <c r="AG395" s="196" t="s">
        <v>1514</v>
      </c>
      <c r="AH395" s="94"/>
    </row>
    <row r="396" spans="1:34" x14ac:dyDescent="0.2">
      <c r="A396" s="103">
        <v>42461</v>
      </c>
      <c r="B396" s="138">
        <v>115</v>
      </c>
      <c r="C396" s="105" t="s">
        <v>332</v>
      </c>
      <c r="D396" s="198" t="s">
        <v>589</v>
      </c>
      <c r="E396" s="140">
        <f>VLOOKUP(D396,TLine_Cost,2,FALSE)</f>
        <v>2175904.38</v>
      </c>
      <c r="F396" s="140">
        <f>VLOOKUP(D396,TLine_Cost,4,FALSE)</f>
        <v>1479816.1176244286</v>
      </c>
      <c r="G396" s="141" t="s">
        <v>28</v>
      </c>
      <c r="H396" s="138">
        <v>52380</v>
      </c>
      <c r="I396" s="352" t="s">
        <v>1708</v>
      </c>
      <c r="J396" s="138">
        <v>52376</v>
      </c>
      <c r="K396" s="352" t="s">
        <v>1709</v>
      </c>
      <c r="L396" s="144">
        <f t="shared" si="111"/>
        <v>3231.3634156537041</v>
      </c>
      <c r="M396" s="144">
        <f t="shared" si="112"/>
        <v>2197.625827834529</v>
      </c>
      <c r="N396" s="145"/>
      <c r="O396" s="146" t="s">
        <v>269</v>
      </c>
      <c r="P396" s="147" t="s">
        <v>263</v>
      </c>
      <c r="Q396" s="146" t="e">
        <v>#N/A</v>
      </c>
      <c r="R396" s="138">
        <v>115</v>
      </c>
      <c r="S396" s="138">
        <v>1</v>
      </c>
      <c r="T396" s="353">
        <v>2.7E-2</v>
      </c>
      <c r="U396" s="353">
        <v>18.181000000000001</v>
      </c>
      <c r="V396" s="146">
        <f t="shared" si="113"/>
        <v>1</v>
      </c>
      <c r="W396" s="146">
        <f t="shared" si="114"/>
        <v>0</v>
      </c>
      <c r="X396" s="152">
        <f t="shared" si="115"/>
        <v>0</v>
      </c>
      <c r="Y396" s="152">
        <f t="shared" si="116"/>
        <v>0</v>
      </c>
      <c r="Z396" s="146">
        <v>8</v>
      </c>
      <c r="AA396" s="152">
        <f t="shared" si="117"/>
        <v>25850.907325229633</v>
      </c>
      <c r="AB396" s="152">
        <f t="shared" si="118"/>
        <v>17581.006622676232</v>
      </c>
      <c r="AC396" s="146" t="s">
        <v>263</v>
      </c>
      <c r="AD396" s="138">
        <v>526</v>
      </c>
      <c r="AE396" s="138">
        <v>100</v>
      </c>
      <c r="AF396" s="150">
        <f t="shared" si="120"/>
        <v>2.7E-2</v>
      </c>
      <c r="AG396" s="153" t="s">
        <v>1676</v>
      </c>
      <c r="AH396" s="78"/>
    </row>
    <row r="397" spans="1:34" x14ac:dyDescent="0.2">
      <c r="A397" s="103">
        <v>42461</v>
      </c>
      <c r="B397" s="138">
        <v>69</v>
      </c>
      <c r="C397" s="105" t="s">
        <v>426</v>
      </c>
      <c r="D397" s="153" t="s">
        <v>157</v>
      </c>
      <c r="E397" s="140">
        <f t="shared" ref="E397:E417" si="121">VLOOKUP(D397,TLine_Cost,2,FALSE)</f>
        <v>3840147.1500000004</v>
      </c>
      <c r="F397" s="140">
        <f>VLOOKUP(D397,TLine_Cost,4,FALSE)</f>
        <v>3726105.4891235624</v>
      </c>
      <c r="G397" s="141" t="s">
        <v>29</v>
      </c>
      <c r="H397" s="138">
        <v>50831</v>
      </c>
      <c r="I397" s="143" t="s">
        <v>1577</v>
      </c>
      <c r="J397" s="138">
        <v>50765</v>
      </c>
      <c r="K397" s="143" t="s">
        <v>431</v>
      </c>
      <c r="L397" s="144">
        <f t="shared" si="111"/>
        <v>966150.77626454865</v>
      </c>
      <c r="M397" s="144">
        <f t="shared" si="112"/>
        <v>937458.79262994521</v>
      </c>
      <c r="N397" s="145"/>
      <c r="O397" s="146" t="s">
        <v>262</v>
      </c>
      <c r="P397" s="147" t="s">
        <v>610</v>
      </c>
      <c r="Q397" s="146" t="e">
        <f>VLOOKUP(J397,J398:K829,2,FALSE)</f>
        <v>#N/A</v>
      </c>
      <c r="R397" s="138">
        <v>69</v>
      </c>
      <c r="S397" s="138">
        <v>1</v>
      </c>
      <c r="T397" s="265">
        <v>17.184999999999999</v>
      </c>
      <c r="U397" s="175">
        <v>68.305000000000007</v>
      </c>
      <c r="V397" s="346">
        <f t="shared" si="113"/>
        <v>0</v>
      </c>
      <c r="W397" s="346">
        <f t="shared" si="114"/>
        <v>1</v>
      </c>
      <c r="X397" s="347">
        <f t="shared" si="115"/>
        <v>0</v>
      </c>
      <c r="Y397" s="347">
        <f t="shared" si="116"/>
        <v>0</v>
      </c>
      <c r="Z397" s="346">
        <f t="shared" ref="Z397:Z417" si="122">IF(O397="R",1,0)</f>
        <v>0</v>
      </c>
      <c r="AA397" s="347">
        <f t="shared" si="117"/>
        <v>0</v>
      </c>
      <c r="AB397" s="347">
        <f t="shared" si="118"/>
        <v>0</v>
      </c>
      <c r="AC397" s="346" t="s">
        <v>263</v>
      </c>
      <c r="AD397" s="348">
        <v>526</v>
      </c>
      <c r="AE397" s="348">
        <v>100</v>
      </c>
      <c r="AF397" s="349">
        <f t="shared" ref="AF397:AF417" si="123">T397</f>
        <v>17.184999999999999</v>
      </c>
      <c r="AG397" s="153" t="s">
        <v>1677</v>
      </c>
      <c r="AH397" s="78"/>
    </row>
    <row r="398" spans="1:34" x14ac:dyDescent="0.2">
      <c r="A398" s="103">
        <v>42461</v>
      </c>
      <c r="B398" s="138">
        <v>69</v>
      </c>
      <c r="C398" s="105" t="s">
        <v>426</v>
      </c>
      <c r="D398" s="153" t="s">
        <v>157</v>
      </c>
      <c r="E398" s="140">
        <f t="shared" si="121"/>
        <v>3840147.1500000004</v>
      </c>
      <c r="F398" s="140">
        <f>VLOOKUP(D398,TLine_Cost,4,FALSE)</f>
        <v>3726105.4891235624</v>
      </c>
      <c r="G398" s="141" t="s">
        <v>29</v>
      </c>
      <c r="H398" s="138"/>
      <c r="I398" s="142" t="s">
        <v>428</v>
      </c>
      <c r="J398" s="138"/>
      <c r="K398" s="143" t="s">
        <v>131</v>
      </c>
      <c r="L398" s="144">
        <f t="shared" si="111"/>
        <v>1242474.9581289804</v>
      </c>
      <c r="M398" s="144">
        <f t="shared" si="112"/>
        <v>1205576.9169113641</v>
      </c>
      <c r="N398" s="145"/>
      <c r="O398" s="146" t="s">
        <v>269</v>
      </c>
      <c r="P398" s="147" t="s">
        <v>263</v>
      </c>
      <c r="Q398" s="146" t="e">
        <f>VLOOKUP(J398,J383:K830,2,FALSE)</f>
        <v>#N/A</v>
      </c>
      <c r="R398" s="138">
        <v>69</v>
      </c>
      <c r="S398" s="138">
        <v>1</v>
      </c>
      <c r="T398" s="150">
        <v>22.1</v>
      </c>
      <c r="U398" s="175">
        <v>68.305000000000007</v>
      </c>
      <c r="V398" s="346">
        <f t="shared" si="113"/>
        <v>0</v>
      </c>
      <c r="W398" s="346">
        <f t="shared" si="114"/>
        <v>0</v>
      </c>
      <c r="X398" s="347">
        <f t="shared" si="115"/>
        <v>0</v>
      </c>
      <c r="Y398" s="347">
        <f t="shared" si="116"/>
        <v>0</v>
      </c>
      <c r="Z398" s="346">
        <f t="shared" si="122"/>
        <v>1</v>
      </c>
      <c r="AA398" s="347">
        <f t="shared" si="117"/>
        <v>0</v>
      </c>
      <c r="AB398" s="347">
        <f t="shared" si="118"/>
        <v>0</v>
      </c>
      <c r="AC398" s="346" t="s">
        <v>263</v>
      </c>
      <c r="AD398" s="348">
        <v>526</v>
      </c>
      <c r="AE398" s="348">
        <v>100</v>
      </c>
      <c r="AF398" s="349">
        <f t="shared" si="123"/>
        <v>22.1</v>
      </c>
      <c r="AG398" s="153" t="s">
        <v>1586</v>
      </c>
      <c r="AH398" s="78"/>
    </row>
    <row r="399" spans="1:34" x14ac:dyDescent="0.2">
      <c r="A399" s="103">
        <v>42461</v>
      </c>
      <c r="B399" s="138">
        <v>69</v>
      </c>
      <c r="C399" s="105" t="s">
        <v>468</v>
      </c>
      <c r="D399" s="104" t="s">
        <v>802</v>
      </c>
      <c r="E399" s="140">
        <f t="shared" si="121"/>
        <v>509580.66000000003</v>
      </c>
      <c r="F399" s="140">
        <f t="shared" ref="F399:F417" si="124">VLOOKUP(D399,TLine_Cost,4,FALSE)</f>
        <v>361974.34067574004</v>
      </c>
      <c r="G399" s="141" t="s">
        <v>29</v>
      </c>
      <c r="H399" s="138">
        <v>51315</v>
      </c>
      <c r="I399" s="142" t="s">
        <v>469</v>
      </c>
      <c r="J399" s="138">
        <v>51319</v>
      </c>
      <c r="K399" s="143" t="s">
        <v>470</v>
      </c>
      <c r="L399" s="144">
        <f t="shared" si="111"/>
        <v>218.70414592274682</v>
      </c>
      <c r="M399" s="144">
        <f t="shared" si="112"/>
        <v>155.35379428143349</v>
      </c>
      <c r="N399" s="145"/>
      <c r="O399" s="146" t="s">
        <v>262</v>
      </c>
      <c r="P399" s="147" t="s">
        <v>608</v>
      </c>
      <c r="Q399" s="146" t="e">
        <f>VLOOKUP(J399,J400:K827,2,FALSE)</f>
        <v>#N/A</v>
      </c>
      <c r="R399" s="138">
        <v>69</v>
      </c>
      <c r="S399" s="138">
        <v>1</v>
      </c>
      <c r="T399" s="150">
        <v>0.01</v>
      </c>
      <c r="U399" s="150">
        <v>23.3</v>
      </c>
      <c r="V399" s="146">
        <f t="shared" si="113"/>
        <v>0</v>
      </c>
      <c r="W399" s="146">
        <f t="shared" si="114"/>
        <v>1</v>
      </c>
      <c r="X399" s="152">
        <f t="shared" si="115"/>
        <v>0</v>
      </c>
      <c r="Y399" s="152">
        <f t="shared" si="116"/>
        <v>0</v>
      </c>
      <c r="Z399" s="146">
        <f t="shared" si="122"/>
        <v>0</v>
      </c>
      <c r="AA399" s="152">
        <f t="shared" si="117"/>
        <v>0</v>
      </c>
      <c r="AB399" s="152">
        <f t="shared" si="118"/>
        <v>0</v>
      </c>
      <c r="AC399" s="146" t="s">
        <v>263</v>
      </c>
      <c r="AD399" s="138">
        <v>526</v>
      </c>
      <c r="AE399" s="138">
        <v>100</v>
      </c>
      <c r="AF399" s="150">
        <f t="shared" si="123"/>
        <v>0.01</v>
      </c>
      <c r="AG399" s="153" t="s">
        <v>1586</v>
      </c>
      <c r="AH399" s="78"/>
    </row>
    <row r="400" spans="1:34" x14ac:dyDescent="0.2">
      <c r="A400" s="103">
        <v>42461</v>
      </c>
      <c r="B400" s="138">
        <v>69</v>
      </c>
      <c r="C400" s="105" t="s">
        <v>468</v>
      </c>
      <c r="D400" s="104" t="s">
        <v>802</v>
      </c>
      <c r="E400" s="140">
        <f t="shared" si="121"/>
        <v>509580.66000000003</v>
      </c>
      <c r="F400" s="140">
        <f t="shared" si="124"/>
        <v>361974.34067574004</v>
      </c>
      <c r="G400" s="141" t="s">
        <v>29</v>
      </c>
      <c r="H400" s="138">
        <v>51315</v>
      </c>
      <c r="I400" s="142" t="s">
        <v>469</v>
      </c>
      <c r="J400" s="138">
        <v>51325</v>
      </c>
      <c r="K400" s="143" t="s">
        <v>473</v>
      </c>
      <c r="L400" s="144">
        <f t="shared" si="111"/>
        <v>163131.42244377683</v>
      </c>
      <c r="M400" s="144">
        <f t="shared" si="112"/>
        <v>115878.39515452123</v>
      </c>
      <c r="N400" s="145"/>
      <c r="O400" s="146" t="s">
        <v>269</v>
      </c>
      <c r="P400" s="147" t="s">
        <v>263</v>
      </c>
      <c r="Q400" s="146" t="e">
        <f>VLOOKUP(J400,J401:K828,2,FALSE)</f>
        <v>#N/A</v>
      </c>
      <c r="R400" s="138">
        <v>69</v>
      </c>
      <c r="S400" s="138">
        <v>1</v>
      </c>
      <c r="T400" s="150">
        <v>7.4589999999999996</v>
      </c>
      <c r="U400" s="150">
        <v>23.3</v>
      </c>
      <c r="V400" s="146">
        <f t="shared" si="113"/>
        <v>0</v>
      </c>
      <c r="W400" s="146">
        <f t="shared" si="114"/>
        <v>0</v>
      </c>
      <c r="X400" s="152">
        <f t="shared" si="115"/>
        <v>0</v>
      </c>
      <c r="Y400" s="152">
        <f t="shared" si="116"/>
        <v>0</v>
      </c>
      <c r="Z400" s="146">
        <f t="shared" si="122"/>
        <v>1</v>
      </c>
      <c r="AA400" s="152">
        <f t="shared" si="117"/>
        <v>0</v>
      </c>
      <c r="AB400" s="152">
        <f t="shared" si="118"/>
        <v>0</v>
      </c>
      <c r="AC400" s="146" t="s">
        <v>263</v>
      </c>
      <c r="AD400" s="138">
        <v>526</v>
      </c>
      <c r="AE400" s="138">
        <v>100</v>
      </c>
      <c r="AF400" s="150">
        <f t="shared" si="123"/>
        <v>7.4589999999999996</v>
      </c>
      <c r="AG400" s="153" t="s">
        <v>1586</v>
      </c>
      <c r="AH400" s="78"/>
    </row>
    <row r="401" spans="1:34" x14ac:dyDescent="0.2">
      <c r="A401" s="103">
        <v>42461</v>
      </c>
      <c r="B401" s="138">
        <v>69</v>
      </c>
      <c r="C401" s="105" t="s">
        <v>468</v>
      </c>
      <c r="D401" s="104" t="s">
        <v>802</v>
      </c>
      <c r="E401" s="140">
        <f t="shared" si="121"/>
        <v>509580.66000000003</v>
      </c>
      <c r="F401" s="140">
        <f t="shared" si="124"/>
        <v>361974.34067574004</v>
      </c>
      <c r="G401" s="141" t="s">
        <v>29</v>
      </c>
      <c r="H401" s="138">
        <v>51325</v>
      </c>
      <c r="I401" s="142" t="s">
        <v>473</v>
      </c>
      <c r="J401" s="138">
        <v>51335</v>
      </c>
      <c r="K401" s="143" t="s">
        <v>471</v>
      </c>
      <c r="L401" s="144">
        <f t="shared" si="111"/>
        <v>220366.29743175968</v>
      </c>
      <c r="M401" s="144">
        <f t="shared" si="112"/>
        <v>156534.48311797238</v>
      </c>
      <c r="N401" s="145"/>
      <c r="O401" s="146" t="s">
        <v>262</v>
      </c>
      <c r="P401" s="147" t="s">
        <v>611</v>
      </c>
      <c r="Q401" s="146" t="e">
        <f>VLOOKUP(J401,J402:K829,2,FALSE)</f>
        <v>#N/A</v>
      </c>
      <c r="R401" s="138">
        <v>69</v>
      </c>
      <c r="S401" s="138">
        <v>1</v>
      </c>
      <c r="T401" s="150">
        <v>10.076000000000001</v>
      </c>
      <c r="U401" s="150">
        <v>23.3</v>
      </c>
      <c r="V401" s="146">
        <f t="shared" si="113"/>
        <v>0</v>
      </c>
      <c r="W401" s="146">
        <f t="shared" si="114"/>
        <v>1</v>
      </c>
      <c r="X401" s="152">
        <f t="shared" si="115"/>
        <v>0</v>
      </c>
      <c r="Y401" s="152">
        <f t="shared" si="116"/>
        <v>0</v>
      </c>
      <c r="Z401" s="146">
        <f t="shared" si="122"/>
        <v>0</v>
      </c>
      <c r="AA401" s="152">
        <f t="shared" si="117"/>
        <v>0</v>
      </c>
      <c r="AB401" s="152">
        <f t="shared" si="118"/>
        <v>0</v>
      </c>
      <c r="AC401" s="146" t="s">
        <v>263</v>
      </c>
      <c r="AD401" s="138">
        <v>526</v>
      </c>
      <c r="AE401" s="138">
        <v>100</v>
      </c>
      <c r="AF401" s="150">
        <f t="shared" si="123"/>
        <v>10.076000000000001</v>
      </c>
      <c r="AG401" s="153" t="s">
        <v>1586</v>
      </c>
      <c r="AH401" s="78"/>
    </row>
    <row r="402" spans="1:34" x14ac:dyDescent="0.2">
      <c r="A402" s="103">
        <v>42461</v>
      </c>
      <c r="B402" s="138">
        <v>69</v>
      </c>
      <c r="C402" s="105" t="s">
        <v>468</v>
      </c>
      <c r="D402" s="104" t="s">
        <v>802</v>
      </c>
      <c r="E402" s="140">
        <f t="shared" si="121"/>
        <v>509580.66000000003</v>
      </c>
      <c r="F402" s="140">
        <f t="shared" si="124"/>
        <v>361974.34067574004</v>
      </c>
      <c r="G402" s="141" t="s">
        <v>29</v>
      </c>
      <c r="H402" s="138">
        <v>51335</v>
      </c>
      <c r="I402" s="142" t="s">
        <v>471</v>
      </c>
      <c r="J402" s="138">
        <v>51337</v>
      </c>
      <c r="K402" s="143" t="s">
        <v>472</v>
      </c>
      <c r="L402" s="144">
        <f t="shared" si="111"/>
        <v>47677.503811158807</v>
      </c>
      <c r="M402" s="144">
        <f t="shared" si="112"/>
        <v>33867.1271533525</v>
      </c>
      <c r="N402" s="145"/>
      <c r="O402" s="146" t="s">
        <v>269</v>
      </c>
      <c r="P402" s="147" t="s">
        <v>263</v>
      </c>
      <c r="Q402" s="146" t="e">
        <f>VLOOKUP(J402,J418:K830,2,FALSE)</f>
        <v>#N/A</v>
      </c>
      <c r="R402" s="138">
        <v>69</v>
      </c>
      <c r="S402" s="138">
        <v>1</v>
      </c>
      <c r="T402" s="150">
        <v>2.1800000000000002</v>
      </c>
      <c r="U402" s="150">
        <v>23.3</v>
      </c>
      <c r="V402" s="146">
        <f t="shared" si="113"/>
        <v>0</v>
      </c>
      <c r="W402" s="146">
        <f t="shared" si="114"/>
        <v>0</v>
      </c>
      <c r="X402" s="152">
        <f t="shared" si="115"/>
        <v>0</v>
      </c>
      <c r="Y402" s="152">
        <f t="shared" si="116"/>
        <v>0</v>
      </c>
      <c r="Z402" s="146">
        <f t="shared" si="122"/>
        <v>1</v>
      </c>
      <c r="AA402" s="152">
        <f t="shared" si="117"/>
        <v>0</v>
      </c>
      <c r="AB402" s="152">
        <f t="shared" si="118"/>
        <v>0</v>
      </c>
      <c r="AC402" s="146" t="s">
        <v>263</v>
      </c>
      <c r="AD402" s="138">
        <v>526</v>
      </c>
      <c r="AE402" s="138">
        <v>100</v>
      </c>
      <c r="AF402" s="150">
        <f t="shared" si="123"/>
        <v>2.1800000000000002</v>
      </c>
      <c r="AG402" s="153" t="s">
        <v>1579</v>
      </c>
      <c r="AH402" s="78"/>
    </row>
    <row r="403" spans="1:34" s="98" customFormat="1" x14ac:dyDescent="0.2">
      <c r="A403" s="103">
        <v>42517</v>
      </c>
      <c r="B403" s="138">
        <v>69</v>
      </c>
      <c r="C403" s="105" t="s">
        <v>492</v>
      </c>
      <c r="D403" s="153" t="s">
        <v>169</v>
      </c>
      <c r="E403" s="140">
        <f t="shared" si="121"/>
        <v>377760.23</v>
      </c>
      <c r="F403" s="140">
        <f t="shared" si="124"/>
        <v>349037.99323472538</v>
      </c>
      <c r="G403" s="141" t="s">
        <v>29</v>
      </c>
      <c r="H403" s="138">
        <v>51531</v>
      </c>
      <c r="I403" s="142" t="s">
        <v>651</v>
      </c>
      <c r="J403" s="138">
        <v>51551</v>
      </c>
      <c r="K403" s="143" t="s">
        <v>488</v>
      </c>
      <c r="L403" s="144">
        <f t="shared" si="111"/>
        <v>51847.900867046548</v>
      </c>
      <c r="M403" s="144">
        <f t="shared" si="112"/>
        <v>47905.750354045755</v>
      </c>
      <c r="N403" s="354"/>
      <c r="O403" s="146" t="s">
        <v>262</v>
      </c>
      <c r="P403" s="147" t="s">
        <v>606</v>
      </c>
      <c r="Q403" s="146" t="e">
        <f>VLOOKUP(J403,J404:K867,2,FALSE)</f>
        <v>#N/A</v>
      </c>
      <c r="R403" s="138">
        <v>69</v>
      </c>
      <c r="S403" s="138">
        <v>1</v>
      </c>
      <c r="T403" s="150">
        <v>7.25</v>
      </c>
      <c r="U403" s="150">
        <v>52.823</v>
      </c>
      <c r="V403" s="346">
        <f t="shared" si="113"/>
        <v>0</v>
      </c>
      <c r="W403" s="346">
        <f t="shared" si="114"/>
        <v>1</v>
      </c>
      <c r="X403" s="347">
        <f t="shared" si="115"/>
        <v>0</v>
      </c>
      <c r="Y403" s="347">
        <f t="shared" si="116"/>
        <v>0</v>
      </c>
      <c r="Z403" s="346">
        <f t="shared" si="122"/>
        <v>0</v>
      </c>
      <c r="AA403" s="347">
        <f t="shared" si="117"/>
        <v>0</v>
      </c>
      <c r="AB403" s="347">
        <f t="shared" si="118"/>
        <v>0</v>
      </c>
      <c r="AC403" s="346" t="s">
        <v>263</v>
      </c>
      <c r="AD403" s="348">
        <v>526</v>
      </c>
      <c r="AE403" s="348">
        <v>100</v>
      </c>
      <c r="AF403" s="349">
        <f t="shared" si="123"/>
        <v>7.25</v>
      </c>
      <c r="AG403" s="153" t="s">
        <v>1744</v>
      </c>
      <c r="AH403" s="94"/>
    </row>
    <row r="404" spans="1:34" s="98" customFormat="1" x14ac:dyDescent="0.2">
      <c r="A404" s="103">
        <v>42517</v>
      </c>
      <c r="B404" s="138">
        <v>69</v>
      </c>
      <c r="C404" s="105" t="s">
        <v>492</v>
      </c>
      <c r="D404" s="153" t="s">
        <v>169</v>
      </c>
      <c r="E404" s="140">
        <f t="shared" si="121"/>
        <v>377760.23</v>
      </c>
      <c r="F404" s="140">
        <f t="shared" si="124"/>
        <v>349037.99323472538</v>
      </c>
      <c r="G404" s="141" t="s">
        <v>29</v>
      </c>
      <c r="H404" s="138">
        <v>51551</v>
      </c>
      <c r="I404" s="142" t="s">
        <v>488</v>
      </c>
      <c r="J404" s="138">
        <v>51553</v>
      </c>
      <c r="K404" s="143" t="s">
        <v>495</v>
      </c>
      <c r="L404" s="144">
        <f t="shared" si="111"/>
        <v>28605.738409404992</v>
      </c>
      <c r="M404" s="144">
        <f t="shared" si="112"/>
        <v>26430.758816025245</v>
      </c>
      <c r="N404" s="145"/>
      <c r="O404" s="146" t="s">
        <v>269</v>
      </c>
      <c r="P404" s="147" t="s">
        <v>263</v>
      </c>
      <c r="Q404" s="146" t="str">
        <f>VLOOKUP(J404,J405:K869,2,FALSE)</f>
        <v>WHTE&amp;MN2</v>
      </c>
      <c r="R404" s="138">
        <v>69</v>
      </c>
      <c r="S404" s="138">
        <v>1</v>
      </c>
      <c r="T404" s="150">
        <v>4</v>
      </c>
      <c r="U404" s="150">
        <v>52.823</v>
      </c>
      <c r="V404" s="346">
        <f t="shared" si="113"/>
        <v>0</v>
      </c>
      <c r="W404" s="346">
        <f t="shared" si="114"/>
        <v>0</v>
      </c>
      <c r="X404" s="347">
        <f t="shared" si="115"/>
        <v>0</v>
      </c>
      <c r="Y404" s="347">
        <f t="shared" si="116"/>
        <v>0</v>
      </c>
      <c r="Z404" s="346">
        <f t="shared" si="122"/>
        <v>1</v>
      </c>
      <c r="AA404" s="347">
        <f t="shared" si="117"/>
        <v>0</v>
      </c>
      <c r="AB404" s="347">
        <f t="shared" si="118"/>
        <v>0</v>
      </c>
      <c r="AC404" s="346" t="s">
        <v>263</v>
      </c>
      <c r="AD404" s="348">
        <v>526</v>
      </c>
      <c r="AE404" s="348">
        <v>100</v>
      </c>
      <c r="AF404" s="349">
        <f t="shared" si="123"/>
        <v>4</v>
      </c>
      <c r="AG404" s="153" t="s">
        <v>1744</v>
      </c>
      <c r="AH404" s="94"/>
    </row>
    <row r="405" spans="1:34" s="98" customFormat="1" x14ac:dyDescent="0.2">
      <c r="A405" s="103">
        <v>42517</v>
      </c>
      <c r="B405" s="138">
        <v>69</v>
      </c>
      <c r="C405" s="105" t="s">
        <v>492</v>
      </c>
      <c r="D405" s="153" t="s">
        <v>169</v>
      </c>
      <c r="E405" s="140">
        <f t="shared" si="121"/>
        <v>377760.23</v>
      </c>
      <c r="F405" s="140">
        <f t="shared" si="124"/>
        <v>349037.99323472538</v>
      </c>
      <c r="G405" s="141" t="s">
        <v>29</v>
      </c>
      <c r="H405" s="138">
        <v>51553</v>
      </c>
      <c r="I405" s="142" t="s">
        <v>495</v>
      </c>
      <c r="J405" s="138">
        <v>51555</v>
      </c>
      <c r="K405" s="143" t="s">
        <v>496</v>
      </c>
      <c r="L405" s="144">
        <f t="shared" si="111"/>
        <v>21454.303807053744</v>
      </c>
      <c r="M405" s="144">
        <f t="shared" si="112"/>
        <v>19823.069112018933</v>
      </c>
      <c r="N405" s="145"/>
      <c r="O405" s="146" t="s">
        <v>262</v>
      </c>
      <c r="P405" s="147" t="s">
        <v>606</v>
      </c>
      <c r="Q405" s="146" t="str">
        <f>VLOOKUP(J405,J406:K870,2,FALSE)</f>
        <v>SP-SHLW2</v>
      </c>
      <c r="R405" s="138">
        <v>69</v>
      </c>
      <c r="S405" s="138">
        <v>1</v>
      </c>
      <c r="T405" s="150">
        <v>3</v>
      </c>
      <c r="U405" s="150">
        <v>52.823</v>
      </c>
      <c r="V405" s="346">
        <f t="shared" si="113"/>
        <v>0</v>
      </c>
      <c r="W405" s="346">
        <f t="shared" si="114"/>
        <v>1</v>
      </c>
      <c r="X405" s="347">
        <f t="shared" si="115"/>
        <v>0</v>
      </c>
      <c r="Y405" s="347">
        <f t="shared" si="116"/>
        <v>0</v>
      </c>
      <c r="Z405" s="346">
        <f t="shared" si="122"/>
        <v>0</v>
      </c>
      <c r="AA405" s="347">
        <f t="shared" si="117"/>
        <v>0</v>
      </c>
      <c r="AB405" s="347">
        <f t="shared" si="118"/>
        <v>0</v>
      </c>
      <c r="AC405" s="346" t="s">
        <v>263</v>
      </c>
      <c r="AD405" s="348">
        <v>526</v>
      </c>
      <c r="AE405" s="348">
        <v>100</v>
      </c>
      <c r="AF405" s="349">
        <f t="shared" si="123"/>
        <v>3</v>
      </c>
      <c r="AG405" s="153" t="s">
        <v>1744</v>
      </c>
      <c r="AH405" s="94"/>
    </row>
    <row r="406" spans="1:34" s="98" customFormat="1" x14ac:dyDescent="0.2">
      <c r="A406" s="103">
        <v>42517</v>
      </c>
      <c r="B406" s="138">
        <v>69</v>
      </c>
      <c r="C406" s="105" t="s">
        <v>492</v>
      </c>
      <c r="D406" s="153" t="s">
        <v>169</v>
      </c>
      <c r="E406" s="140">
        <f t="shared" si="121"/>
        <v>377760.23</v>
      </c>
      <c r="F406" s="140">
        <f t="shared" si="124"/>
        <v>349037.99323472538</v>
      </c>
      <c r="G406" s="141" t="s">
        <v>29</v>
      </c>
      <c r="H406" s="138">
        <v>51555</v>
      </c>
      <c r="I406" s="142" t="s">
        <v>496</v>
      </c>
      <c r="J406" s="138">
        <v>51611</v>
      </c>
      <c r="K406" s="143" t="s">
        <v>497</v>
      </c>
      <c r="L406" s="144">
        <f t="shared" si="111"/>
        <v>32181.455710580616</v>
      </c>
      <c r="M406" s="144">
        <f t="shared" si="112"/>
        <v>29734.603668028398</v>
      </c>
      <c r="N406" s="145"/>
      <c r="O406" s="146" t="s">
        <v>269</v>
      </c>
      <c r="P406" s="147" t="s">
        <v>263</v>
      </c>
      <c r="Q406" s="146" t="e">
        <f>VLOOKUP(J406,J407:K871,2,FALSE)</f>
        <v>#N/A</v>
      </c>
      <c r="R406" s="138">
        <v>69</v>
      </c>
      <c r="S406" s="138">
        <v>1</v>
      </c>
      <c r="T406" s="150">
        <v>4.5</v>
      </c>
      <c r="U406" s="150">
        <v>52.823</v>
      </c>
      <c r="V406" s="346">
        <f t="shared" si="113"/>
        <v>0</v>
      </c>
      <c r="W406" s="346">
        <f t="shared" si="114"/>
        <v>0</v>
      </c>
      <c r="X406" s="347">
        <f t="shared" si="115"/>
        <v>0</v>
      </c>
      <c r="Y406" s="347">
        <f t="shared" si="116"/>
        <v>0</v>
      </c>
      <c r="Z406" s="346">
        <f t="shared" si="122"/>
        <v>1</v>
      </c>
      <c r="AA406" s="347">
        <f t="shared" si="117"/>
        <v>0</v>
      </c>
      <c r="AB406" s="347">
        <f t="shared" si="118"/>
        <v>0</v>
      </c>
      <c r="AC406" s="346" t="s">
        <v>263</v>
      </c>
      <c r="AD406" s="348">
        <v>526</v>
      </c>
      <c r="AE406" s="348">
        <v>100</v>
      </c>
      <c r="AF406" s="349">
        <f t="shared" si="123"/>
        <v>4.5</v>
      </c>
      <c r="AG406" s="153" t="s">
        <v>1744</v>
      </c>
      <c r="AH406" s="94"/>
    </row>
    <row r="407" spans="1:34" s="98" customFormat="1" x14ac:dyDescent="0.2">
      <c r="A407" s="103">
        <v>42517</v>
      </c>
      <c r="B407" s="138">
        <v>69</v>
      </c>
      <c r="C407" s="105" t="s">
        <v>492</v>
      </c>
      <c r="D407" s="153" t="s">
        <v>169</v>
      </c>
      <c r="E407" s="140">
        <f t="shared" si="121"/>
        <v>377760.23</v>
      </c>
      <c r="F407" s="140">
        <f t="shared" si="124"/>
        <v>349037.99323472538</v>
      </c>
      <c r="G407" s="141" t="s">
        <v>29</v>
      </c>
      <c r="H407" s="138">
        <v>51553</v>
      </c>
      <c r="I407" s="142" t="s">
        <v>495</v>
      </c>
      <c r="J407" s="138">
        <v>51555</v>
      </c>
      <c r="K407" s="143" t="s">
        <v>496</v>
      </c>
      <c r="L407" s="144">
        <f t="shared" si="111"/>
        <v>21454.303807053744</v>
      </c>
      <c r="M407" s="144">
        <f t="shared" si="112"/>
        <v>19823.069112018933</v>
      </c>
      <c r="N407" s="145"/>
      <c r="O407" s="146" t="s">
        <v>262</v>
      </c>
      <c r="P407" s="147" t="s">
        <v>606</v>
      </c>
      <c r="Q407" s="146" t="e">
        <f>VLOOKUP(J407,J408:K876,2,FALSE)</f>
        <v>#N/A</v>
      </c>
      <c r="R407" s="138">
        <v>69</v>
      </c>
      <c r="S407" s="138">
        <v>1</v>
      </c>
      <c r="T407" s="150">
        <v>3</v>
      </c>
      <c r="U407" s="150">
        <v>52.823</v>
      </c>
      <c r="V407" s="346">
        <f t="shared" si="113"/>
        <v>0</v>
      </c>
      <c r="W407" s="346">
        <f t="shared" si="114"/>
        <v>1</v>
      </c>
      <c r="X407" s="347">
        <f t="shared" si="115"/>
        <v>0</v>
      </c>
      <c r="Y407" s="347">
        <f t="shared" si="116"/>
        <v>0</v>
      </c>
      <c r="Z407" s="346">
        <f t="shared" si="122"/>
        <v>0</v>
      </c>
      <c r="AA407" s="347">
        <f t="shared" si="117"/>
        <v>0</v>
      </c>
      <c r="AB407" s="347">
        <f t="shared" si="118"/>
        <v>0</v>
      </c>
      <c r="AC407" s="346" t="s">
        <v>263</v>
      </c>
      <c r="AD407" s="348">
        <v>526</v>
      </c>
      <c r="AE407" s="348">
        <v>100</v>
      </c>
      <c r="AF407" s="349">
        <f t="shared" si="123"/>
        <v>3</v>
      </c>
      <c r="AG407" s="153" t="s">
        <v>1744</v>
      </c>
      <c r="AH407" s="94"/>
    </row>
    <row r="408" spans="1:34" s="98" customFormat="1" x14ac:dyDescent="0.2">
      <c r="A408" s="103">
        <v>42517</v>
      </c>
      <c r="B408" s="138">
        <v>69</v>
      </c>
      <c r="C408" s="105" t="s">
        <v>492</v>
      </c>
      <c r="D408" s="153" t="s">
        <v>169</v>
      </c>
      <c r="E408" s="140">
        <f t="shared" si="121"/>
        <v>377760.23</v>
      </c>
      <c r="F408" s="140">
        <f t="shared" si="124"/>
        <v>349037.99323472538</v>
      </c>
      <c r="G408" s="141" t="s">
        <v>29</v>
      </c>
      <c r="H408" s="138">
        <v>51551</v>
      </c>
      <c r="I408" s="142" t="s">
        <v>488</v>
      </c>
      <c r="J408" s="138">
        <v>51553</v>
      </c>
      <c r="K408" s="143" t="s">
        <v>495</v>
      </c>
      <c r="L408" s="144">
        <f t="shared" si="111"/>
        <v>28605.738409404992</v>
      </c>
      <c r="M408" s="144">
        <f t="shared" si="112"/>
        <v>26430.758816025245</v>
      </c>
      <c r="N408" s="145"/>
      <c r="O408" s="146" t="s">
        <v>269</v>
      </c>
      <c r="P408" s="147" t="s">
        <v>263</v>
      </c>
      <c r="Q408" s="146" t="e">
        <f>VLOOKUP(J408,J491:K875,2,FALSE)</f>
        <v>#N/A</v>
      </c>
      <c r="R408" s="138">
        <v>69</v>
      </c>
      <c r="S408" s="138">
        <v>1</v>
      </c>
      <c r="T408" s="150">
        <v>4</v>
      </c>
      <c r="U408" s="150">
        <v>52.823</v>
      </c>
      <c r="V408" s="346">
        <f t="shared" si="113"/>
        <v>0</v>
      </c>
      <c r="W408" s="346">
        <f t="shared" si="114"/>
        <v>0</v>
      </c>
      <c r="X408" s="347">
        <f t="shared" si="115"/>
        <v>0</v>
      </c>
      <c r="Y408" s="347">
        <f t="shared" si="116"/>
        <v>0</v>
      </c>
      <c r="Z408" s="346">
        <f t="shared" si="122"/>
        <v>1</v>
      </c>
      <c r="AA408" s="347">
        <f t="shared" si="117"/>
        <v>0</v>
      </c>
      <c r="AB408" s="347">
        <f t="shared" si="118"/>
        <v>0</v>
      </c>
      <c r="AC408" s="346" t="s">
        <v>263</v>
      </c>
      <c r="AD408" s="348">
        <v>526</v>
      </c>
      <c r="AE408" s="348">
        <v>100</v>
      </c>
      <c r="AF408" s="349">
        <f t="shared" si="123"/>
        <v>4</v>
      </c>
      <c r="AG408" s="153" t="s">
        <v>1744</v>
      </c>
      <c r="AH408" s="94"/>
    </row>
    <row r="409" spans="1:34" s="92" customFormat="1" x14ac:dyDescent="0.2">
      <c r="A409" s="103">
        <v>42461</v>
      </c>
      <c r="B409" s="138">
        <v>69</v>
      </c>
      <c r="C409" s="105" t="s">
        <v>647</v>
      </c>
      <c r="D409" s="196" t="s">
        <v>369</v>
      </c>
      <c r="E409" s="140">
        <f t="shared" si="121"/>
        <v>499621.54</v>
      </c>
      <c r="F409" s="140">
        <f t="shared" si="124"/>
        <v>457402.84648597438</v>
      </c>
      <c r="G409" s="141" t="s">
        <v>29</v>
      </c>
      <c r="H409" s="138">
        <v>52001</v>
      </c>
      <c r="I409" s="142" t="s">
        <v>409</v>
      </c>
      <c r="J409" s="138">
        <v>51999</v>
      </c>
      <c r="K409" s="143" t="s">
        <v>1699</v>
      </c>
      <c r="L409" s="144">
        <f t="shared" si="111"/>
        <v>63850.654730102076</v>
      </c>
      <c r="M409" s="144">
        <f t="shared" si="112"/>
        <v>58455.188348248223</v>
      </c>
      <c r="N409" s="145">
        <f>SUM(L409:L417)</f>
        <v>686479.7599616868</v>
      </c>
      <c r="O409" s="146" t="s">
        <v>269</v>
      </c>
      <c r="P409" s="147" t="s">
        <v>263</v>
      </c>
      <c r="Q409" s="146" t="s">
        <v>1699</v>
      </c>
      <c r="R409" s="138">
        <v>69</v>
      </c>
      <c r="S409" s="138">
        <v>1</v>
      </c>
      <c r="T409" s="150">
        <v>4.87</v>
      </c>
      <c r="U409" s="150">
        <v>38.106999999999999</v>
      </c>
      <c r="V409" s="146">
        <f t="shared" si="113"/>
        <v>0</v>
      </c>
      <c r="W409" s="146">
        <f t="shared" si="114"/>
        <v>0</v>
      </c>
      <c r="X409" s="152">
        <f t="shared" si="115"/>
        <v>0</v>
      </c>
      <c r="Y409" s="152">
        <f t="shared" si="116"/>
        <v>0</v>
      </c>
      <c r="Z409" s="146">
        <f t="shared" si="122"/>
        <v>1</v>
      </c>
      <c r="AA409" s="152">
        <f t="shared" si="117"/>
        <v>0</v>
      </c>
      <c r="AB409" s="152">
        <f t="shared" si="118"/>
        <v>0</v>
      </c>
      <c r="AC409" s="146" t="s">
        <v>263</v>
      </c>
      <c r="AD409" s="138">
        <v>526</v>
      </c>
      <c r="AE409" s="138">
        <v>100</v>
      </c>
      <c r="AF409" s="150">
        <f t="shared" si="123"/>
        <v>4.87</v>
      </c>
      <c r="AG409" s="196" t="s">
        <v>1491</v>
      </c>
      <c r="AH409" s="94"/>
    </row>
    <row r="410" spans="1:34" s="92" customFormat="1" x14ac:dyDescent="0.2">
      <c r="A410" s="103">
        <v>42461</v>
      </c>
      <c r="B410" s="138">
        <v>69</v>
      </c>
      <c r="C410" s="105" t="s">
        <v>647</v>
      </c>
      <c r="D410" s="196" t="s">
        <v>369</v>
      </c>
      <c r="E410" s="140">
        <f t="shared" si="121"/>
        <v>499621.54</v>
      </c>
      <c r="F410" s="140">
        <f t="shared" si="124"/>
        <v>457402.84648597438</v>
      </c>
      <c r="G410" s="141" t="s">
        <v>29</v>
      </c>
      <c r="H410" s="138">
        <v>51999</v>
      </c>
      <c r="I410" s="142" t="s">
        <v>1699</v>
      </c>
      <c r="J410" s="138">
        <v>51993</v>
      </c>
      <c r="K410" s="143" t="s">
        <v>1700</v>
      </c>
      <c r="L410" s="144">
        <f t="shared" si="111"/>
        <v>43935.01930196552</v>
      </c>
      <c r="M410" s="144">
        <f t="shared" si="112"/>
        <v>40222.450955848013</v>
      </c>
      <c r="N410" s="145"/>
      <c r="O410" s="146" t="s">
        <v>262</v>
      </c>
      <c r="P410" s="147" t="s">
        <v>604</v>
      </c>
      <c r="Q410" s="146" t="e">
        <v>#N/A</v>
      </c>
      <c r="R410" s="138">
        <v>69</v>
      </c>
      <c r="S410" s="138">
        <v>1</v>
      </c>
      <c r="T410" s="150">
        <v>3.351</v>
      </c>
      <c r="U410" s="150">
        <v>38.106999999999999</v>
      </c>
      <c r="V410" s="146">
        <f t="shared" si="113"/>
        <v>0</v>
      </c>
      <c r="W410" s="146">
        <f t="shared" si="114"/>
        <v>1</v>
      </c>
      <c r="X410" s="152">
        <f t="shared" si="115"/>
        <v>0</v>
      </c>
      <c r="Y410" s="152">
        <f t="shared" si="116"/>
        <v>0</v>
      </c>
      <c r="Z410" s="146">
        <f t="shared" si="122"/>
        <v>0</v>
      </c>
      <c r="AA410" s="152">
        <f t="shared" si="117"/>
        <v>0</v>
      </c>
      <c r="AB410" s="152">
        <f t="shared" si="118"/>
        <v>0</v>
      </c>
      <c r="AC410" s="146" t="s">
        <v>263</v>
      </c>
      <c r="AD410" s="138">
        <v>526</v>
      </c>
      <c r="AE410" s="138">
        <v>100</v>
      </c>
      <c r="AF410" s="150">
        <f t="shared" si="123"/>
        <v>3.351</v>
      </c>
      <c r="AG410" s="196" t="s">
        <v>1491</v>
      </c>
      <c r="AH410" s="94"/>
    </row>
    <row r="411" spans="1:34" s="92" customFormat="1" x14ac:dyDescent="0.2">
      <c r="A411" s="103">
        <v>42461</v>
      </c>
      <c r="B411" s="138">
        <v>69</v>
      </c>
      <c r="C411" s="105" t="s">
        <v>647</v>
      </c>
      <c r="D411" s="196" t="s">
        <v>369</v>
      </c>
      <c r="E411" s="140">
        <f t="shared" si="121"/>
        <v>499621.54</v>
      </c>
      <c r="F411" s="140">
        <f t="shared" si="124"/>
        <v>457402.84648597438</v>
      </c>
      <c r="G411" s="141" t="s">
        <v>29</v>
      </c>
      <c r="H411" s="138">
        <v>51993</v>
      </c>
      <c r="I411" s="142" t="s">
        <v>1700</v>
      </c>
      <c r="J411" s="138">
        <v>51997</v>
      </c>
      <c r="K411" s="143" t="s">
        <v>1701</v>
      </c>
      <c r="L411" s="144">
        <f t="shared" si="111"/>
        <v>91777.121788647753</v>
      </c>
      <c r="M411" s="144">
        <f t="shared" si="112"/>
        <v>84021.8313013835</v>
      </c>
      <c r="N411" s="145"/>
      <c r="O411" s="146" t="s">
        <v>269</v>
      </c>
      <c r="P411" s="147" t="s">
        <v>263</v>
      </c>
      <c r="Q411" s="146" t="s">
        <v>1701</v>
      </c>
      <c r="R411" s="138">
        <v>69</v>
      </c>
      <c r="S411" s="138">
        <v>1</v>
      </c>
      <c r="T411" s="150">
        <v>7</v>
      </c>
      <c r="U411" s="150">
        <v>38.106999999999999</v>
      </c>
      <c r="V411" s="146">
        <f t="shared" si="113"/>
        <v>0</v>
      </c>
      <c r="W411" s="146">
        <f t="shared" si="114"/>
        <v>0</v>
      </c>
      <c r="X411" s="152">
        <f t="shared" si="115"/>
        <v>0</v>
      </c>
      <c r="Y411" s="152">
        <f t="shared" si="116"/>
        <v>0</v>
      </c>
      <c r="Z411" s="146">
        <f t="shared" si="122"/>
        <v>1</v>
      </c>
      <c r="AA411" s="152">
        <f t="shared" si="117"/>
        <v>0</v>
      </c>
      <c r="AB411" s="152">
        <f t="shared" si="118"/>
        <v>0</v>
      </c>
      <c r="AC411" s="146" t="s">
        <v>263</v>
      </c>
      <c r="AD411" s="138">
        <v>526</v>
      </c>
      <c r="AE411" s="138">
        <v>100</v>
      </c>
      <c r="AF411" s="150">
        <f t="shared" si="123"/>
        <v>7</v>
      </c>
      <c r="AG411" s="196" t="s">
        <v>1491</v>
      </c>
      <c r="AH411" s="94"/>
    </row>
    <row r="412" spans="1:34" s="92" customFormat="1" x14ac:dyDescent="0.2">
      <c r="A412" s="103">
        <v>42461</v>
      </c>
      <c r="B412" s="138">
        <v>69</v>
      </c>
      <c r="C412" s="105" t="s">
        <v>647</v>
      </c>
      <c r="D412" s="196" t="s">
        <v>369</v>
      </c>
      <c r="E412" s="140">
        <f t="shared" si="121"/>
        <v>499621.54</v>
      </c>
      <c r="F412" s="140">
        <f t="shared" si="124"/>
        <v>457402.84648597438</v>
      </c>
      <c r="G412" s="141" t="s">
        <v>29</v>
      </c>
      <c r="H412" s="138">
        <v>52023</v>
      </c>
      <c r="I412" s="142" t="s">
        <v>1702</v>
      </c>
      <c r="J412" s="138">
        <v>51991</v>
      </c>
      <c r="K412" s="143" t="s">
        <v>1703</v>
      </c>
      <c r="L412" s="144">
        <f t="shared" si="111"/>
        <v>58199.806231401053</v>
      </c>
      <c r="M412" s="144">
        <f t="shared" si="112"/>
        <v>53281.844163834474</v>
      </c>
      <c r="N412" s="145"/>
      <c r="O412" s="146" t="s">
        <v>269</v>
      </c>
      <c r="P412" s="147" t="s">
        <v>263</v>
      </c>
      <c r="Q412" s="146" t="s">
        <v>1703</v>
      </c>
      <c r="R412" s="138">
        <v>69</v>
      </c>
      <c r="S412" s="138">
        <v>1</v>
      </c>
      <c r="T412" s="150">
        <v>4.4390000000000001</v>
      </c>
      <c r="U412" s="150">
        <v>38.106999999999999</v>
      </c>
      <c r="V412" s="146">
        <f t="shared" si="113"/>
        <v>0</v>
      </c>
      <c r="W412" s="146">
        <f t="shared" si="114"/>
        <v>0</v>
      </c>
      <c r="X412" s="152">
        <f t="shared" si="115"/>
        <v>0</v>
      </c>
      <c r="Y412" s="152">
        <f t="shared" si="116"/>
        <v>0</v>
      </c>
      <c r="Z412" s="146">
        <f t="shared" si="122"/>
        <v>1</v>
      </c>
      <c r="AA412" s="152">
        <f t="shared" si="117"/>
        <v>0</v>
      </c>
      <c r="AB412" s="152">
        <f t="shared" si="118"/>
        <v>0</v>
      </c>
      <c r="AC412" s="146" t="s">
        <v>263</v>
      </c>
      <c r="AD412" s="138">
        <v>526</v>
      </c>
      <c r="AE412" s="138">
        <v>100</v>
      </c>
      <c r="AF412" s="150">
        <f t="shared" si="123"/>
        <v>4.4390000000000001</v>
      </c>
      <c r="AG412" s="196" t="s">
        <v>1491</v>
      </c>
      <c r="AH412" s="94"/>
    </row>
    <row r="413" spans="1:34" s="92" customFormat="1" x14ac:dyDescent="0.2">
      <c r="A413" s="103">
        <v>42461</v>
      </c>
      <c r="B413" s="138">
        <v>69</v>
      </c>
      <c r="C413" s="105" t="s">
        <v>647</v>
      </c>
      <c r="D413" s="196" t="s">
        <v>369</v>
      </c>
      <c r="E413" s="140">
        <f t="shared" si="121"/>
        <v>499621.54</v>
      </c>
      <c r="F413" s="140">
        <f t="shared" si="124"/>
        <v>457402.84648597438</v>
      </c>
      <c r="G413" s="141" t="s">
        <v>29</v>
      </c>
      <c r="H413" s="138">
        <v>51989</v>
      </c>
      <c r="I413" s="142" t="s">
        <v>1704</v>
      </c>
      <c r="J413" s="138">
        <v>52023</v>
      </c>
      <c r="K413" s="143" t="s">
        <v>1702</v>
      </c>
      <c r="L413" s="144">
        <f t="shared" si="111"/>
        <v>91646.011614663978</v>
      </c>
      <c r="M413" s="144">
        <f t="shared" si="112"/>
        <v>83901.800113810095</v>
      </c>
      <c r="N413" s="145"/>
      <c r="O413" s="146" t="s">
        <v>262</v>
      </c>
      <c r="P413" s="147" t="s">
        <v>604</v>
      </c>
      <c r="Q413" s="146" t="e">
        <v>#N/A</v>
      </c>
      <c r="R413" s="138">
        <v>69</v>
      </c>
      <c r="S413" s="138">
        <v>1</v>
      </c>
      <c r="T413" s="150">
        <v>6.99</v>
      </c>
      <c r="U413" s="150">
        <v>38.106999999999999</v>
      </c>
      <c r="V413" s="146">
        <f t="shared" si="113"/>
        <v>0</v>
      </c>
      <c r="W413" s="146">
        <f t="shared" si="114"/>
        <v>1</v>
      </c>
      <c r="X413" s="152">
        <f t="shared" si="115"/>
        <v>0</v>
      </c>
      <c r="Y413" s="152">
        <f t="shared" si="116"/>
        <v>0</v>
      </c>
      <c r="Z413" s="146">
        <f t="shared" si="122"/>
        <v>0</v>
      </c>
      <c r="AA413" s="152">
        <f t="shared" si="117"/>
        <v>0</v>
      </c>
      <c r="AB413" s="152">
        <f t="shared" si="118"/>
        <v>0</v>
      </c>
      <c r="AC413" s="146" t="s">
        <v>263</v>
      </c>
      <c r="AD413" s="138">
        <v>526</v>
      </c>
      <c r="AE413" s="138">
        <v>100</v>
      </c>
      <c r="AF413" s="150">
        <f t="shared" si="123"/>
        <v>6.99</v>
      </c>
      <c r="AG413" s="196" t="s">
        <v>1491</v>
      </c>
      <c r="AH413" s="94"/>
    </row>
    <row r="414" spans="1:34" s="92" customFormat="1" x14ac:dyDescent="0.2">
      <c r="A414" s="103">
        <v>42461</v>
      </c>
      <c r="B414" s="138">
        <v>69</v>
      </c>
      <c r="C414" s="105" t="s">
        <v>647</v>
      </c>
      <c r="D414" s="196" t="s">
        <v>369</v>
      </c>
      <c r="E414" s="140">
        <f t="shared" si="121"/>
        <v>499621.54</v>
      </c>
      <c r="F414" s="140">
        <f t="shared" si="124"/>
        <v>457402.84648597438</v>
      </c>
      <c r="G414" s="141" t="s">
        <v>29</v>
      </c>
      <c r="H414" s="138">
        <v>51981</v>
      </c>
      <c r="I414" s="142" t="s">
        <v>389</v>
      </c>
      <c r="J414" s="138">
        <v>51989</v>
      </c>
      <c r="K414" s="143" t="s">
        <v>1704</v>
      </c>
      <c r="L414" s="144">
        <f t="shared" si="111"/>
        <v>136354.5809431338</v>
      </c>
      <c r="M414" s="144">
        <f t="shared" si="112"/>
        <v>124832.43507634119</v>
      </c>
      <c r="N414" s="145"/>
      <c r="O414" s="146" t="s">
        <v>262</v>
      </c>
      <c r="P414" s="147" t="s">
        <v>604</v>
      </c>
      <c r="Q414" s="146" t="e">
        <v>#N/A</v>
      </c>
      <c r="R414" s="138">
        <v>69</v>
      </c>
      <c r="S414" s="138">
        <v>1</v>
      </c>
      <c r="T414" s="150">
        <v>10.4</v>
      </c>
      <c r="U414" s="150">
        <v>38.106999999999999</v>
      </c>
      <c r="V414" s="146">
        <f t="shared" si="113"/>
        <v>0</v>
      </c>
      <c r="W414" s="146">
        <f t="shared" si="114"/>
        <v>1</v>
      </c>
      <c r="X414" s="152">
        <f t="shared" si="115"/>
        <v>0</v>
      </c>
      <c r="Y414" s="152">
        <f t="shared" si="116"/>
        <v>0</v>
      </c>
      <c r="Z414" s="146">
        <f t="shared" si="122"/>
        <v>0</v>
      </c>
      <c r="AA414" s="152">
        <f t="shared" si="117"/>
        <v>0</v>
      </c>
      <c r="AB414" s="152">
        <f t="shared" si="118"/>
        <v>0</v>
      </c>
      <c r="AC414" s="146" t="s">
        <v>263</v>
      </c>
      <c r="AD414" s="138">
        <v>526</v>
      </c>
      <c r="AE414" s="138">
        <v>100</v>
      </c>
      <c r="AF414" s="150">
        <f t="shared" si="123"/>
        <v>10.4</v>
      </c>
      <c r="AG414" s="196" t="s">
        <v>1491</v>
      </c>
      <c r="AH414" s="94"/>
    </row>
    <row r="415" spans="1:34" s="92" customFormat="1" x14ac:dyDescent="0.2">
      <c r="A415" s="103">
        <v>42461</v>
      </c>
      <c r="B415" s="138">
        <v>69</v>
      </c>
      <c r="C415" s="105" t="s">
        <v>647</v>
      </c>
      <c r="D415" s="196" t="s">
        <v>369</v>
      </c>
      <c r="E415" s="140">
        <f t="shared" si="121"/>
        <v>499621.54</v>
      </c>
      <c r="F415" s="140">
        <f t="shared" si="124"/>
        <v>457402.84648597438</v>
      </c>
      <c r="G415" s="141" t="s">
        <v>29</v>
      </c>
      <c r="H415" s="138">
        <v>52001</v>
      </c>
      <c r="I415" s="142" t="s">
        <v>409</v>
      </c>
      <c r="J415" s="138">
        <v>51999</v>
      </c>
      <c r="K415" s="143" t="s">
        <v>1699</v>
      </c>
      <c r="L415" s="144">
        <f t="shared" si="111"/>
        <v>63850.654730102076</v>
      </c>
      <c r="M415" s="144">
        <f t="shared" si="112"/>
        <v>58455.188348248223</v>
      </c>
      <c r="N415" s="104"/>
      <c r="O415" s="146" t="s">
        <v>269</v>
      </c>
      <c r="P415" s="147" t="s">
        <v>263</v>
      </c>
      <c r="Q415" s="146" t="e">
        <v>#N/A</v>
      </c>
      <c r="R415" s="138">
        <v>69</v>
      </c>
      <c r="S415" s="138">
        <v>1</v>
      </c>
      <c r="T415" s="150">
        <v>4.87</v>
      </c>
      <c r="U415" s="150">
        <v>38.106999999999999</v>
      </c>
      <c r="V415" s="146">
        <f t="shared" si="113"/>
        <v>0</v>
      </c>
      <c r="W415" s="146">
        <f t="shared" si="114"/>
        <v>0</v>
      </c>
      <c r="X415" s="152">
        <f t="shared" si="115"/>
        <v>0</v>
      </c>
      <c r="Y415" s="152">
        <f t="shared" si="116"/>
        <v>0</v>
      </c>
      <c r="Z415" s="146">
        <f t="shared" si="122"/>
        <v>1</v>
      </c>
      <c r="AA415" s="152">
        <f t="shared" si="117"/>
        <v>0</v>
      </c>
      <c r="AB415" s="152">
        <f t="shared" si="118"/>
        <v>0</v>
      </c>
      <c r="AC415" s="146" t="s">
        <v>263</v>
      </c>
      <c r="AD415" s="138">
        <v>526</v>
      </c>
      <c r="AE415" s="138">
        <v>100</v>
      </c>
      <c r="AF415" s="150">
        <f t="shared" si="123"/>
        <v>4.87</v>
      </c>
      <c r="AG415" s="196" t="s">
        <v>1491</v>
      </c>
      <c r="AH415" s="94"/>
    </row>
    <row r="416" spans="1:34" s="92" customFormat="1" x14ac:dyDescent="0.2">
      <c r="A416" s="103">
        <v>42461</v>
      </c>
      <c r="B416" s="138">
        <v>69</v>
      </c>
      <c r="C416" s="105" t="s">
        <v>647</v>
      </c>
      <c r="D416" s="196" t="s">
        <v>369</v>
      </c>
      <c r="E416" s="140">
        <f t="shared" si="121"/>
        <v>499621.54</v>
      </c>
      <c r="F416" s="140">
        <f t="shared" si="124"/>
        <v>457402.84648597438</v>
      </c>
      <c r="G416" s="141" t="s">
        <v>29</v>
      </c>
      <c r="H416" s="138">
        <v>51993</v>
      </c>
      <c r="I416" s="142" t="s">
        <v>1700</v>
      </c>
      <c r="J416" s="138">
        <v>51997</v>
      </c>
      <c r="K416" s="143" t="s">
        <v>1701</v>
      </c>
      <c r="L416" s="144">
        <f t="shared" si="111"/>
        <v>91777.121788647753</v>
      </c>
      <c r="M416" s="144">
        <f t="shared" si="112"/>
        <v>84021.8313013835</v>
      </c>
      <c r="N416" s="145"/>
      <c r="O416" s="146" t="s">
        <v>269</v>
      </c>
      <c r="P416" s="147" t="s">
        <v>263</v>
      </c>
      <c r="Q416" s="146" t="e">
        <v>#N/A</v>
      </c>
      <c r="R416" s="138">
        <v>69</v>
      </c>
      <c r="S416" s="138">
        <v>1</v>
      </c>
      <c r="T416" s="150">
        <v>7</v>
      </c>
      <c r="U416" s="150">
        <v>38.106999999999999</v>
      </c>
      <c r="V416" s="146">
        <f t="shared" si="113"/>
        <v>0</v>
      </c>
      <c r="W416" s="146">
        <f t="shared" si="114"/>
        <v>0</v>
      </c>
      <c r="X416" s="152">
        <f t="shared" si="115"/>
        <v>0</v>
      </c>
      <c r="Y416" s="152">
        <f t="shared" si="116"/>
        <v>0</v>
      </c>
      <c r="Z416" s="146">
        <f t="shared" si="122"/>
        <v>1</v>
      </c>
      <c r="AA416" s="152">
        <f t="shared" si="117"/>
        <v>0</v>
      </c>
      <c r="AB416" s="152">
        <f t="shared" si="118"/>
        <v>0</v>
      </c>
      <c r="AC416" s="146" t="s">
        <v>263</v>
      </c>
      <c r="AD416" s="138">
        <v>526</v>
      </c>
      <c r="AE416" s="138">
        <v>100</v>
      </c>
      <c r="AF416" s="150">
        <f t="shared" si="123"/>
        <v>7</v>
      </c>
      <c r="AG416" s="196" t="s">
        <v>1491</v>
      </c>
      <c r="AH416" s="94"/>
    </row>
    <row r="417" spans="1:34" s="92" customFormat="1" x14ac:dyDescent="0.2">
      <c r="A417" s="103">
        <v>42461</v>
      </c>
      <c r="B417" s="138">
        <v>69</v>
      </c>
      <c r="C417" s="105" t="s">
        <v>647</v>
      </c>
      <c r="D417" s="196" t="s">
        <v>369</v>
      </c>
      <c r="E417" s="140">
        <f t="shared" si="121"/>
        <v>499621.54</v>
      </c>
      <c r="F417" s="140">
        <f t="shared" si="124"/>
        <v>457402.84648597438</v>
      </c>
      <c r="G417" s="141" t="s">
        <v>29</v>
      </c>
      <c r="H417" s="138">
        <v>52023</v>
      </c>
      <c r="I417" s="142" t="s">
        <v>1702</v>
      </c>
      <c r="J417" s="138">
        <v>51991</v>
      </c>
      <c r="K417" s="143" t="s">
        <v>1703</v>
      </c>
      <c r="L417" s="144">
        <f t="shared" si="111"/>
        <v>45088.788833022809</v>
      </c>
      <c r="M417" s="144">
        <f t="shared" si="112"/>
        <v>41278.725406493977</v>
      </c>
      <c r="N417" s="145"/>
      <c r="O417" s="146" t="s">
        <v>269</v>
      </c>
      <c r="P417" s="147" t="s">
        <v>263</v>
      </c>
      <c r="Q417" s="146" t="e">
        <v>#N/A</v>
      </c>
      <c r="R417" s="138">
        <v>69</v>
      </c>
      <c r="S417" s="138">
        <v>1</v>
      </c>
      <c r="T417" s="150">
        <v>3.4390000000000001</v>
      </c>
      <c r="U417" s="150">
        <v>38.106999999999999</v>
      </c>
      <c r="V417" s="146">
        <f t="shared" si="113"/>
        <v>0</v>
      </c>
      <c r="W417" s="146">
        <f t="shared" si="114"/>
        <v>0</v>
      </c>
      <c r="X417" s="152">
        <f t="shared" si="115"/>
        <v>0</v>
      </c>
      <c r="Y417" s="152">
        <f t="shared" si="116"/>
        <v>0</v>
      </c>
      <c r="Z417" s="146">
        <f t="shared" si="122"/>
        <v>1</v>
      </c>
      <c r="AA417" s="152">
        <f t="shared" si="117"/>
        <v>0</v>
      </c>
      <c r="AB417" s="152">
        <f t="shared" si="118"/>
        <v>0</v>
      </c>
      <c r="AC417" s="146" t="s">
        <v>263</v>
      </c>
      <c r="AD417" s="138">
        <v>526</v>
      </c>
      <c r="AE417" s="138">
        <v>100</v>
      </c>
      <c r="AF417" s="150">
        <f t="shared" si="123"/>
        <v>3.4390000000000001</v>
      </c>
      <c r="AG417" s="196" t="s">
        <v>1491</v>
      </c>
      <c r="AH417" s="94"/>
    </row>
    <row r="418" spans="1:34" x14ac:dyDescent="0.2">
      <c r="A418" s="108"/>
      <c r="B418" s="104"/>
      <c r="C418" s="105"/>
      <c r="D418" s="104"/>
      <c r="E418" s="106"/>
      <c r="F418" s="106"/>
      <c r="G418" s="107"/>
      <c r="H418" s="104"/>
      <c r="I418" s="104"/>
      <c r="J418" s="104"/>
      <c r="K418" s="104"/>
      <c r="L418" s="104"/>
      <c r="M418" s="104"/>
      <c r="N418" s="104"/>
      <c r="O418" s="105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  <c r="AC418" s="104"/>
      <c r="AD418" s="104"/>
      <c r="AE418" s="104"/>
      <c r="AF418" s="104"/>
      <c r="AG418" s="104"/>
      <c r="AH418" s="101"/>
    </row>
    <row r="419" spans="1:34" x14ac:dyDescent="0.2">
      <c r="A419" s="108"/>
      <c r="B419" s="104"/>
      <c r="C419" s="105"/>
      <c r="D419" s="104"/>
      <c r="E419" s="106"/>
      <c r="F419" s="106"/>
      <c r="G419" s="107"/>
      <c r="H419" s="104"/>
      <c r="I419" s="104"/>
      <c r="J419" s="104"/>
      <c r="K419" s="104"/>
      <c r="L419" s="104"/>
      <c r="M419" s="104"/>
      <c r="N419" s="104"/>
      <c r="O419" s="105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04"/>
      <c r="AH419" s="101"/>
    </row>
    <row r="420" spans="1:34" x14ac:dyDescent="0.2">
      <c r="A420" s="108"/>
      <c r="B420" s="104"/>
      <c r="C420" s="105"/>
      <c r="D420" s="104"/>
      <c r="E420" s="106"/>
      <c r="F420" s="106"/>
      <c r="G420" s="107"/>
      <c r="H420" s="104"/>
      <c r="I420" s="104"/>
      <c r="J420" s="104"/>
      <c r="K420" s="104"/>
      <c r="L420" s="104"/>
      <c r="M420" s="104"/>
      <c r="N420" s="104"/>
      <c r="O420" s="105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  <c r="AC420" s="104"/>
      <c r="AD420" s="104"/>
      <c r="AE420" s="104"/>
      <c r="AF420" s="104"/>
      <c r="AG420" s="104"/>
      <c r="AH420" s="101"/>
    </row>
    <row r="421" spans="1:34" x14ac:dyDescent="0.2">
      <c r="A421" s="108"/>
      <c r="B421" s="104"/>
      <c r="C421" s="105"/>
      <c r="D421" s="104"/>
      <c r="E421" s="106"/>
      <c r="F421" s="106"/>
      <c r="G421" s="107"/>
      <c r="H421" s="104"/>
      <c r="I421" s="104"/>
      <c r="J421" s="104"/>
      <c r="K421" s="104"/>
      <c r="L421" s="104"/>
      <c r="M421" s="104"/>
      <c r="N421" s="104"/>
      <c r="O421" s="105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  <c r="AC421" s="104"/>
      <c r="AD421" s="104"/>
      <c r="AE421" s="104"/>
      <c r="AF421" s="104"/>
      <c r="AG421" s="104"/>
      <c r="AH421" s="101"/>
    </row>
    <row r="422" spans="1:34" x14ac:dyDescent="0.2">
      <c r="A422" s="108"/>
      <c r="B422" s="104"/>
      <c r="C422" s="105"/>
      <c r="D422" s="104"/>
      <c r="E422" s="106"/>
      <c r="F422" s="106"/>
      <c r="G422" s="107"/>
      <c r="H422" s="104"/>
      <c r="I422" s="104"/>
      <c r="J422" s="104"/>
      <c r="K422" s="104"/>
      <c r="L422" s="104"/>
      <c r="M422" s="104"/>
      <c r="N422" s="104"/>
      <c r="O422" s="105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1"/>
    </row>
    <row r="423" spans="1:34" x14ac:dyDescent="0.2">
      <c r="A423" s="108"/>
      <c r="B423" s="104"/>
      <c r="C423" s="105"/>
      <c r="D423" s="104"/>
      <c r="E423" s="106"/>
      <c r="F423" s="106"/>
      <c r="G423" s="107"/>
      <c r="H423" s="104"/>
      <c r="I423" s="104"/>
      <c r="J423" s="104"/>
      <c r="K423" s="104"/>
      <c r="L423" s="104"/>
      <c r="M423" s="104"/>
      <c r="N423" s="104"/>
      <c r="O423" s="105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1"/>
    </row>
    <row r="424" spans="1:34" x14ac:dyDescent="0.2">
      <c r="A424" s="108"/>
      <c r="B424" s="104"/>
      <c r="C424" s="105"/>
      <c r="D424" s="104"/>
      <c r="E424" s="106"/>
      <c r="F424" s="106"/>
      <c r="G424" s="107"/>
      <c r="H424" s="104"/>
      <c r="I424" s="104"/>
      <c r="J424" s="104"/>
      <c r="K424" s="104"/>
      <c r="L424" s="104"/>
      <c r="M424" s="104"/>
      <c r="N424" s="104"/>
      <c r="O424" s="105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  <c r="AC424" s="104"/>
      <c r="AD424" s="104"/>
      <c r="AE424" s="104"/>
      <c r="AF424" s="104"/>
      <c r="AG424" s="104"/>
      <c r="AH424" s="101"/>
    </row>
    <row r="425" spans="1:34" x14ac:dyDescent="0.2">
      <c r="A425" s="108"/>
      <c r="B425" s="104"/>
      <c r="C425" s="105"/>
      <c r="D425" s="104"/>
      <c r="E425" s="106"/>
      <c r="F425" s="106"/>
      <c r="G425" s="107"/>
      <c r="H425" s="104"/>
      <c r="I425" s="104"/>
      <c r="J425" s="104"/>
      <c r="K425" s="104"/>
      <c r="L425" s="104"/>
      <c r="M425" s="104"/>
      <c r="N425" s="104"/>
      <c r="O425" s="105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  <c r="AC425" s="104"/>
      <c r="AD425" s="104"/>
      <c r="AE425" s="104"/>
      <c r="AF425" s="104"/>
      <c r="AG425" s="104"/>
      <c r="AH425" s="101"/>
    </row>
    <row r="426" spans="1:34" x14ac:dyDescent="0.2">
      <c r="A426" s="108"/>
      <c r="B426" s="104"/>
      <c r="C426" s="105"/>
      <c r="D426" s="104"/>
      <c r="E426" s="106"/>
      <c r="F426" s="106"/>
      <c r="G426" s="107"/>
      <c r="H426" s="104"/>
      <c r="I426" s="104"/>
      <c r="J426" s="104"/>
      <c r="K426" s="104"/>
      <c r="L426" s="104"/>
      <c r="M426" s="104"/>
      <c r="N426" s="104"/>
      <c r="O426" s="105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  <c r="AC426" s="104"/>
      <c r="AD426" s="104"/>
      <c r="AE426" s="104"/>
      <c r="AF426" s="104"/>
      <c r="AG426" s="104"/>
      <c r="AH426" s="101"/>
    </row>
    <row r="427" spans="1:34" x14ac:dyDescent="0.2">
      <c r="A427" s="108"/>
      <c r="B427" s="104"/>
      <c r="C427" s="105"/>
      <c r="D427" s="104"/>
      <c r="E427" s="106"/>
      <c r="F427" s="106"/>
      <c r="G427" s="107"/>
      <c r="H427" s="104"/>
      <c r="I427" s="104"/>
      <c r="J427" s="104"/>
      <c r="K427" s="104"/>
      <c r="L427" s="104"/>
      <c r="M427" s="104"/>
      <c r="N427" s="104"/>
      <c r="O427" s="105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04"/>
      <c r="AG427" s="104"/>
      <c r="AH427" s="101"/>
    </row>
    <row r="428" spans="1:34" x14ac:dyDescent="0.2">
      <c r="A428" s="108"/>
      <c r="B428" s="104"/>
      <c r="C428" s="105"/>
      <c r="D428" s="104"/>
      <c r="E428" s="106"/>
      <c r="F428" s="106"/>
      <c r="G428" s="107"/>
      <c r="H428" s="104"/>
      <c r="I428" s="104"/>
      <c r="J428" s="104"/>
      <c r="K428" s="104"/>
      <c r="L428" s="104"/>
      <c r="M428" s="104"/>
      <c r="N428" s="104"/>
      <c r="O428" s="105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  <c r="AC428" s="104"/>
      <c r="AD428" s="104"/>
      <c r="AE428" s="104"/>
      <c r="AF428" s="104"/>
      <c r="AG428" s="104"/>
      <c r="AH428" s="101"/>
    </row>
    <row r="429" spans="1:34" x14ac:dyDescent="0.2">
      <c r="A429" s="108"/>
      <c r="B429" s="104"/>
      <c r="C429" s="105"/>
      <c r="D429" s="104"/>
      <c r="E429" s="106"/>
      <c r="F429" s="106"/>
      <c r="G429" s="107"/>
      <c r="H429" s="104"/>
      <c r="I429" s="104"/>
      <c r="J429" s="104"/>
      <c r="K429" s="104"/>
      <c r="L429" s="104"/>
      <c r="M429" s="104"/>
      <c r="N429" s="104"/>
      <c r="O429" s="105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  <c r="AC429" s="104"/>
      <c r="AD429" s="104"/>
      <c r="AE429" s="104"/>
      <c r="AF429" s="104"/>
      <c r="AG429" s="104"/>
      <c r="AH429" s="101"/>
    </row>
  </sheetData>
  <mergeCells count="5">
    <mergeCell ref="A2:AG2"/>
    <mergeCell ref="A91:AG91"/>
    <mergeCell ref="A321:AG321"/>
    <mergeCell ref="A351:AG351"/>
    <mergeCell ref="A367:AG367"/>
  </mergeCells>
  <pageMargins left="0.7" right="0.7" top="0.75" bottom="0.75" header="0.3" footer="0.3"/>
  <pageSetup scale="30" orientation="landscape" r:id="rId1"/>
  <rowBreaks count="2" manualBreakCount="2">
    <brk id="90" max="38" man="1"/>
    <brk id="320" max="38" man="1"/>
  </rowBreaks>
  <ignoredErrors>
    <ignoredError sqref="E167:F167 E168:F168 E276:F276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491"/>
  <sheetViews>
    <sheetView topLeftCell="C1" zoomScale="90" zoomScaleNormal="90" zoomScaleSheetLayoutView="92" workbookViewId="0">
      <pane ySplit="1" topLeftCell="A338" activePane="bottomLeft" state="frozen"/>
      <selection pane="bottomLeft" activeCell="C359" sqref="C359:K365"/>
    </sheetView>
  </sheetViews>
  <sheetFormatPr defaultRowHeight="14.45" customHeight="1" x14ac:dyDescent="0.2"/>
  <cols>
    <col min="1" max="1" width="5.77734375" style="1" bestFit="1" customWidth="1"/>
    <col min="2" max="2" width="7.44140625" style="4" bestFit="1" customWidth="1"/>
    <col min="3" max="3" width="56.5546875" style="2" bestFit="1" customWidth="1"/>
    <col min="4" max="4" width="14.5546875" style="3" bestFit="1" customWidth="1"/>
    <col min="5" max="5" width="12.88671875" style="3" bestFit="1" customWidth="1"/>
    <col min="6" max="6" width="5" style="16" customWidth="1"/>
    <col min="7" max="7" width="10" style="23" bestFit="1" customWidth="1"/>
    <col min="8" max="8" width="33.21875" style="13" bestFit="1" customWidth="1"/>
    <col min="9" max="9" width="0.6640625" style="13" customWidth="1"/>
    <col min="10" max="10" width="31.88671875" style="27" customWidth="1"/>
    <col min="11" max="11" width="15" style="29" customWidth="1"/>
    <col min="12" max="12" width="13.77734375" style="29" customWidth="1"/>
    <col min="13" max="13" width="10.6640625" style="13" bestFit="1" customWidth="1"/>
    <col min="14" max="14" width="8.109375" style="8" bestFit="1" customWidth="1"/>
    <col min="15" max="15" width="9" style="27" bestFit="1" customWidth="1"/>
    <col min="16" max="16" width="29.88671875" style="8" bestFit="1" customWidth="1"/>
    <col min="17" max="17" width="6.5546875" style="8" bestFit="1" customWidth="1"/>
    <col min="18" max="18" width="7.88671875" style="8" bestFit="1" customWidth="1"/>
    <col min="19" max="19" width="7" style="8" bestFit="1" customWidth="1"/>
    <col min="20" max="20" width="6.109375" style="60" customWidth="1"/>
    <col min="21" max="21" width="4.88671875" style="1" customWidth="1"/>
    <col min="22" max="22" width="7.77734375" style="51" customWidth="1"/>
    <col min="23" max="23" width="10.88671875" style="51" bestFit="1" customWidth="1"/>
    <col min="24" max="24" width="7.33203125" style="4" bestFit="1" customWidth="1"/>
    <col min="25" max="25" width="6.44140625" style="4" bestFit="1" customWidth="1"/>
    <col min="26" max="26" width="11.5546875" style="9" bestFit="1" customWidth="1"/>
    <col min="27" max="27" width="12.21875" style="9" customWidth="1"/>
    <col min="28" max="28" width="7.88671875" style="4" bestFit="1" customWidth="1"/>
    <col min="29" max="29" width="14.33203125" style="9" bestFit="1" customWidth="1"/>
    <col min="30" max="30" width="12.6640625" style="9" bestFit="1" customWidth="1"/>
    <col min="31" max="31" width="10.5546875" style="4" bestFit="1" customWidth="1"/>
    <col min="32" max="32" width="7.88671875" style="1" bestFit="1" customWidth="1"/>
    <col min="33" max="33" width="6" style="1" customWidth="1"/>
    <col min="34" max="34" width="5.6640625" style="51" customWidth="1"/>
    <col min="35" max="35" width="12.33203125" style="91" customWidth="1"/>
    <col min="36" max="36" width="8.88671875" style="91"/>
    <col min="37" max="38" width="16" style="91" customWidth="1"/>
    <col min="39" max="16384" width="8.88671875" style="64"/>
  </cols>
  <sheetData>
    <row r="1" spans="1:39" ht="49.5" customHeight="1" thickBot="1" x14ac:dyDescent="0.25">
      <c r="A1" s="355" t="s">
        <v>210</v>
      </c>
      <c r="B1" s="355" t="s">
        <v>211</v>
      </c>
      <c r="C1" s="355" t="s">
        <v>212</v>
      </c>
      <c r="D1" s="356" t="s">
        <v>2094</v>
      </c>
      <c r="E1" s="356" t="s">
        <v>2095</v>
      </c>
      <c r="F1" s="357" t="s">
        <v>30</v>
      </c>
      <c r="G1" s="355" t="s">
        <v>213</v>
      </c>
      <c r="H1" s="355" t="s">
        <v>214</v>
      </c>
      <c r="I1" s="355" t="s">
        <v>215</v>
      </c>
      <c r="J1" s="355" t="s">
        <v>216</v>
      </c>
      <c r="K1" s="355" t="s">
        <v>217</v>
      </c>
      <c r="L1" s="355" t="s">
        <v>218</v>
      </c>
      <c r="M1" s="355" t="s">
        <v>530</v>
      </c>
      <c r="N1" s="355" t="s">
        <v>522</v>
      </c>
      <c r="O1" s="358" t="s">
        <v>600</v>
      </c>
      <c r="P1" s="359" t="s">
        <v>727</v>
      </c>
      <c r="Q1" s="359" t="s">
        <v>65</v>
      </c>
      <c r="R1" s="359" t="s">
        <v>66</v>
      </c>
      <c r="S1" s="359" t="s">
        <v>67</v>
      </c>
      <c r="T1" s="355" t="s">
        <v>219</v>
      </c>
      <c r="U1" s="355" t="s">
        <v>220</v>
      </c>
      <c r="V1" s="360" t="s">
        <v>221</v>
      </c>
      <c r="W1" s="360" t="s">
        <v>255</v>
      </c>
      <c r="X1" s="355" t="s">
        <v>599</v>
      </c>
      <c r="Y1" s="355" t="s">
        <v>523</v>
      </c>
      <c r="Z1" s="361" t="s">
        <v>518</v>
      </c>
      <c r="AA1" s="361" t="s">
        <v>519</v>
      </c>
      <c r="AB1" s="355" t="s">
        <v>256</v>
      </c>
      <c r="AC1" s="361" t="s">
        <v>520</v>
      </c>
      <c r="AD1" s="361" t="s">
        <v>521</v>
      </c>
      <c r="AE1" s="355" t="s">
        <v>257</v>
      </c>
      <c r="AF1" s="355" t="s">
        <v>258</v>
      </c>
      <c r="AG1" s="355" t="s">
        <v>259</v>
      </c>
      <c r="AH1" s="362" t="s">
        <v>221</v>
      </c>
      <c r="AI1" s="363" t="s">
        <v>1766</v>
      </c>
      <c r="AJ1" s="363" t="s">
        <v>1756</v>
      </c>
      <c r="AK1" s="363" t="s">
        <v>1757</v>
      </c>
      <c r="AL1" s="363" t="s">
        <v>1758</v>
      </c>
      <c r="AM1" s="422" t="s">
        <v>1781</v>
      </c>
    </row>
    <row r="2" spans="1:39" s="589" customFormat="1" ht="14.45" customHeight="1" x14ac:dyDescent="0.2">
      <c r="A2" s="574">
        <v>69</v>
      </c>
      <c r="B2" s="575" t="s">
        <v>32</v>
      </c>
      <c r="C2" s="576" t="s">
        <v>143</v>
      </c>
      <c r="D2" s="577">
        <f>VLOOKUP(C2,TLine_Cost,2,FALSE)</f>
        <v>123019.98000000001</v>
      </c>
      <c r="E2" s="577">
        <f>VLOOKUP(C2,TLine_Cost,4,FALSE)</f>
        <v>108412.26152936422</v>
      </c>
      <c r="F2" s="578" t="s">
        <v>28</v>
      </c>
      <c r="G2" s="574">
        <v>52165</v>
      </c>
      <c r="H2" s="576" t="s">
        <v>866</v>
      </c>
      <c r="I2" s="574">
        <v>52169</v>
      </c>
      <c r="J2" s="576" t="s">
        <v>867</v>
      </c>
      <c r="K2" s="579">
        <f>D2*V2/W2</f>
        <v>97536.737625681402</v>
      </c>
      <c r="L2" s="579">
        <f>E2*V2/W2</f>
        <v>85954.966893965931</v>
      </c>
      <c r="M2" s="580">
        <f>SUM(K2:K4)</f>
        <v>123019.98</v>
      </c>
      <c r="N2" s="581" t="s">
        <v>269</v>
      </c>
      <c r="O2" s="582" t="s">
        <v>263</v>
      </c>
      <c r="P2" s="581" t="e">
        <f>VLOOKUP(I2,I7:J474,2,FALSE)</f>
        <v>#N/A</v>
      </c>
      <c r="Q2" s="583" t="e">
        <f>VLOOKUP(I2,#REF!,5,FALSE)</f>
        <v>#REF!</v>
      </c>
      <c r="R2" s="583" t="e">
        <f>VLOOKUP(I2,#REF!,6,FALSE)</f>
        <v>#REF!</v>
      </c>
      <c r="S2" s="584" t="e">
        <f>SQRT(Q2^2+R2^2)</f>
        <v>#REF!</v>
      </c>
      <c r="T2" s="574">
        <v>69</v>
      </c>
      <c r="U2" s="574">
        <v>1</v>
      </c>
      <c r="V2" s="585">
        <v>1.3089999999999999</v>
      </c>
      <c r="W2" s="585">
        <v>1.651</v>
      </c>
      <c r="X2" s="581">
        <f t="shared" ref="X2:X61" si="0">IF(F2="yes",1,0)</f>
        <v>1</v>
      </c>
      <c r="Y2" s="581">
        <f>IF(N2="W",1,0)</f>
        <v>0</v>
      </c>
      <c r="Z2" s="586">
        <f>K2*X2*Y2</f>
        <v>0</v>
      </c>
      <c r="AA2" s="586">
        <f>L2*X2*Y2</f>
        <v>0</v>
      </c>
      <c r="AB2" s="581">
        <f>IF(N2="R",1,0)</f>
        <v>1</v>
      </c>
      <c r="AC2" s="586">
        <f>K2*X2*AB2</f>
        <v>97536.737625681402</v>
      </c>
      <c r="AD2" s="586">
        <f>L2*X2*AB2</f>
        <v>85954.966893965931</v>
      </c>
      <c r="AE2" s="581" t="s">
        <v>263</v>
      </c>
      <c r="AF2" s="574">
        <v>526</v>
      </c>
      <c r="AG2" s="574">
        <v>100</v>
      </c>
      <c r="AH2" s="587">
        <f t="shared" ref="AH2:AH53" si="1">V2</f>
        <v>1.3089999999999999</v>
      </c>
      <c r="AI2" s="588"/>
      <c r="AJ2" s="575"/>
      <c r="AK2" s="575"/>
      <c r="AL2" s="575"/>
    </row>
    <row r="3" spans="1:39" s="589" customFormat="1" ht="14.45" customHeight="1" x14ac:dyDescent="0.2">
      <c r="A3" s="590">
        <v>69</v>
      </c>
      <c r="B3" s="591" t="s">
        <v>32</v>
      </c>
      <c r="C3" s="592" t="s">
        <v>143</v>
      </c>
      <c r="D3" s="593">
        <f>VLOOKUP(C3,TLine_Cost,2,FALSE)</f>
        <v>123019.98000000001</v>
      </c>
      <c r="E3" s="593">
        <f>VLOOKUP(C3,TLine_Cost,4,FALSE)</f>
        <v>108412.26152936422</v>
      </c>
      <c r="F3" s="594" t="s">
        <v>28</v>
      </c>
      <c r="G3" s="590"/>
      <c r="H3" s="592" t="s">
        <v>867</v>
      </c>
      <c r="I3" s="590"/>
      <c r="J3" s="595" t="s">
        <v>33</v>
      </c>
      <c r="K3" s="596">
        <f>D3*V3/W3</f>
        <v>1266.7108782556029</v>
      </c>
      <c r="L3" s="596">
        <f>E3*V3/W3</f>
        <v>1116.298271350207</v>
      </c>
      <c r="M3" s="597"/>
      <c r="N3" s="598" t="s">
        <v>269</v>
      </c>
      <c r="O3" s="599" t="s">
        <v>263</v>
      </c>
      <c r="P3" s="598"/>
      <c r="Q3" s="600"/>
      <c r="R3" s="600"/>
      <c r="S3" s="601"/>
      <c r="T3" s="590">
        <v>69</v>
      </c>
      <c r="U3" s="590">
        <v>1</v>
      </c>
      <c r="V3" s="602">
        <v>1.7000000000000001E-2</v>
      </c>
      <c r="W3" s="602">
        <v>1.651</v>
      </c>
      <c r="X3" s="598">
        <f t="shared" si="0"/>
        <v>1</v>
      </c>
      <c r="Y3" s="598">
        <f t="shared" ref="Y3:Y62" si="2">IF(N3="W",1,0)</f>
        <v>0</v>
      </c>
      <c r="Z3" s="603">
        <f>K3*X3*Y3</f>
        <v>0</v>
      </c>
      <c r="AA3" s="603">
        <f>L3*X3*Y3</f>
        <v>0</v>
      </c>
      <c r="AB3" s="598">
        <f>IF(N3="R",1,0)</f>
        <v>1</v>
      </c>
      <c r="AC3" s="603">
        <f>K3*X3*AB3</f>
        <v>1266.7108782556029</v>
      </c>
      <c r="AD3" s="603">
        <f>L3*X3*AB3</f>
        <v>1116.298271350207</v>
      </c>
      <c r="AE3" s="598" t="s">
        <v>263</v>
      </c>
      <c r="AF3" s="590">
        <v>526</v>
      </c>
      <c r="AG3" s="590">
        <v>100</v>
      </c>
      <c r="AH3" s="604">
        <f t="shared" si="1"/>
        <v>1.7000000000000001E-2</v>
      </c>
      <c r="AI3" s="605"/>
      <c r="AJ3" s="591"/>
      <c r="AK3" s="591"/>
      <c r="AL3" s="591"/>
    </row>
    <row r="4" spans="1:39" s="589" customFormat="1" ht="14.45" customHeight="1" x14ac:dyDescent="0.2">
      <c r="A4" s="590">
        <v>69</v>
      </c>
      <c r="B4" s="591" t="s">
        <v>32</v>
      </c>
      <c r="C4" s="592" t="s">
        <v>143</v>
      </c>
      <c r="D4" s="593">
        <f>VLOOKUP(C4,TLine_Cost,2,FALSE)</f>
        <v>123019.98000000001</v>
      </c>
      <c r="E4" s="593">
        <f>VLOOKUP(C4,TLine_Cost,4,FALSE)</f>
        <v>108412.26152936422</v>
      </c>
      <c r="F4" s="594" t="s">
        <v>28</v>
      </c>
      <c r="G4" s="590"/>
      <c r="H4" s="592" t="s">
        <v>867</v>
      </c>
      <c r="I4" s="590"/>
      <c r="J4" s="595" t="s">
        <v>34</v>
      </c>
      <c r="K4" s="596">
        <f>D4*V4/W4</f>
        <v>24216.531496062995</v>
      </c>
      <c r="L4" s="596">
        <f>E4*V4/W4</f>
        <v>21340.996364048075</v>
      </c>
      <c r="M4" s="597"/>
      <c r="N4" s="598" t="s">
        <v>269</v>
      </c>
      <c r="O4" s="599" t="s">
        <v>263</v>
      </c>
      <c r="P4" s="598"/>
      <c r="Q4" s="600"/>
      <c r="R4" s="600"/>
      <c r="S4" s="601"/>
      <c r="T4" s="590">
        <v>69</v>
      </c>
      <c r="U4" s="590">
        <v>1</v>
      </c>
      <c r="V4" s="602">
        <v>0.32500000000000001</v>
      </c>
      <c r="W4" s="602">
        <v>1.651</v>
      </c>
      <c r="X4" s="598">
        <f t="shared" si="0"/>
        <v>1</v>
      </c>
      <c r="Y4" s="598">
        <f t="shared" si="2"/>
        <v>0</v>
      </c>
      <c r="Z4" s="603">
        <f>K4*X4*Y4</f>
        <v>0</v>
      </c>
      <c r="AA4" s="603">
        <f>L4*X4*Y4</f>
        <v>0</v>
      </c>
      <c r="AB4" s="598">
        <f>IF(N4="R",1,0)</f>
        <v>1</v>
      </c>
      <c r="AC4" s="603">
        <f>K4*X4*AB4</f>
        <v>24216.531496062995</v>
      </c>
      <c r="AD4" s="603">
        <f>L4*X4*AB4</f>
        <v>21340.996364048075</v>
      </c>
      <c r="AE4" s="598" t="s">
        <v>263</v>
      </c>
      <c r="AF4" s="590">
        <v>526</v>
      </c>
      <c r="AG4" s="590">
        <v>100</v>
      </c>
      <c r="AH4" s="604">
        <f t="shared" si="1"/>
        <v>0.32500000000000001</v>
      </c>
      <c r="AI4" s="605"/>
      <c r="AJ4" s="591"/>
      <c r="AK4" s="591"/>
      <c r="AL4" s="591"/>
    </row>
    <row r="5" spans="1:39" s="610" customFormat="1" ht="14.45" customHeight="1" x14ac:dyDescent="0.2">
      <c r="A5" s="590">
        <v>69</v>
      </c>
      <c r="B5" s="591" t="s">
        <v>270</v>
      </c>
      <c r="C5" s="592" t="s">
        <v>868</v>
      </c>
      <c r="D5" s="593">
        <f t="shared" ref="D5:D13" si="3">VLOOKUP(C5,TLine_Cost,2,FALSE)</f>
        <v>48201.02</v>
      </c>
      <c r="E5" s="593">
        <f t="shared" ref="E5:E13" si="4">VLOOKUP(C5,TLine_Cost,4,FALSE)</f>
        <v>47678.949932277996</v>
      </c>
      <c r="F5" s="594" t="s">
        <v>29</v>
      </c>
      <c r="G5" s="590">
        <v>52153</v>
      </c>
      <c r="H5" s="608" t="s">
        <v>1540</v>
      </c>
      <c r="I5" s="590">
        <v>52171</v>
      </c>
      <c r="J5" s="595" t="s">
        <v>1541</v>
      </c>
      <c r="K5" s="596">
        <f t="shared" ref="K5:K13" si="5">D5*V5/W5</f>
        <v>16843.927807615921</v>
      </c>
      <c r="L5" s="596">
        <f t="shared" ref="L5:L13" si="6">E5*V5/W5</f>
        <v>16661.489541138853</v>
      </c>
      <c r="M5" s="597">
        <f>SUM(K5:K13)</f>
        <v>48201.01999999999</v>
      </c>
      <c r="N5" s="598" t="s">
        <v>269</v>
      </c>
      <c r="O5" s="599" t="s">
        <v>263</v>
      </c>
      <c r="P5" s="598" t="e">
        <f>VLOOKUP(I5,I6:J473,2,FALSE)</f>
        <v>#N/A</v>
      </c>
      <c r="Q5" s="600" t="e">
        <f>VLOOKUP(I5,#REF!,5,FALSE)</f>
        <v>#REF!</v>
      </c>
      <c r="R5" s="600" t="e">
        <f>VLOOKUP(I5,#REF!,6,FALSE)</f>
        <v>#REF!</v>
      </c>
      <c r="S5" s="601" t="e">
        <f t="shared" ref="S5:S13" si="7">SQRT(Q5^2+R5^2)</f>
        <v>#REF!</v>
      </c>
      <c r="T5" s="590">
        <v>69</v>
      </c>
      <c r="U5" s="590">
        <v>1</v>
      </c>
      <c r="V5" s="604">
        <v>4.0469999999999997</v>
      </c>
      <c r="W5" s="604">
        <v>11.581</v>
      </c>
      <c r="X5" s="598">
        <f t="shared" si="0"/>
        <v>0</v>
      </c>
      <c r="Y5" s="598">
        <f t="shared" si="2"/>
        <v>0</v>
      </c>
      <c r="Z5" s="603">
        <f t="shared" ref="Z5:Z13" si="8">K5*X5*Y5</f>
        <v>0</v>
      </c>
      <c r="AA5" s="603">
        <f t="shared" ref="AA5:AA13" si="9">L5*X5*Y5</f>
        <v>0</v>
      </c>
      <c r="AB5" s="598">
        <f t="shared" ref="AB5:AB13" si="10">IF(N5="R",1,0)</f>
        <v>1</v>
      </c>
      <c r="AC5" s="603">
        <f t="shared" ref="AC5:AC13" si="11">K5*X5*AB5</f>
        <v>0</v>
      </c>
      <c r="AD5" s="603">
        <f t="shared" ref="AD5:AD13" si="12">L5*X5*AB5</f>
        <v>0</v>
      </c>
      <c r="AE5" s="598" t="s">
        <v>263</v>
      </c>
      <c r="AF5" s="590">
        <v>526</v>
      </c>
      <c r="AG5" s="590">
        <v>100</v>
      </c>
      <c r="AH5" s="604">
        <f t="shared" si="1"/>
        <v>4.0469999999999997</v>
      </c>
      <c r="AI5" s="605"/>
      <c r="AJ5" s="609"/>
      <c r="AK5" s="609"/>
      <c r="AL5" s="591"/>
    </row>
    <row r="6" spans="1:39" s="610" customFormat="1" ht="14.45" customHeight="1" x14ac:dyDescent="0.2">
      <c r="A6" s="590">
        <v>69</v>
      </c>
      <c r="B6" s="591" t="s">
        <v>270</v>
      </c>
      <c r="C6" s="592" t="s">
        <v>868</v>
      </c>
      <c r="D6" s="593">
        <f t="shared" si="3"/>
        <v>48201.02</v>
      </c>
      <c r="E6" s="593">
        <f t="shared" si="4"/>
        <v>47678.949932277996</v>
      </c>
      <c r="F6" s="594" t="s">
        <v>29</v>
      </c>
      <c r="G6" s="590">
        <v>52171</v>
      </c>
      <c r="H6" s="595" t="s">
        <v>1541</v>
      </c>
      <c r="I6" s="590">
        <v>52173</v>
      </c>
      <c r="J6" s="595" t="s">
        <v>1542</v>
      </c>
      <c r="K6" s="596">
        <f t="shared" si="5"/>
        <v>4199.5362386667812</v>
      </c>
      <c r="L6" s="596">
        <f t="shared" si="6"/>
        <v>4154.0506417121578</v>
      </c>
      <c r="M6" s="597"/>
      <c r="N6" s="598" t="s">
        <v>269</v>
      </c>
      <c r="O6" s="599" t="s">
        <v>263</v>
      </c>
      <c r="P6" s="598" t="str">
        <f>VLOOKUP(I6,I7:J474,2,FALSE)</f>
        <v>Artesia Country Club substation</v>
      </c>
      <c r="Q6" s="600" t="e">
        <f>VLOOKUP(I6,#REF!,5,FALSE)</f>
        <v>#REF!</v>
      </c>
      <c r="R6" s="600" t="e">
        <f>VLOOKUP(I6,#REF!,6,FALSE)</f>
        <v>#REF!</v>
      </c>
      <c r="S6" s="601" t="e">
        <f t="shared" si="7"/>
        <v>#REF!</v>
      </c>
      <c r="T6" s="590">
        <v>69</v>
      </c>
      <c r="U6" s="590">
        <v>1</v>
      </c>
      <c r="V6" s="604">
        <v>1.0089999999999999</v>
      </c>
      <c r="W6" s="604">
        <v>11.581</v>
      </c>
      <c r="X6" s="598">
        <f t="shared" si="0"/>
        <v>0</v>
      </c>
      <c r="Y6" s="598">
        <f t="shared" si="2"/>
        <v>0</v>
      </c>
      <c r="Z6" s="603">
        <f t="shared" si="8"/>
        <v>0</v>
      </c>
      <c r="AA6" s="603">
        <f t="shared" si="9"/>
        <v>0</v>
      </c>
      <c r="AB6" s="598">
        <f t="shared" si="10"/>
        <v>1</v>
      </c>
      <c r="AC6" s="603">
        <f t="shared" si="11"/>
        <v>0</v>
      </c>
      <c r="AD6" s="603">
        <f t="shared" si="12"/>
        <v>0</v>
      </c>
      <c r="AE6" s="598" t="s">
        <v>263</v>
      </c>
      <c r="AF6" s="590">
        <v>526</v>
      </c>
      <c r="AG6" s="590">
        <v>100</v>
      </c>
      <c r="AH6" s="604">
        <f t="shared" si="1"/>
        <v>1.0089999999999999</v>
      </c>
      <c r="AI6" s="605"/>
      <c r="AJ6" s="609"/>
      <c r="AK6" s="609"/>
      <c r="AL6" s="591"/>
    </row>
    <row r="7" spans="1:39" s="610" customFormat="1" ht="14.45" customHeight="1" x14ac:dyDescent="0.2">
      <c r="A7" s="590">
        <v>69</v>
      </c>
      <c r="B7" s="591" t="s">
        <v>270</v>
      </c>
      <c r="C7" s="592" t="s">
        <v>868</v>
      </c>
      <c r="D7" s="593">
        <f t="shared" si="3"/>
        <v>48201.02</v>
      </c>
      <c r="E7" s="593">
        <f t="shared" si="4"/>
        <v>47678.949932277996</v>
      </c>
      <c r="F7" s="607" t="s">
        <v>29</v>
      </c>
      <c r="G7" s="590">
        <v>52177</v>
      </c>
      <c r="H7" s="595" t="s">
        <v>1541</v>
      </c>
      <c r="I7" s="590">
        <v>52175</v>
      </c>
      <c r="J7" s="595" t="s">
        <v>1543</v>
      </c>
      <c r="K7" s="596">
        <f t="shared" si="5"/>
        <v>3329.6620326396683</v>
      </c>
      <c r="L7" s="596">
        <f t="shared" si="6"/>
        <v>3293.598130197945</v>
      </c>
      <c r="M7" s="597"/>
      <c r="N7" s="598" t="s">
        <v>269</v>
      </c>
      <c r="O7" s="599" t="s">
        <v>263</v>
      </c>
      <c r="P7" s="598" t="e">
        <f>VLOOKUP(I7,I13:J474,2,FALSE)</f>
        <v>#N/A</v>
      </c>
      <c r="Q7" s="600" t="e">
        <f>VLOOKUP(I7,#REF!,5,FALSE)</f>
        <v>#REF!</v>
      </c>
      <c r="R7" s="600" t="e">
        <f>VLOOKUP(I7,#REF!,6,FALSE)</f>
        <v>#REF!</v>
      </c>
      <c r="S7" s="601" t="e">
        <f t="shared" si="7"/>
        <v>#REF!</v>
      </c>
      <c r="T7" s="590">
        <v>69</v>
      </c>
      <c r="U7" s="590">
        <v>1</v>
      </c>
      <c r="V7" s="604">
        <v>0.8</v>
      </c>
      <c r="W7" s="604">
        <v>11.581</v>
      </c>
      <c r="X7" s="598">
        <f t="shared" si="0"/>
        <v>0</v>
      </c>
      <c r="Y7" s="598">
        <f t="shared" si="2"/>
        <v>0</v>
      </c>
      <c r="Z7" s="603">
        <f t="shared" si="8"/>
        <v>0</v>
      </c>
      <c r="AA7" s="603">
        <f t="shared" si="9"/>
        <v>0</v>
      </c>
      <c r="AB7" s="598">
        <f t="shared" si="10"/>
        <v>1</v>
      </c>
      <c r="AC7" s="603">
        <f t="shared" si="11"/>
        <v>0</v>
      </c>
      <c r="AD7" s="603">
        <f t="shared" si="12"/>
        <v>0</v>
      </c>
      <c r="AE7" s="598" t="s">
        <v>263</v>
      </c>
      <c r="AF7" s="590">
        <v>526</v>
      </c>
      <c r="AG7" s="590">
        <v>100</v>
      </c>
      <c r="AH7" s="604">
        <f t="shared" si="1"/>
        <v>0.8</v>
      </c>
      <c r="AI7" s="605"/>
      <c r="AJ7" s="609"/>
      <c r="AK7" s="609"/>
      <c r="AL7" s="591"/>
    </row>
    <row r="8" spans="1:39" s="610" customFormat="1" ht="14.45" customHeight="1" x14ac:dyDescent="0.2">
      <c r="A8" s="590">
        <v>69</v>
      </c>
      <c r="B8" s="591" t="s">
        <v>270</v>
      </c>
      <c r="C8" s="592" t="s">
        <v>868</v>
      </c>
      <c r="D8" s="593">
        <f t="shared" si="3"/>
        <v>48201.02</v>
      </c>
      <c r="E8" s="593">
        <f t="shared" si="4"/>
        <v>47678.949932277996</v>
      </c>
      <c r="F8" s="594" t="s">
        <v>29</v>
      </c>
      <c r="G8" s="590">
        <v>52175</v>
      </c>
      <c r="H8" s="595" t="s">
        <v>1543</v>
      </c>
      <c r="I8" s="590">
        <v>52173</v>
      </c>
      <c r="J8" s="595" t="s">
        <v>1544</v>
      </c>
      <c r="K8" s="596">
        <f t="shared" si="5"/>
        <v>9368.836544339867</v>
      </c>
      <c r="L8" s="596">
        <f t="shared" si="6"/>
        <v>9267.3617388444654</v>
      </c>
      <c r="M8" s="597"/>
      <c r="N8" s="598" t="s">
        <v>269</v>
      </c>
      <c r="O8" s="599" t="s">
        <v>263</v>
      </c>
      <c r="P8" s="598"/>
      <c r="Q8" s="600"/>
      <c r="R8" s="600"/>
      <c r="S8" s="601"/>
      <c r="T8" s="590">
        <v>69</v>
      </c>
      <c r="U8" s="590">
        <v>1</v>
      </c>
      <c r="V8" s="604">
        <v>2.2509999999999999</v>
      </c>
      <c r="W8" s="604">
        <v>11.581</v>
      </c>
      <c r="X8" s="598">
        <f t="shared" si="0"/>
        <v>0</v>
      </c>
      <c r="Y8" s="598">
        <f t="shared" si="2"/>
        <v>0</v>
      </c>
      <c r="Z8" s="603">
        <f>K8*X8*Y8</f>
        <v>0</v>
      </c>
      <c r="AA8" s="603">
        <f>L8*X8*Y8</f>
        <v>0</v>
      </c>
      <c r="AB8" s="598">
        <f>IF(N8="R",1,0)</f>
        <v>1</v>
      </c>
      <c r="AC8" s="603">
        <f>K8*X8*AB8</f>
        <v>0</v>
      </c>
      <c r="AD8" s="603">
        <f>L8*X8*AB8</f>
        <v>0</v>
      </c>
      <c r="AE8" s="598" t="s">
        <v>263</v>
      </c>
      <c r="AF8" s="590">
        <v>526</v>
      </c>
      <c r="AG8" s="590">
        <v>100</v>
      </c>
      <c r="AH8" s="604">
        <f t="shared" si="1"/>
        <v>2.2509999999999999</v>
      </c>
      <c r="AI8" s="605"/>
      <c r="AJ8" s="609"/>
      <c r="AK8" s="609"/>
      <c r="AL8" s="591"/>
    </row>
    <row r="9" spans="1:39" s="589" customFormat="1" ht="14.45" customHeight="1" x14ac:dyDescent="0.2">
      <c r="A9" s="590">
        <v>69</v>
      </c>
      <c r="B9" s="591" t="s">
        <v>270</v>
      </c>
      <c r="C9" s="592" t="s">
        <v>868</v>
      </c>
      <c r="D9" s="593">
        <f t="shared" si="3"/>
        <v>48201.02</v>
      </c>
      <c r="E9" s="593">
        <f t="shared" si="4"/>
        <v>47678.949932277996</v>
      </c>
      <c r="F9" s="594" t="s">
        <v>29</v>
      </c>
      <c r="G9" s="606"/>
      <c r="H9" s="595" t="s">
        <v>1545</v>
      </c>
      <c r="I9" s="590"/>
      <c r="J9" s="606" t="s">
        <v>1546</v>
      </c>
      <c r="K9" s="596">
        <f t="shared" si="5"/>
        <v>45.782852948795437</v>
      </c>
      <c r="L9" s="596">
        <f t="shared" si="6"/>
        <v>45.286974290221742</v>
      </c>
      <c r="M9" s="597"/>
      <c r="N9" s="598" t="s">
        <v>262</v>
      </c>
      <c r="O9" s="599" t="s">
        <v>601</v>
      </c>
      <c r="P9" s="598"/>
      <c r="Q9" s="600"/>
      <c r="R9" s="600"/>
      <c r="S9" s="601"/>
      <c r="T9" s="590">
        <v>69</v>
      </c>
      <c r="U9" s="590">
        <v>1</v>
      </c>
      <c r="V9" s="604">
        <v>1.0999999999999999E-2</v>
      </c>
      <c r="W9" s="604">
        <v>11.581</v>
      </c>
      <c r="X9" s="598">
        <f t="shared" si="0"/>
        <v>0</v>
      </c>
      <c r="Y9" s="598">
        <f t="shared" si="2"/>
        <v>1</v>
      </c>
      <c r="Z9" s="603">
        <f>K9*X9*Y9</f>
        <v>0</v>
      </c>
      <c r="AA9" s="603">
        <f>L9*X9*Y9</f>
        <v>0</v>
      </c>
      <c r="AB9" s="598">
        <f>IF(N9="R",1,0)</f>
        <v>0</v>
      </c>
      <c r="AC9" s="603">
        <f>K9*X9*AB9</f>
        <v>0</v>
      </c>
      <c r="AD9" s="603">
        <f>L9*X9*AB9</f>
        <v>0</v>
      </c>
      <c r="AE9" s="598" t="s">
        <v>263</v>
      </c>
      <c r="AF9" s="590">
        <v>526</v>
      </c>
      <c r="AG9" s="590">
        <v>100</v>
      </c>
      <c r="AH9" s="604">
        <f t="shared" si="1"/>
        <v>1.0999999999999999E-2</v>
      </c>
      <c r="AI9" s="605"/>
      <c r="AJ9" s="591"/>
      <c r="AK9" s="591"/>
      <c r="AL9" s="591"/>
    </row>
    <row r="10" spans="1:39" s="589" customFormat="1" ht="14.45" customHeight="1" x14ac:dyDescent="0.2">
      <c r="A10" s="590">
        <v>69</v>
      </c>
      <c r="B10" s="591" t="s">
        <v>270</v>
      </c>
      <c r="C10" s="592" t="s">
        <v>868</v>
      </c>
      <c r="D10" s="593">
        <f t="shared" si="3"/>
        <v>48201.02</v>
      </c>
      <c r="E10" s="593">
        <f t="shared" si="4"/>
        <v>47678.949932277996</v>
      </c>
      <c r="F10" s="594" t="s">
        <v>29</v>
      </c>
      <c r="G10" s="590"/>
      <c r="H10" s="595" t="s">
        <v>1543</v>
      </c>
      <c r="I10" s="606"/>
      <c r="J10" s="606" t="s">
        <v>1547</v>
      </c>
      <c r="K10" s="596">
        <f t="shared" si="5"/>
        <v>6492.8409636473534</v>
      </c>
      <c r="L10" s="596">
        <f t="shared" si="6"/>
        <v>6422.5163538859924</v>
      </c>
      <c r="M10" s="597"/>
      <c r="N10" s="598" t="s">
        <v>269</v>
      </c>
      <c r="O10" s="599" t="s">
        <v>263</v>
      </c>
      <c r="P10" s="598"/>
      <c r="Q10" s="600"/>
      <c r="R10" s="600"/>
      <c r="S10" s="601"/>
      <c r="T10" s="590">
        <v>69</v>
      </c>
      <c r="U10" s="590">
        <v>1</v>
      </c>
      <c r="V10" s="604">
        <v>1.56</v>
      </c>
      <c r="W10" s="604">
        <v>11.581</v>
      </c>
      <c r="X10" s="598">
        <f t="shared" si="0"/>
        <v>0</v>
      </c>
      <c r="Y10" s="598">
        <f t="shared" si="2"/>
        <v>0</v>
      </c>
      <c r="Z10" s="603">
        <f>K10*X10*Y10</f>
        <v>0</v>
      </c>
      <c r="AA10" s="603">
        <f>L10*X10*Y10</f>
        <v>0</v>
      </c>
      <c r="AB10" s="598">
        <f>IF(N10="R",1,0)</f>
        <v>1</v>
      </c>
      <c r="AC10" s="603">
        <f>K10*X10*AB10</f>
        <v>0</v>
      </c>
      <c r="AD10" s="603">
        <f>L10*X10*AB10</f>
        <v>0</v>
      </c>
      <c r="AE10" s="598" t="s">
        <v>263</v>
      </c>
      <c r="AF10" s="590">
        <v>526</v>
      </c>
      <c r="AG10" s="590">
        <v>100</v>
      </c>
      <c r="AH10" s="604">
        <f t="shared" si="1"/>
        <v>1.56</v>
      </c>
      <c r="AI10" s="605"/>
      <c r="AJ10" s="591"/>
      <c r="AK10" s="591"/>
      <c r="AL10" s="591"/>
    </row>
    <row r="11" spans="1:39" s="589" customFormat="1" ht="14.45" customHeight="1" x14ac:dyDescent="0.2">
      <c r="A11" s="590">
        <v>69</v>
      </c>
      <c r="B11" s="591" t="s">
        <v>270</v>
      </c>
      <c r="C11" s="592" t="s">
        <v>868</v>
      </c>
      <c r="D11" s="593">
        <f t="shared" si="3"/>
        <v>48201.02</v>
      </c>
      <c r="E11" s="593">
        <f t="shared" si="4"/>
        <v>47678.949932277996</v>
      </c>
      <c r="F11" s="594" t="s">
        <v>29</v>
      </c>
      <c r="G11" s="590"/>
      <c r="H11" s="595" t="s">
        <v>1547</v>
      </c>
      <c r="I11" s="590"/>
      <c r="J11" s="595" t="s">
        <v>1548</v>
      </c>
      <c r="K11" s="596">
        <f t="shared" si="5"/>
        <v>4952.8722735515057</v>
      </c>
      <c r="L11" s="596">
        <f t="shared" si="6"/>
        <v>4899.2272186694427</v>
      </c>
      <c r="M11" s="597"/>
      <c r="N11" s="598" t="s">
        <v>269</v>
      </c>
      <c r="O11" s="599" t="s">
        <v>263</v>
      </c>
      <c r="P11" s="598"/>
      <c r="Q11" s="600"/>
      <c r="R11" s="600"/>
      <c r="S11" s="601"/>
      <c r="T11" s="590">
        <v>69</v>
      </c>
      <c r="U11" s="590">
        <v>1</v>
      </c>
      <c r="V11" s="604">
        <v>1.19</v>
      </c>
      <c r="W11" s="604">
        <v>11.581</v>
      </c>
      <c r="X11" s="598">
        <f t="shared" si="0"/>
        <v>0</v>
      </c>
      <c r="Y11" s="598">
        <f t="shared" si="2"/>
        <v>0</v>
      </c>
      <c r="Z11" s="603">
        <f>K11*X11*Y11</f>
        <v>0</v>
      </c>
      <c r="AA11" s="603">
        <f>L11*X11*Y11</f>
        <v>0</v>
      </c>
      <c r="AB11" s="598">
        <f>IF(N11="R",1,0)</f>
        <v>1</v>
      </c>
      <c r="AC11" s="603">
        <f>K11*X11*AB11</f>
        <v>0</v>
      </c>
      <c r="AD11" s="603">
        <f>L11*X11*AB11</f>
        <v>0</v>
      </c>
      <c r="AE11" s="598" t="s">
        <v>263</v>
      </c>
      <c r="AF11" s="590">
        <v>526</v>
      </c>
      <c r="AG11" s="590">
        <v>100</v>
      </c>
      <c r="AH11" s="604">
        <f t="shared" si="1"/>
        <v>1.19</v>
      </c>
      <c r="AI11" s="605"/>
      <c r="AJ11" s="591"/>
      <c r="AK11" s="591"/>
      <c r="AL11" s="591"/>
    </row>
    <row r="12" spans="1:39" s="589" customFormat="1" ht="14.45" customHeight="1" x14ac:dyDescent="0.2">
      <c r="A12" s="590">
        <v>69</v>
      </c>
      <c r="B12" s="591" t="s">
        <v>270</v>
      </c>
      <c r="C12" s="592" t="s">
        <v>868</v>
      </c>
      <c r="D12" s="593">
        <f t="shared" si="3"/>
        <v>48201.02</v>
      </c>
      <c r="E12" s="593">
        <f t="shared" si="4"/>
        <v>47678.949932277996</v>
      </c>
      <c r="F12" s="607" t="s">
        <v>29</v>
      </c>
      <c r="G12" s="590"/>
      <c r="H12" s="595" t="s">
        <v>1548</v>
      </c>
      <c r="I12" s="590"/>
      <c r="J12" s="595" t="s">
        <v>1549</v>
      </c>
      <c r="K12" s="596">
        <f t="shared" si="5"/>
        <v>1090.4643156894913</v>
      </c>
      <c r="L12" s="596">
        <f t="shared" si="6"/>
        <v>1078.6533876398271</v>
      </c>
      <c r="M12" s="597"/>
      <c r="N12" s="598" t="s">
        <v>262</v>
      </c>
      <c r="O12" s="599" t="s">
        <v>601</v>
      </c>
      <c r="P12" s="598"/>
      <c r="Q12" s="600"/>
      <c r="R12" s="600"/>
      <c r="S12" s="601"/>
      <c r="T12" s="590">
        <v>69</v>
      </c>
      <c r="U12" s="590">
        <v>1</v>
      </c>
      <c r="V12" s="604">
        <v>0.26200000000000001</v>
      </c>
      <c r="W12" s="604">
        <v>11.581</v>
      </c>
      <c r="X12" s="598">
        <f t="shared" si="0"/>
        <v>0</v>
      </c>
      <c r="Y12" s="598">
        <f t="shared" si="2"/>
        <v>1</v>
      </c>
      <c r="Z12" s="603">
        <f>K12*X12*Y12</f>
        <v>0</v>
      </c>
      <c r="AA12" s="603">
        <f>L12*X12*Y12</f>
        <v>0</v>
      </c>
      <c r="AB12" s="598">
        <f>IF(N12="R",1,0)</f>
        <v>0</v>
      </c>
      <c r="AC12" s="603">
        <f>K12*X12*AB12</f>
        <v>0</v>
      </c>
      <c r="AD12" s="603">
        <f>L12*X12*AB12</f>
        <v>0</v>
      </c>
      <c r="AE12" s="598" t="s">
        <v>263</v>
      </c>
      <c r="AF12" s="590">
        <v>526</v>
      </c>
      <c r="AG12" s="590">
        <v>100</v>
      </c>
      <c r="AH12" s="604">
        <f t="shared" si="1"/>
        <v>0.26200000000000001</v>
      </c>
      <c r="AI12" s="605"/>
      <c r="AJ12" s="591"/>
      <c r="AK12" s="591"/>
      <c r="AL12" s="591"/>
    </row>
    <row r="13" spans="1:39" s="610" customFormat="1" ht="14.45" customHeight="1" x14ac:dyDescent="0.2">
      <c r="A13" s="590">
        <v>69</v>
      </c>
      <c r="B13" s="591" t="s">
        <v>270</v>
      </c>
      <c r="C13" s="592" t="s">
        <v>868</v>
      </c>
      <c r="D13" s="593">
        <f t="shared" si="3"/>
        <v>48201.02</v>
      </c>
      <c r="E13" s="593">
        <f t="shared" si="4"/>
        <v>47678.949932277996</v>
      </c>
      <c r="F13" s="607" t="s">
        <v>29</v>
      </c>
      <c r="G13" s="590">
        <v>52179</v>
      </c>
      <c r="H13" s="595" t="s">
        <v>1548</v>
      </c>
      <c r="I13" s="590">
        <v>52177</v>
      </c>
      <c r="J13" s="595" t="s">
        <v>1550</v>
      </c>
      <c r="K13" s="596">
        <f t="shared" si="5"/>
        <v>1877.0969709006131</v>
      </c>
      <c r="L13" s="596">
        <f t="shared" si="6"/>
        <v>1856.7659458990913</v>
      </c>
      <c r="M13" s="597"/>
      <c r="N13" s="598" t="s">
        <v>269</v>
      </c>
      <c r="O13" s="599" t="s">
        <v>263</v>
      </c>
      <c r="P13" s="598" t="e">
        <f>VLOOKUP(I13,I14:J476,2,FALSE)</f>
        <v>#N/A</v>
      </c>
      <c r="Q13" s="600" t="e">
        <f>VLOOKUP(I13,#REF!,5,FALSE)</f>
        <v>#REF!</v>
      </c>
      <c r="R13" s="600" t="e">
        <f>VLOOKUP(I13,#REF!,6,FALSE)</f>
        <v>#REF!</v>
      </c>
      <c r="S13" s="601" t="e">
        <f t="shared" si="7"/>
        <v>#REF!</v>
      </c>
      <c r="T13" s="590">
        <v>69</v>
      </c>
      <c r="U13" s="590">
        <v>1</v>
      </c>
      <c r="V13" s="604">
        <v>0.45100000000000001</v>
      </c>
      <c r="W13" s="604">
        <v>11.581</v>
      </c>
      <c r="X13" s="598">
        <f t="shared" si="0"/>
        <v>0</v>
      </c>
      <c r="Y13" s="598">
        <f t="shared" si="2"/>
        <v>0</v>
      </c>
      <c r="Z13" s="603">
        <f t="shared" si="8"/>
        <v>0</v>
      </c>
      <c r="AA13" s="603">
        <f t="shared" si="9"/>
        <v>0</v>
      </c>
      <c r="AB13" s="598">
        <f t="shared" si="10"/>
        <v>1</v>
      </c>
      <c r="AC13" s="603">
        <f t="shared" si="11"/>
        <v>0</v>
      </c>
      <c r="AD13" s="603">
        <f t="shared" si="12"/>
        <v>0</v>
      </c>
      <c r="AE13" s="598" t="s">
        <v>263</v>
      </c>
      <c r="AF13" s="590">
        <v>526</v>
      </c>
      <c r="AG13" s="590">
        <v>100</v>
      </c>
      <c r="AH13" s="604">
        <f t="shared" si="1"/>
        <v>0.45100000000000001</v>
      </c>
      <c r="AI13" s="605"/>
      <c r="AJ13" s="609"/>
      <c r="AK13" s="609"/>
      <c r="AL13" s="591"/>
    </row>
    <row r="14" spans="1:39" s="610" customFormat="1" ht="14.45" customHeight="1" x14ac:dyDescent="0.2">
      <c r="A14" s="590">
        <v>69</v>
      </c>
      <c r="B14" s="591" t="s">
        <v>1682</v>
      </c>
      <c r="C14" s="606" t="s">
        <v>272</v>
      </c>
      <c r="D14" s="593">
        <f t="shared" ref="D14:D29" si="13">VLOOKUP(C14,TLine_Cost,2,FALSE)</f>
        <v>1964752.8900000001</v>
      </c>
      <c r="E14" s="593">
        <f t="shared" ref="E14:E29" si="14">VLOOKUP(C14,TLine_Cost,4,FALSE)</f>
        <v>1470166.6549932931</v>
      </c>
      <c r="F14" s="607" t="s">
        <v>28</v>
      </c>
      <c r="G14" s="590"/>
      <c r="H14" s="608" t="s">
        <v>1198</v>
      </c>
      <c r="I14" s="590"/>
      <c r="J14" s="592" t="s">
        <v>1199</v>
      </c>
      <c r="K14" s="596">
        <f t="shared" ref="K14:K25" si="15">D14*V14/W14</f>
        <v>286428.5693854632</v>
      </c>
      <c r="L14" s="596">
        <f t="shared" ref="L14:L24" si="16">E14*V14/W14</f>
        <v>214326.05285438252</v>
      </c>
      <c r="M14" s="597">
        <f>SUM(K14:K20)</f>
        <v>3606303.2145450767</v>
      </c>
      <c r="N14" s="598" t="s">
        <v>269</v>
      </c>
      <c r="O14" s="599" t="s">
        <v>263</v>
      </c>
      <c r="P14" s="598"/>
      <c r="Q14" s="600"/>
      <c r="R14" s="600"/>
      <c r="S14" s="601"/>
      <c r="T14" s="590">
        <v>69</v>
      </c>
      <c r="U14" s="590">
        <v>1</v>
      </c>
      <c r="V14" s="604">
        <v>5.6079999999999997</v>
      </c>
      <c r="W14" s="604">
        <v>38.468000000000004</v>
      </c>
      <c r="X14" s="598">
        <f t="shared" si="0"/>
        <v>1</v>
      </c>
      <c r="Y14" s="598">
        <f t="shared" si="2"/>
        <v>0</v>
      </c>
      <c r="Z14" s="603">
        <f t="shared" ref="Z14:Z53" si="17">K14*X14*Y14</f>
        <v>0</v>
      </c>
      <c r="AA14" s="603">
        <f t="shared" ref="AA14:AA53" si="18">L14*X14*Y14</f>
        <v>0</v>
      </c>
      <c r="AB14" s="598">
        <f t="shared" ref="AB14:AB44" si="19">IF(N14="R",1,0)</f>
        <v>1</v>
      </c>
      <c r="AC14" s="603">
        <f t="shared" ref="AC14:AC25" si="20">K14*X14*AB14</f>
        <v>286428.5693854632</v>
      </c>
      <c r="AD14" s="603">
        <f t="shared" ref="AD14:AD25" si="21">L14*X14*AB14</f>
        <v>214326.05285438252</v>
      </c>
      <c r="AE14" s="598" t="s">
        <v>263</v>
      </c>
      <c r="AF14" s="590">
        <v>526</v>
      </c>
      <c r="AG14" s="590">
        <v>100</v>
      </c>
      <c r="AH14" s="604">
        <f t="shared" si="1"/>
        <v>5.6079999999999997</v>
      </c>
      <c r="AI14" s="605"/>
      <c r="AJ14" s="609"/>
      <c r="AK14" s="609"/>
      <c r="AL14" s="591"/>
    </row>
    <row r="15" spans="1:39" s="610" customFormat="1" ht="14.45" customHeight="1" x14ac:dyDescent="0.2">
      <c r="A15" s="590">
        <v>69</v>
      </c>
      <c r="B15" s="591" t="s">
        <v>1682</v>
      </c>
      <c r="C15" s="606" t="s">
        <v>272</v>
      </c>
      <c r="D15" s="593">
        <f t="shared" si="13"/>
        <v>1964752.8900000001</v>
      </c>
      <c r="E15" s="593">
        <f t="shared" si="14"/>
        <v>1470166.6549932931</v>
      </c>
      <c r="F15" s="607" t="s">
        <v>28</v>
      </c>
      <c r="G15" s="590"/>
      <c r="H15" s="592" t="s">
        <v>1199</v>
      </c>
      <c r="I15" s="590"/>
      <c r="J15" s="592" t="s">
        <v>869</v>
      </c>
      <c r="K15" s="596">
        <f t="shared" si="15"/>
        <v>88921.565495736722</v>
      </c>
      <c r="L15" s="596">
        <f t="shared" si="16"/>
        <v>66537.385524158337</v>
      </c>
      <c r="M15" s="597"/>
      <c r="N15" s="598" t="s">
        <v>269</v>
      </c>
      <c r="O15" s="599" t="s">
        <v>263</v>
      </c>
      <c r="P15" s="598"/>
      <c r="Q15" s="600"/>
      <c r="R15" s="600"/>
      <c r="S15" s="601"/>
      <c r="T15" s="590">
        <v>69</v>
      </c>
      <c r="U15" s="590">
        <v>1</v>
      </c>
      <c r="V15" s="604">
        <v>1.7410000000000001</v>
      </c>
      <c r="W15" s="604">
        <v>38.468000000000004</v>
      </c>
      <c r="X15" s="598">
        <f t="shared" si="0"/>
        <v>1</v>
      </c>
      <c r="Y15" s="598">
        <f t="shared" si="2"/>
        <v>0</v>
      </c>
      <c r="Z15" s="603">
        <f>K15*X15*Y15</f>
        <v>0</v>
      </c>
      <c r="AA15" s="603">
        <f>L15*X15*Y15</f>
        <v>0</v>
      </c>
      <c r="AB15" s="598">
        <f t="shared" si="19"/>
        <v>1</v>
      </c>
      <c r="AC15" s="603">
        <f t="shared" si="20"/>
        <v>88921.565495736722</v>
      </c>
      <c r="AD15" s="603">
        <f t="shared" si="21"/>
        <v>66537.385524158337</v>
      </c>
      <c r="AE15" s="598" t="s">
        <v>263</v>
      </c>
      <c r="AF15" s="590">
        <v>526</v>
      </c>
      <c r="AG15" s="590">
        <v>100</v>
      </c>
      <c r="AH15" s="604">
        <f t="shared" si="1"/>
        <v>1.7410000000000001</v>
      </c>
      <c r="AI15" s="605"/>
      <c r="AJ15" s="609"/>
      <c r="AK15" s="609"/>
      <c r="AL15" s="591"/>
    </row>
    <row r="16" spans="1:39" s="610" customFormat="1" ht="14.45" customHeight="1" x14ac:dyDescent="0.2">
      <c r="A16" s="590">
        <v>69</v>
      </c>
      <c r="B16" s="591" t="s">
        <v>1682</v>
      </c>
      <c r="C16" s="606" t="s">
        <v>272</v>
      </c>
      <c r="D16" s="593">
        <f t="shared" si="13"/>
        <v>1964752.8900000001</v>
      </c>
      <c r="E16" s="593">
        <f t="shared" si="14"/>
        <v>1470166.6549932931</v>
      </c>
      <c r="F16" s="607" t="s">
        <v>28</v>
      </c>
      <c r="G16" s="590"/>
      <c r="H16" s="592" t="s">
        <v>1199</v>
      </c>
      <c r="I16" s="590"/>
      <c r="J16" s="592" t="s">
        <v>871</v>
      </c>
      <c r="K16" s="596">
        <f t="shared" si="15"/>
        <v>290616.71893781848</v>
      </c>
      <c r="L16" s="596">
        <f t="shared" si="16"/>
        <v>217459.92167286674</v>
      </c>
      <c r="M16" s="597"/>
      <c r="N16" s="598" t="s">
        <v>269</v>
      </c>
      <c r="O16" s="599" t="s">
        <v>263</v>
      </c>
      <c r="P16" s="598"/>
      <c r="Q16" s="600"/>
      <c r="R16" s="600"/>
      <c r="S16" s="601"/>
      <c r="T16" s="590">
        <v>69</v>
      </c>
      <c r="U16" s="590">
        <v>1</v>
      </c>
      <c r="V16" s="604">
        <v>5.69</v>
      </c>
      <c r="W16" s="604">
        <v>38.468000000000004</v>
      </c>
      <c r="X16" s="598">
        <f t="shared" si="0"/>
        <v>1</v>
      </c>
      <c r="Y16" s="598">
        <f t="shared" si="2"/>
        <v>0</v>
      </c>
      <c r="Z16" s="603">
        <f>K16*X16*Y16</f>
        <v>0</v>
      </c>
      <c r="AA16" s="603">
        <f>L16*X16*Y16</f>
        <v>0</v>
      </c>
      <c r="AB16" s="598">
        <v>1</v>
      </c>
      <c r="AC16" s="603">
        <f t="shared" si="20"/>
        <v>290616.71893781848</v>
      </c>
      <c r="AD16" s="603">
        <f t="shared" si="21"/>
        <v>217459.92167286674</v>
      </c>
      <c r="AE16" s="598" t="s">
        <v>263</v>
      </c>
      <c r="AF16" s="590">
        <v>526</v>
      </c>
      <c r="AG16" s="590">
        <v>100</v>
      </c>
      <c r="AH16" s="604">
        <f>V16</f>
        <v>5.69</v>
      </c>
      <c r="AI16" s="605"/>
      <c r="AJ16" s="609"/>
      <c r="AK16" s="609"/>
      <c r="AL16" s="591"/>
    </row>
    <row r="17" spans="1:38" s="610" customFormat="1" ht="14.45" customHeight="1" x14ac:dyDescent="0.2">
      <c r="A17" s="590">
        <v>69</v>
      </c>
      <c r="B17" s="591" t="s">
        <v>1682</v>
      </c>
      <c r="C17" s="606" t="s">
        <v>272</v>
      </c>
      <c r="D17" s="593">
        <f t="shared" si="13"/>
        <v>1964752.8900000001</v>
      </c>
      <c r="E17" s="593">
        <f t="shared" si="14"/>
        <v>1470166.6549932931</v>
      </c>
      <c r="F17" s="594" t="s">
        <v>28</v>
      </c>
      <c r="G17" s="590">
        <v>52319</v>
      </c>
      <c r="H17" s="592" t="s">
        <v>869</v>
      </c>
      <c r="I17" s="590">
        <v>52323</v>
      </c>
      <c r="J17" s="592" t="s">
        <v>870</v>
      </c>
      <c r="K17" s="596">
        <f t="shared" si="15"/>
        <v>676692.60267261101</v>
      </c>
      <c r="L17" s="596">
        <f t="shared" si="16"/>
        <v>506349.12165972078</v>
      </c>
      <c r="M17" s="597"/>
      <c r="N17" s="598" t="s">
        <v>269</v>
      </c>
      <c r="O17" s="599" t="s">
        <v>263</v>
      </c>
      <c r="P17" s="598" t="e">
        <f>VLOOKUP(I17,I18:J479,2,FALSE)</f>
        <v>#N/A</v>
      </c>
      <c r="Q17" s="600" t="e">
        <f>VLOOKUP(I17,#REF!,5,FALSE)</f>
        <v>#REF!</v>
      </c>
      <c r="R17" s="600" t="e">
        <f>VLOOKUP(I17,#REF!,6,FALSE)</f>
        <v>#REF!</v>
      </c>
      <c r="S17" s="601" t="e">
        <f t="shared" ref="S17:S53" si="22">SQRT(Q17^2+R17^2)</f>
        <v>#REF!</v>
      </c>
      <c r="T17" s="590">
        <v>69</v>
      </c>
      <c r="U17" s="590">
        <v>1</v>
      </c>
      <c r="V17" s="602">
        <v>13.249000000000001</v>
      </c>
      <c r="W17" s="604">
        <v>38.468000000000004</v>
      </c>
      <c r="X17" s="598">
        <f t="shared" si="0"/>
        <v>1</v>
      </c>
      <c r="Y17" s="598">
        <f t="shared" si="2"/>
        <v>0</v>
      </c>
      <c r="Z17" s="603">
        <f t="shared" si="17"/>
        <v>0</v>
      </c>
      <c r="AA17" s="603">
        <f t="shared" si="18"/>
        <v>0</v>
      </c>
      <c r="AB17" s="598">
        <f t="shared" si="19"/>
        <v>1</v>
      </c>
      <c r="AC17" s="603">
        <f t="shared" si="20"/>
        <v>676692.60267261101</v>
      </c>
      <c r="AD17" s="603">
        <f t="shared" si="21"/>
        <v>506349.12165972078</v>
      </c>
      <c r="AE17" s="598" t="s">
        <v>263</v>
      </c>
      <c r="AF17" s="590">
        <v>526</v>
      </c>
      <c r="AG17" s="590">
        <v>100</v>
      </c>
      <c r="AH17" s="604">
        <f t="shared" si="1"/>
        <v>13.249000000000001</v>
      </c>
      <c r="AI17" s="605"/>
      <c r="AJ17" s="609"/>
      <c r="AK17" s="609"/>
      <c r="AL17" s="591"/>
    </row>
    <row r="18" spans="1:38" s="610" customFormat="1" ht="14.45" customHeight="1" x14ac:dyDescent="0.2">
      <c r="A18" s="590">
        <v>69</v>
      </c>
      <c r="B18" s="591" t="s">
        <v>1682</v>
      </c>
      <c r="C18" s="606" t="s">
        <v>272</v>
      </c>
      <c r="D18" s="593">
        <f t="shared" si="13"/>
        <v>1964752.8900000001</v>
      </c>
      <c r="E18" s="593">
        <f t="shared" si="14"/>
        <v>1470166.6549932931</v>
      </c>
      <c r="F18" s="594" t="s">
        <v>28</v>
      </c>
      <c r="G18" s="590">
        <v>52309</v>
      </c>
      <c r="H18" s="592" t="s">
        <v>871</v>
      </c>
      <c r="I18" s="590">
        <v>52327</v>
      </c>
      <c r="J18" s="592" t="s">
        <v>872</v>
      </c>
      <c r="K18" s="596">
        <f t="shared" si="15"/>
        <v>153786.80856270145</v>
      </c>
      <c r="L18" s="596">
        <f t="shared" si="16"/>
        <v>115074.13429824283</v>
      </c>
      <c r="M18" s="606"/>
      <c r="N18" s="598" t="s">
        <v>269</v>
      </c>
      <c r="O18" s="599" t="s">
        <v>263</v>
      </c>
      <c r="P18" s="598" t="e">
        <f>VLOOKUP(I18,I20:J480,2,FALSE)</f>
        <v>#N/A</v>
      </c>
      <c r="Q18" s="600" t="e">
        <f>VLOOKUP(I18,#REF!,5,FALSE)</f>
        <v>#REF!</v>
      </c>
      <c r="R18" s="600" t="e">
        <f>VLOOKUP(I18,#REF!,6,FALSE)</f>
        <v>#REF!</v>
      </c>
      <c r="S18" s="601" t="e">
        <f t="shared" si="22"/>
        <v>#REF!</v>
      </c>
      <c r="T18" s="590">
        <v>69</v>
      </c>
      <c r="U18" s="590">
        <v>1</v>
      </c>
      <c r="V18" s="604">
        <v>3.0110000000000001</v>
      </c>
      <c r="W18" s="604">
        <v>38.468000000000004</v>
      </c>
      <c r="X18" s="598">
        <f t="shared" si="0"/>
        <v>1</v>
      </c>
      <c r="Y18" s="598">
        <f t="shared" si="2"/>
        <v>0</v>
      </c>
      <c r="Z18" s="603">
        <f t="shared" si="17"/>
        <v>0</v>
      </c>
      <c r="AA18" s="603">
        <f t="shared" si="18"/>
        <v>0</v>
      </c>
      <c r="AB18" s="598">
        <f t="shared" si="19"/>
        <v>1</v>
      </c>
      <c r="AC18" s="603">
        <f t="shared" si="20"/>
        <v>153786.80856270145</v>
      </c>
      <c r="AD18" s="603">
        <f t="shared" si="21"/>
        <v>115074.13429824283</v>
      </c>
      <c r="AE18" s="598" t="s">
        <v>263</v>
      </c>
      <c r="AF18" s="590">
        <v>526</v>
      </c>
      <c r="AG18" s="590">
        <v>100</v>
      </c>
      <c r="AH18" s="604">
        <f t="shared" si="1"/>
        <v>3.0110000000000001</v>
      </c>
      <c r="AI18" s="605"/>
      <c r="AJ18" s="609"/>
      <c r="AK18" s="609"/>
      <c r="AL18" s="591"/>
    </row>
    <row r="19" spans="1:38" s="610" customFormat="1" ht="14.45" customHeight="1" x14ac:dyDescent="0.2">
      <c r="A19" s="592">
        <v>69</v>
      </c>
      <c r="B19" s="611" t="s">
        <v>1682</v>
      </c>
      <c r="C19" s="606" t="s">
        <v>272</v>
      </c>
      <c r="D19" s="593">
        <f t="shared" si="13"/>
        <v>1964752.8900000001</v>
      </c>
      <c r="E19" s="593">
        <f t="shared" si="14"/>
        <v>1470166.6549932931</v>
      </c>
      <c r="F19" s="612" t="s">
        <v>28</v>
      </c>
      <c r="G19" s="590"/>
      <c r="H19" s="592" t="s">
        <v>871</v>
      </c>
      <c r="I19" s="590"/>
      <c r="J19" s="592" t="s">
        <v>873</v>
      </c>
      <c r="K19" s="596">
        <f t="shared" si="15"/>
        <v>145104.05949074557</v>
      </c>
      <c r="L19" s="596">
        <f t="shared" si="16"/>
        <v>108577.08918675121</v>
      </c>
      <c r="M19" s="606"/>
      <c r="N19" s="598" t="s">
        <v>269</v>
      </c>
      <c r="O19" s="599" t="s">
        <v>263</v>
      </c>
      <c r="P19" s="598"/>
      <c r="Q19" s="600"/>
      <c r="R19" s="600"/>
      <c r="S19" s="601"/>
      <c r="T19" s="590">
        <v>69</v>
      </c>
      <c r="U19" s="590">
        <v>1</v>
      </c>
      <c r="V19" s="604">
        <v>2.8410000000000002</v>
      </c>
      <c r="W19" s="604">
        <v>38.468000000000004</v>
      </c>
      <c r="X19" s="598">
        <f t="shared" si="0"/>
        <v>1</v>
      </c>
      <c r="Y19" s="598">
        <f t="shared" si="2"/>
        <v>0</v>
      </c>
      <c r="Z19" s="596">
        <f>K19*X19*Y19</f>
        <v>0</v>
      </c>
      <c r="AA19" s="603">
        <f>L19*X19*Y19</f>
        <v>0</v>
      </c>
      <c r="AB19" s="598">
        <f t="shared" si="19"/>
        <v>1</v>
      </c>
      <c r="AC19" s="603">
        <f t="shared" si="20"/>
        <v>145104.05949074557</v>
      </c>
      <c r="AD19" s="603">
        <f t="shared" si="21"/>
        <v>108577.08918675121</v>
      </c>
      <c r="AE19" s="598" t="s">
        <v>263</v>
      </c>
      <c r="AF19" s="590">
        <v>526</v>
      </c>
      <c r="AG19" s="590">
        <v>100</v>
      </c>
      <c r="AH19" s="604">
        <f t="shared" si="1"/>
        <v>2.8410000000000002</v>
      </c>
      <c r="AI19" s="605"/>
      <c r="AJ19" s="609"/>
      <c r="AK19" s="609"/>
      <c r="AL19" s="591"/>
    </row>
    <row r="20" spans="1:38" s="610" customFormat="1" ht="13.5" customHeight="1" x14ac:dyDescent="0.2">
      <c r="A20" s="590">
        <v>69</v>
      </c>
      <c r="B20" s="591" t="s">
        <v>1682</v>
      </c>
      <c r="C20" s="606" t="s">
        <v>272</v>
      </c>
      <c r="D20" s="593">
        <f t="shared" si="13"/>
        <v>1964752.8900000001</v>
      </c>
      <c r="E20" s="593">
        <f t="shared" si="14"/>
        <v>1470166.6549932931</v>
      </c>
      <c r="F20" s="594" t="s">
        <v>28</v>
      </c>
      <c r="G20" s="590">
        <v>52319</v>
      </c>
      <c r="H20" s="592" t="s">
        <v>869</v>
      </c>
      <c r="I20" s="590">
        <v>52321</v>
      </c>
      <c r="J20" s="592" t="s">
        <v>874</v>
      </c>
      <c r="K20" s="596">
        <f t="shared" si="15"/>
        <v>1964752.8900000001</v>
      </c>
      <c r="L20" s="596">
        <f t="shared" si="16"/>
        <v>1470166.6549932931</v>
      </c>
      <c r="M20" s="597"/>
      <c r="N20" s="598" t="s">
        <v>269</v>
      </c>
      <c r="O20" s="599" t="s">
        <v>263</v>
      </c>
      <c r="P20" s="598" t="e">
        <f>VLOOKUP(I20,I22:J480,2,FALSE)</f>
        <v>#N/A</v>
      </c>
      <c r="Q20" s="600" t="e">
        <f>VLOOKUP(I20,#REF!,5,FALSE)</f>
        <v>#REF!</v>
      </c>
      <c r="R20" s="600" t="e">
        <f>VLOOKUP(I20,#REF!,6,FALSE)</f>
        <v>#REF!</v>
      </c>
      <c r="S20" s="601" t="e">
        <f t="shared" si="22"/>
        <v>#REF!</v>
      </c>
      <c r="T20" s="590">
        <v>69</v>
      </c>
      <c r="U20" s="590">
        <v>1</v>
      </c>
      <c r="V20" s="604">
        <v>6.3280000000000003</v>
      </c>
      <c r="W20" s="604">
        <v>6.3280000000000003</v>
      </c>
      <c r="X20" s="598">
        <f t="shared" si="0"/>
        <v>1</v>
      </c>
      <c r="Y20" s="598">
        <f t="shared" si="2"/>
        <v>0</v>
      </c>
      <c r="Z20" s="603">
        <f t="shared" si="17"/>
        <v>0</v>
      </c>
      <c r="AA20" s="603">
        <f t="shared" si="18"/>
        <v>0</v>
      </c>
      <c r="AB20" s="598">
        <f t="shared" si="19"/>
        <v>1</v>
      </c>
      <c r="AC20" s="603">
        <f t="shared" si="20"/>
        <v>1964752.8900000001</v>
      </c>
      <c r="AD20" s="603">
        <f t="shared" si="21"/>
        <v>1470166.6549932931</v>
      </c>
      <c r="AE20" s="598" t="s">
        <v>263</v>
      </c>
      <c r="AF20" s="590">
        <v>526</v>
      </c>
      <c r="AG20" s="590">
        <v>100</v>
      </c>
      <c r="AH20" s="604">
        <f t="shared" si="1"/>
        <v>6.3280000000000003</v>
      </c>
      <c r="AI20" s="605"/>
      <c r="AJ20" s="609"/>
      <c r="AK20" s="609"/>
      <c r="AL20" s="591"/>
    </row>
    <row r="21" spans="1:38" s="589" customFormat="1" ht="14.45" customHeight="1" x14ac:dyDescent="0.2">
      <c r="A21" s="590">
        <v>115</v>
      </c>
      <c r="B21" s="591" t="s">
        <v>1673</v>
      </c>
      <c r="C21" s="613" t="s">
        <v>363</v>
      </c>
      <c r="D21" s="593">
        <f t="shared" si="13"/>
        <v>1621453.55</v>
      </c>
      <c r="E21" s="593">
        <f t="shared" si="14"/>
        <v>932601.74336520256</v>
      </c>
      <c r="F21" s="594" t="s">
        <v>28</v>
      </c>
      <c r="G21" s="590"/>
      <c r="H21" s="592" t="s">
        <v>875</v>
      </c>
      <c r="I21" s="590"/>
      <c r="J21" s="595" t="s">
        <v>576</v>
      </c>
      <c r="K21" s="596">
        <f t="shared" si="15"/>
        <v>3302.8298705077846</v>
      </c>
      <c r="L21" s="596">
        <f t="shared" si="16"/>
        <v>1899.6689083533879</v>
      </c>
      <c r="M21" s="597">
        <f>SUM(K21)</f>
        <v>3302.8298705077846</v>
      </c>
      <c r="N21" s="598" t="s">
        <v>269</v>
      </c>
      <c r="O21" s="599" t="s">
        <v>263</v>
      </c>
      <c r="P21" s="598" t="e">
        <f>VLOOKUP(I21,I24:J482,2,FALSE)</f>
        <v>#N/A</v>
      </c>
      <c r="Q21" s="600" t="e">
        <f>VLOOKUP(I21,#REF!,5,FALSE)</f>
        <v>#REF!</v>
      </c>
      <c r="R21" s="600" t="e">
        <f>VLOOKUP(I21,#REF!,6,FALSE)</f>
        <v>#REF!</v>
      </c>
      <c r="S21" s="601" t="e">
        <f t="shared" si="22"/>
        <v>#REF!</v>
      </c>
      <c r="T21" s="590">
        <v>115</v>
      </c>
      <c r="U21" s="590">
        <v>1</v>
      </c>
      <c r="V21" s="604">
        <v>1.4E-2</v>
      </c>
      <c r="W21" s="602">
        <v>6.8730000000000002</v>
      </c>
      <c r="X21" s="598">
        <f t="shared" si="0"/>
        <v>1</v>
      </c>
      <c r="Y21" s="598">
        <f t="shared" si="2"/>
        <v>0</v>
      </c>
      <c r="Z21" s="603">
        <f t="shared" si="17"/>
        <v>0</v>
      </c>
      <c r="AA21" s="603">
        <f t="shared" si="18"/>
        <v>0</v>
      </c>
      <c r="AB21" s="598">
        <f t="shared" si="19"/>
        <v>1</v>
      </c>
      <c r="AC21" s="603">
        <f t="shared" si="20"/>
        <v>3302.8298705077846</v>
      </c>
      <c r="AD21" s="603">
        <f t="shared" si="21"/>
        <v>1899.6689083533879</v>
      </c>
      <c r="AE21" s="598" t="s">
        <v>263</v>
      </c>
      <c r="AF21" s="590">
        <v>526</v>
      </c>
      <c r="AG21" s="590">
        <v>100</v>
      </c>
      <c r="AH21" s="604">
        <f t="shared" si="1"/>
        <v>1.4E-2</v>
      </c>
      <c r="AI21" s="605"/>
      <c r="AJ21" s="591"/>
      <c r="AK21" s="591"/>
      <c r="AL21" s="591"/>
    </row>
    <row r="22" spans="1:38" s="589" customFormat="1" ht="14.45" customHeight="1" x14ac:dyDescent="0.2">
      <c r="A22" s="590">
        <v>69</v>
      </c>
      <c r="B22" s="591" t="s">
        <v>274</v>
      </c>
      <c r="C22" s="606" t="s">
        <v>540</v>
      </c>
      <c r="D22" s="593">
        <f t="shared" si="13"/>
        <v>867927.07000000007</v>
      </c>
      <c r="E22" s="593">
        <f t="shared" si="14"/>
        <v>584265.4855831617</v>
      </c>
      <c r="F22" s="594" t="s">
        <v>28</v>
      </c>
      <c r="G22" s="590">
        <v>51175</v>
      </c>
      <c r="H22" s="592" t="s">
        <v>876</v>
      </c>
      <c r="I22" s="590">
        <v>51163</v>
      </c>
      <c r="J22" s="592" t="s">
        <v>877</v>
      </c>
      <c r="K22" s="596">
        <f t="shared" si="15"/>
        <v>377547.30526548182</v>
      </c>
      <c r="L22" s="596">
        <f t="shared" si="16"/>
        <v>254154.83312618756</v>
      </c>
      <c r="M22" s="597">
        <f>SUM(K22)</f>
        <v>377547.30526548182</v>
      </c>
      <c r="N22" s="598" t="s">
        <v>269</v>
      </c>
      <c r="O22" s="599" t="s">
        <v>263</v>
      </c>
      <c r="P22" s="598" t="e">
        <f>VLOOKUP(I22,I23:J481,2,FALSE)</f>
        <v>#N/A</v>
      </c>
      <c r="Q22" s="600" t="e">
        <f>VLOOKUP(I22,#REF!,5,FALSE)</f>
        <v>#REF!</v>
      </c>
      <c r="R22" s="600" t="e">
        <f>VLOOKUP(I22,#REF!,6,FALSE)</f>
        <v>#REF!</v>
      </c>
      <c r="S22" s="601" t="e">
        <f t="shared" si="22"/>
        <v>#REF!</v>
      </c>
      <c r="T22" s="590">
        <v>69</v>
      </c>
      <c r="U22" s="590">
        <v>1</v>
      </c>
      <c r="V22" s="604">
        <v>7.7830000000000004</v>
      </c>
      <c r="W22" s="604">
        <v>17.891999999999999</v>
      </c>
      <c r="X22" s="598">
        <f t="shared" si="0"/>
        <v>1</v>
      </c>
      <c r="Y22" s="598">
        <f t="shared" si="2"/>
        <v>0</v>
      </c>
      <c r="Z22" s="603">
        <f t="shared" si="17"/>
        <v>0</v>
      </c>
      <c r="AA22" s="603">
        <f t="shared" si="18"/>
        <v>0</v>
      </c>
      <c r="AB22" s="598">
        <f t="shared" si="19"/>
        <v>1</v>
      </c>
      <c r="AC22" s="603">
        <f t="shared" si="20"/>
        <v>377547.30526548182</v>
      </c>
      <c r="AD22" s="603">
        <f t="shared" si="21"/>
        <v>254154.83312618756</v>
      </c>
      <c r="AE22" s="598" t="s">
        <v>263</v>
      </c>
      <c r="AF22" s="590">
        <v>526</v>
      </c>
      <c r="AG22" s="590">
        <v>100</v>
      </c>
      <c r="AH22" s="604">
        <f t="shared" si="1"/>
        <v>7.7830000000000004</v>
      </c>
      <c r="AI22" s="605"/>
      <c r="AJ22" s="591"/>
      <c r="AK22" s="591"/>
      <c r="AL22" s="591"/>
    </row>
    <row r="23" spans="1:38" s="589" customFormat="1" ht="14.45" customHeight="1" x14ac:dyDescent="0.2">
      <c r="A23" s="590">
        <v>69</v>
      </c>
      <c r="B23" s="591" t="s">
        <v>276</v>
      </c>
      <c r="C23" s="606" t="s">
        <v>540</v>
      </c>
      <c r="D23" s="593">
        <f t="shared" si="13"/>
        <v>867927.07000000007</v>
      </c>
      <c r="E23" s="593">
        <f t="shared" si="14"/>
        <v>584265.4855831617</v>
      </c>
      <c r="F23" s="612" t="s">
        <v>29</v>
      </c>
      <c r="G23" s="590">
        <v>51159</v>
      </c>
      <c r="H23" s="608" t="s">
        <v>876</v>
      </c>
      <c r="I23" s="590">
        <v>51155</v>
      </c>
      <c r="J23" s="595" t="s">
        <v>1277</v>
      </c>
      <c r="K23" s="596">
        <f t="shared" si="15"/>
        <v>486013.9344025263</v>
      </c>
      <c r="L23" s="596">
        <f t="shared" si="16"/>
        <v>327171.69126188784</v>
      </c>
      <c r="M23" s="597">
        <f>SUM(K23)</f>
        <v>486013.9344025263</v>
      </c>
      <c r="N23" s="598" t="s">
        <v>269</v>
      </c>
      <c r="O23" s="599" t="s">
        <v>263</v>
      </c>
      <c r="P23" s="598" t="e">
        <f>VLOOKUP(I23,I24:J482,2,FALSE)</f>
        <v>#N/A</v>
      </c>
      <c r="Q23" s="600" t="e">
        <f>VLOOKUP(I23,#REF!,5,FALSE)</f>
        <v>#REF!</v>
      </c>
      <c r="R23" s="600" t="e">
        <f>VLOOKUP(I23,#REF!,6,FALSE)</f>
        <v>#REF!</v>
      </c>
      <c r="S23" s="601" t="e">
        <f t="shared" si="22"/>
        <v>#REF!</v>
      </c>
      <c r="T23" s="590">
        <v>69</v>
      </c>
      <c r="U23" s="590">
        <v>1</v>
      </c>
      <c r="V23" s="604">
        <v>10.019</v>
      </c>
      <c r="W23" s="604">
        <v>17.891999999999999</v>
      </c>
      <c r="X23" s="598">
        <f t="shared" si="0"/>
        <v>0</v>
      </c>
      <c r="Y23" s="598">
        <f t="shared" si="2"/>
        <v>0</v>
      </c>
      <c r="Z23" s="603">
        <f t="shared" si="17"/>
        <v>0</v>
      </c>
      <c r="AA23" s="603">
        <f t="shared" si="18"/>
        <v>0</v>
      </c>
      <c r="AB23" s="598">
        <f t="shared" si="19"/>
        <v>1</v>
      </c>
      <c r="AC23" s="603">
        <f t="shared" si="20"/>
        <v>0</v>
      </c>
      <c r="AD23" s="603">
        <f t="shared" si="21"/>
        <v>0</v>
      </c>
      <c r="AE23" s="598" t="s">
        <v>263</v>
      </c>
      <c r="AF23" s="590">
        <v>526</v>
      </c>
      <c r="AG23" s="590">
        <v>100</v>
      </c>
      <c r="AH23" s="604">
        <f t="shared" si="1"/>
        <v>10.019</v>
      </c>
      <c r="AI23" s="605"/>
      <c r="AJ23" s="591"/>
      <c r="AK23" s="591"/>
      <c r="AL23" s="591"/>
    </row>
    <row r="24" spans="1:38" s="610" customFormat="1" ht="14.45" customHeight="1" x14ac:dyDescent="0.2">
      <c r="A24" s="590">
        <v>69</v>
      </c>
      <c r="B24" s="591" t="s">
        <v>279</v>
      </c>
      <c r="C24" s="614" t="s">
        <v>542</v>
      </c>
      <c r="D24" s="593">
        <f t="shared" si="13"/>
        <v>159995.43</v>
      </c>
      <c r="E24" s="593">
        <f t="shared" si="14"/>
        <v>105872.1686419824</v>
      </c>
      <c r="F24" s="594" t="s">
        <v>28</v>
      </c>
      <c r="G24" s="590">
        <v>51175</v>
      </c>
      <c r="H24" s="608" t="s">
        <v>275</v>
      </c>
      <c r="I24" s="590">
        <v>51183</v>
      </c>
      <c r="J24" s="592" t="s">
        <v>878</v>
      </c>
      <c r="K24" s="596">
        <f t="shared" si="15"/>
        <v>159995.43</v>
      </c>
      <c r="L24" s="596">
        <f t="shared" si="16"/>
        <v>105872.1686419824</v>
      </c>
      <c r="M24" s="597">
        <f>SUM(K24)</f>
        <v>159995.43</v>
      </c>
      <c r="N24" s="598" t="s">
        <v>269</v>
      </c>
      <c r="O24" s="599" t="s">
        <v>263</v>
      </c>
      <c r="P24" s="598" t="str">
        <f>VLOOKUP(I24,I25:J484,2,FALSE)</f>
        <v>Farwell</v>
      </c>
      <c r="Q24" s="600" t="e">
        <f>VLOOKUP(I24,#REF!,5,FALSE)</f>
        <v>#REF!</v>
      </c>
      <c r="R24" s="600" t="e">
        <f>VLOOKUP(I24,#REF!,6,FALSE)</f>
        <v>#REF!</v>
      </c>
      <c r="S24" s="601" t="e">
        <f t="shared" si="22"/>
        <v>#REF!</v>
      </c>
      <c r="T24" s="590">
        <v>69</v>
      </c>
      <c r="U24" s="590">
        <v>1</v>
      </c>
      <c r="V24" s="602">
        <v>8.1470000000000002</v>
      </c>
      <c r="W24" s="602">
        <v>8.1470000000000002</v>
      </c>
      <c r="X24" s="598">
        <f t="shared" si="0"/>
        <v>1</v>
      </c>
      <c r="Y24" s="598">
        <f t="shared" si="2"/>
        <v>0</v>
      </c>
      <c r="Z24" s="603">
        <f t="shared" si="17"/>
        <v>0</v>
      </c>
      <c r="AA24" s="603">
        <f t="shared" si="18"/>
        <v>0</v>
      </c>
      <c r="AB24" s="598">
        <f t="shared" si="19"/>
        <v>1</v>
      </c>
      <c r="AC24" s="603">
        <f t="shared" si="20"/>
        <v>159995.43</v>
      </c>
      <c r="AD24" s="603">
        <f t="shared" si="21"/>
        <v>105872.1686419824</v>
      </c>
      <c r="AE24" s="598" t="s">
        <v>263</v>
      </c>
      <c r="AF24" s="590">
        <v>526</v>
      </c>
      <c r="AG24" s="590">
        <v>100</v>
      </c>
      <c r="AH24" s="604">
        <f>V24</f>
        <v>8.1470000000000002</v>
      </c>
      <c r="AI24" s="605"/>
      <c r="AJ24" s="609"/>
      <c r="AK24" s="609"/>
      <c r="AL24" s="591"/>
    </row>
    <row r="25" spans="1:38" s="589" customFormat="1" ht="14.45" customHeight="1" x14ac:dyDescent="0.2">
      <c r="A25" s="590">
        <v>115</v>
      </c>
      <c r="B25" s="591" t="s">
        <v>290</v>
      </c>
      <c r="C25" s="613" t="s">
        <v>245</v>
      </c>
      <c r="D25" s="593">
        <f t="shared" si="13"/>
        <v>3147335.27</v>
      </c>
      <c r="E25" s="593">
        <f t="shared" si="14"/>
        <v>2913074.2456053384</v>
      </c>
      <c r="F25" s="594" t="s">
        <v>29</v>
      </c>
      <c r="G25" s="590">
        <v>52358</v>
      </c>
      <c r="H25" s="592" t="s">
        <v>879</v>
      </c>
      <c r="I25" s="590">
        <v>52370</v>
      </c>
      <c r="J25" s="592" t="s">
        <v>880</v>
      </c>
      <c r="K25" s="596">
        <f t="shared" si="15"/>
        <v>358875.17331813002</v>
      </c>
      <c r="L25" s="596">
        <f t="shared" ref="L25:L31" si="23">E25*V25/W25</f>
        <v>332163.53997780371</v>
      </c>
      <c r="M25" s="597">
        <f>SUM(K25)</f>
        <v>358875.17331813002</v>
      </c>
      <c r="N25" s="598" t="s">
        <v>269</v>
      </c>
      <c r="O25" s="599" t="s">
        <v>263</v>
      </c>
      <c r="P25" s="598" t="e">
        <f>VLOOKUP(I25,I37:J490,2,FALSE)</f>
        <v>#N/A</v>
      </c>
      <c r="Q25" s="600" t="e">
        <f>VLOOKUP(I25,#REF!,5,FALSE)</f>
        <v>#REF!</v>
      </c>
      <c r="R25" s="600" t="e">
        <f>VLOOKUP(I25,#REF!,6,FALSE)</f>
        <v>#REF!</v>
      </c>
      <c r="S25" s="601" t="e">
        <f t="shared" si="22"/>
        <v>#REF!</v>
      </c>
      <c r="T25" s="590">
        <v>115</v>
      </c>
      <c r="U25" s="590">
        <v>1</v>
      </c>
      <c r="V25" s="604">
        <v>1.1000000000000001</v>
      </c>
      <c r="W25" s="604">
        <v>9.6470000000000002</v>
      </c>
      <c r="X25" s="598">
        <f t="shared" si="0"/>
        <v>0</v>
      </c>
      <c r="Y25" s="598">
        <f t="shared" si="2"/>
        <v>0</v>
      </c>
      <c r="Z25" s="603">
        <f t="shared" si="17"/>
        <v>0</v>
      </c>
      <c r="AA25" s="603">
        <f t="shared" si="18"/>
        <v>0</v>
      </c>
      <c r="AB25" s="598">
        <f t="shared" si="19"/>
        <v>1</v>
      </c>
      <c r="AC25" s="603">
        <f t="shared" si="20"/>
        <v>0</v>
      </c>
      <c r="AD25" s="603">
        <f t="shared" si="21"/>
        <v>0</v>
      </c>
      <c r="AE25" s="598" t="s">
        <v>263</v>
      </c>
      <c r="AF25" s="590">
        <v>526</v>
      </c>
      <c r="AG25" s="590">
        <v>100</v>
      </c>
      <c r="AH25" s="604">
        <f t="shared" si="1"/>
        <v>1.1000000000000001</v>
      </c>
      <c r="AI25" s="605">
        <v>285</v>
      </c>
      <c r="AJ25" s="591"/>
      <c r="AK25" s="591"/>
      <c r="AL25" s="591"/>
    </row>
    <row r="26" spans="1:38" s="610" customFormat="1" ht="14.45" customHeight="1" x14ac:dyDescent="0.2">
      <c r="A26" s="590">
        <v>69</v>
      </c>
      <c r="B26" s="591" t="s">
        <v>288</v>
      </c>
      <c r="C26" s="606" t="s">
        <v>289</v>
      </c>
      <c r="D26" s="593">
        <f t="shared" si="13"/>
        <v>264065.89</v>
      </c>
      <c r="E26" s="593">
        <f t="shared" si="14"/>
        <v>191346.57049967768</v>
      </c>
      <c r="F26" s="594" t="s">
        <v>28</v>
      </c>
      <c r="G26" s="590">
        <v>52251</v>
      </c>
      <c r="H26" s="608" t="s">
        <v>1200</v>
      </c>
      <c r="I26" s="590">
        <v>52269</v>
      </c>
      <c r="J26" s="595" t="s">
        <v>1201</v>
      </c>
      <c r="K26" s="596">
        <f t="shared" ref="K26:K36" si="24">D26*V26/W26</f>
        <v>37409.655805462244</v>
      </c>
      <c r="L26" s="596">
        <f t="shared" si="23"/>
        <v>27107.66370449647</v>
      </c>
      <c r="M26" s="597">
        <f>SUM(K26:K40)</f>
        <v>745288.83842519927</v>
      </c>
      <c r="N26" s="598" t="s">
        <v>269</v>
      </c>
      <c r="O26" s="599" t="s">
        <v>263</v>
      </c>
      <c r="P26" s="598" t="e">
        <f>VLOOKUP(I26,I41:J496,2,FALSE)</f>
        <v>#N/A</v>
      </c>
      <c r="Q26" s="600" t="e">
        <f>VLOOKUP(I26,#REF!,5,FALSE)</f>
        <v>#REF!</v>
      </c>
      <c r="R26" s="600" t="e">
        <f>VLOOKUP(I26,#REF!,6,FALSE)</f>
        <v>#REF!</v>
      </c>
      <c r="S26" s="601" t="e">
        <f>SQRT(Q26^2+R26^2)</f>
        <v>#REF!</v>
      </c>
      <c r="T26" s="590">
        <v>69</v>
      </c>
      <c r="U26" s="590">
        <v>1</v>
      </c>
      <c r="V26" s="604">
        <v>1.94</v>
      </c>
      <c r="W26" s="604">
        <v>13.694000000000001</v>
      </c>
      <c r="X26" s="598">
        <f t="shared" si="0"/>
        <v>1</v>
      </c>
      <c r="Y26" s="598">
        <f t="shared" si="2"/>
        <v>0</v>
      </c>
      <c r="Z26" s="603">
        <f t="shared" ref="Z26:Z36" si="25">K26*X26*Y26</f>
        <v>0</v>
      </c>
      <c r="AA26" s="603">
        <f t="shared" ref="AA26:AA36" si="26">L26*X26*Y26</f>
        <v>0</v>
      </c>
      <c r="AB26" s="598">
        <f>IF(N26="R",1,0)</f>
        <v>1</v>
      </c>
      <c r="AC26" s="603">
        <f t="shared" ref="AC26:AC40" si="27">K26*X26*AB26</f>
        <v>37409.655805462244</v>
      </c>
      <c r="AD26" s="603">
        <f t="shared" ref="AD26:AD40" si="28">L26*X26*AB26</f>
        <v>27107.66370449647</v>
      </c>
      <c r="AE26" s="598" t="s">
        <v>263</v>
      </c>
      <c r="AF26" s="590">
        <v>526</v>
      </c>
      <c r="AG26" s="590">
        <v>100</v>
      </c>
      <c r="AH26" s="604">
        <f t="shared" ref="AH26:AH36" si="29">V26</f>
        <v>1.94</v>
      </c>
      <c r="AI26" s="605"/>
      <c r="AJ26" s="609"/>
      <c r="AK26" s="609"/>
      <c r="AL26" s="591"/>
    </row>
    <row r="27" spans="1:38" s="589" customFormat="1" ht="14.45" customHeight="1" x14ac:dyDescent="0.2">
      <c r="A27" s="590">
        <v>69</v>
      </c>
      <c r="B27" s="591" t="s">
        <v>288</v>
      </c>
      <c r="C27" s="613" t="s">
        <v>313</v>
      </c>
      <c r="D27" s="593">
        <f t="shared" si="13"/>
        <v>13784.17</v>
      </c>
      <c r="E27" s="593">
        <f t="shared" si="14"/>
        <v>2489.6678044118003</v>
      </c>
      <c r="F27" s="594" t="s">
        <v>28</v>
      </c>
      <c r="G27" s="590"/>
      <c r="H27" s="595" t="s">
        <v>1201</v>
      </c>
      <c r="I27" s="590"/>
      <c r="J27" s="595" t="s">
        <v>1202</v>
      </c>
      <c r="K27" s="596">
        <f t="shared" si="24"/>
        <v>13784.17</v>
      </c>
      <c r="L27" s="596">
        <f t="shared" si="23"/>
        <v>2489.6678044118003</v>
      </c>
      <c r="M27" s="597"/>
      <c r="N27" s="598" t="s">
        <v>269</v>
      </c>
      <c r="O27" s="599" t="s">
        <v>263</v>
      </c>
      <c r="P27" s="598"/>
      <c r="Q27" s="600"/>
      <c r="R27" s="600"/>
      <c r="S27" s="601"/>
      <c r="T27" s="590">
        <v>69</v>
      </c>
      <c r="U27" s="590">
        <v>1</v>
      </c>
      <c r="V27" s="604">
        <v>1.1599999999999999</v>
      </c>
      <c r="W27" s="604">
        <v>1.1599999999999999</v>
      </c>
      <c r="X27" s="598">
        <f t="shared" si="0"/>
        <v>1</v>
      </c>
      <c r="Y27" s="598">
        <f t="shared" si="2"/>
        <v>0</v>
      </c>
      <c r="Z27" s="603">
        <f t="shared" si="25"/>
        <v>0</v>
      </c>
      <c r="AA27" s="603">
        <f t="shared" si="26"/>
        <v>0</v>
      </c>
      <c r="AB27" s="598">
        <f>IF(N27="R",1,0)</f>
        <v>1</v>
      </c>
      <c r="AC27" s="603">
        <f t="shared" si="27"/>
        <v>13784.17</v>
      </c>
      <c r="AD27" s="603">
        <f t="shared" si="28"/>
        <v>2489.6678044118003</v>
      </c>
      <c r="AE27" s="598" t="s">
        <v>263</v>
      </c>
      <c r="AF27" s="590">
        <v>526</v>
      </c>
      <c r="AG27" s="590">
        <v>100</v>
      </c>
      <c r="AH27" s="604">
        <f t="shared" si="29"/>
        <v>1.1599999999999999</v>
      </c>
      <c r="AI27" s="605"/>
      <c r="AJ27" s="591"/>
      <c r="AK27" s="591"/>
      <c r="AL27" s="591"/>
    </row>
    <row r="28" spans="1:38" s="627" customFormat="1" ht="14.45" customHeight="1" x14ac:dyDescent="0.2">
      <c r="A28" s="615">
        <v>69</v>
      </c>
      <c r="B28" s="616" t="s">
        <v>288</v>
      </c>
      <c r="C28" s="606" t="s">
        <v>289</v>
      </c>
      <c r="D28" s="593">
        <f t="shared" si="13"/>
        <v>264065.89</v>
      </c>
      <c r="E28" s="593">
        <f t="shared" si="14"/>
        <v>191346.57049967768</v>
      </c>
      <c r="F28" s="594" t="s">
        <v>28</v>
      </c>
      <c r="G28" s="606"/>
      <c r="H28" s="595" t="s">
        <v>1201</v>
      </c>
      <c r="I28" s="617"/>
      <c r="J28" s="615" t="s">
        <v>1203</v>
      </c>
      <c r="K28" s="617">
        <f t="shared" si="24"/>
        <v>53800.484380020447</v>
      </c>
      <c r="L28" s="618">
        <f t="shared" si="23"/>
        <v>38984.732853373789</v>
      </c>
      <c r="M28" s="597"/>
      <c r="N28" s="616" t="s">
        <v>269</v>
      </c>
      <c r="O28" s="619" t="s">
        <v>263</v>
      </c>
      <c r="P28" s="620"/>
      <c r="Q28" s="621"/>
      <c r="R28" s="616"/>
      <c r="S28" s="616"/>
      <c r="T28" s="622">
        <v>69</v>
      </c>
      <c r="U28" s="619">
        <v>1</v>
      </c>
      <c r="V28" s="623">
        <v>2.79</v>
      </c>
      <c r="W28" s="624">
        <v>13.694000000000001</v>
      </c>
      <c r="X28" s="598">
        <f t="shared" si="0"/>
        <v>1</v>
      </c>
      <c r="Y28" s="598">
        <f t="shared" si="2"/>
        <v>0</v>
      </c>
      <c r="Z28" s="603">
        <f t="shared" si="25"/>
        <v>0</v>
      </c>
      <c r="AA28" s="603">
        <f t="shared" si="26"/>
        <v>0</v>
      </c>
      <c r="AB28" s="625">
        <v>1</v>
      </c>
      <c r="AC28" s="603">
        <f t="shared" si="27"/>
        <v>53800.484380020447</v>
      </c>
      <c r="AD28" s="603">
        <f t="shared" si="28"/>
        <v>38984.732853373789</v>
      </c>
      <c r="AE28" s="616" t="s">
        <v>263</v>
      </c>
      <c r="AF28" s="590">
        <v>526</v>
      </c>
      <c r="AG28" s="590">
        <v>100</v>
      </c>
      <c r="AH28" s="604">
        <f t="shared" si="29"/>
        <v>2.79</v>
      </c>
      <c r="AI28" s="605"/>
      <c r="AJ28" s="626"/>
      <c r="AK28" s="626"/>
      <c r="AL28" s="591"/>
    </row>
    <row r="29" spans="1:38" s="627" customFormat="1" ht="14.45" customHeight="1" x14ac:dyDescent="0.2">
      <c r="A29" s="615">
        <v>69</v>
      </c>
      <c r="B29" s="616" t="s">
        <v>288</v>
      </c>
      <c r="C29" s="606" t="s">
        <v>292</v>
      </c>
      <c r="D29" s="593">
        <f t="shared" si="13"/>
        <v>119761.12000000001</v>
      </c>
      <c r="E29" s="593">
        <f t="shared" si="14"/>
        <v>82620.314333169008</v>
      </c>
      <c r="F29" s="594" t="s">
        <v>28</v>
      </c>
      <c r="G29" s="606"/>
      <c r="H29" s="615" t="s">
        <v>1203</v>
      </c>
      <c r="I29" s="590">
        <v>52275</v>
      </c>
      <c r="J29" s="615" t="s">
        <v>1204</v>
      </c>
      <c r="K29" s="617">
        <f t="shared" si="24"/>
        <v>119761.12</v>
      </c>
      <c r="L29" s="618">
        <f t="shared" si="23"/>
        <v>82620.314333169008</v>
      </c>
      <c r="M29" s="606"/>
      <c r="N29" s="616" t="s">
        <v>269</v>
      </c>
      <c r="O29" s="619" t="s">
        <v>263</v>
      </c>
      <c r="P29" s="620"/>
      <c r="Q29" s="621"/>
      <c r="R29" s="616"/>
      <c r="S29" s="616"/>
      <c r="T29" s="622">
        <v>69</v>
      </c>
      <c r="U29" s="619">
        <v>1</v>
      </c>
      <c r="V29" s="623">
        <v>0.89300000000000002</v>
      </c>
      <c r="W29" s="624">
        <v>0.89300000000000002</v>
      </c>
      <c r="X29" s="598">
        <f t="shared" si="0"/>
        <v>1</v>
      </c>
      <c r="Y29" s="598">
        <f t="shared" si="2"/>
        <v>0</v>
      </c>
      <c r="Z29" s="603">
        <f t="shared" si="25"/>
        <v>0</v>
      </c>
      <c r="AA29" s="603">
        <f t="shared" si="26"/>
        <v>0</v>
      </c>
      <c r="AB29" s="625">
        <v>1</v>
      </c>
      <c r="AC29" s="603">
        <f t="shared" si="27"/>
        <v>119761.12</v>
      </c>
      <c r="AD29" s="603">
        <f t="shared" si="28"/>
        <v>82620.314333169008</v>
      </c>
      <c r="AE29" s="616" t="s">
        <v>263</v>
      </c>
      <c r="AF29" s="590">
        <v>526</v>
      </c>
      <c r="AG29" s="590">
        <v>100</v>
      </c>
      <c r="AH29" s="604">
        <f t="shared" si="29"/>
        <v>0.89300000000000002</v>
      </c>
      <c r="AI29" s="605"/>
      <c r="AJ29" s="626"/>
      <c r="AK29" s="626"/>
      <c r="AL29" s="591"/>
    </row>
    <row r="30" spans="1:38" s="610" customFormat="1" ht="14.45" customHeight="1" x14ac:dyDescent="0.2">
      <c r="A30" s="590">
        <v>69</v>
      </c>
      <c r="B30" s="591" t="s">
        <v>288</v>
      </c>
      <c r="C30" s="606" t="s">
        <v>289</v>
      </c>
      <c r="D30" s="593">
        <f t="shared" ref="D30:D36" si="30">VLOOKUP(C30,TLine_Cost,2,FALSE)</f>
        <v>264065.89</v>
      </c>
      <c r="E30" s="593">
        <f t="shared" ref="E30:E36" si="31">VLOOKUP(C30,TLine_Cost,4,FALSE)</f>
        <v>191346.57049967768</v>
      </c>
      <c r="F30" s="594" t="s">
        <v>28</v>
      </c>
      <c r="G30" s="590">
        <v>52271</v>
      </c>
      <c r="H30" s="615" t="s">
        <v>1203</v>
      </c>
      <c r="I30" s="590">
        <v>52275</v>
      </c>
      <c r="J30" s="615" t="s">
        <v>1205</v>
      </c>
      <c r="K30" s="596">
        <f t="shared" si="24"/>
        <v>32473.123905360011</v>
      </c>
      <c r="L30" s="596">
        <f t="shared" si="23"/>
        <v>23530.569937305183</v>
      </c>
      <c r="M30" s="597"/>
      <c r="N30" s="598" t="s">
        <v>269</v>
      </c>
      <c r="O30" s="599" t="s">
        <v>263</v>
      </c>
      <c r="P30" s="598" t="e">
        <f>VLOOKUP(I30,I46:J503,2,FALSE)</f>
        <v>#N/A</v>
      </c>
      <c r="Q30" s="600" t="e">
        <f>VLOOKUP(I30,#REF!,5,FALSE)</f>
        <v>#REF!</v>
      </c>
      <c r="R30" s="600" t="e">
        <f>VLOOKUP(I30,#REF!,6,FALSE)</f>
        <v>#REF!</v>
      </c>
      <c r="S30" s="601" t="e">
        <f>SQRT(Q30^2+R30^2)</f>
        <v>#REF!</v>
      </c>
      <c r="T30" s="590">
        <v>69</v>
      </c>
      <c r="U30" s="590">
        <v>1</v>
      </c>
      <c r="V30" s="604">
        <v>1.6839999999999999</v>
      </c>
      <c r="W30" s="604">
        <v>13.694000000000001</v>
      </c>
      <c r="X30" s="598">
        <f t="shared" si="0"/>
        <v>1</v>
      </c>
      <c r="Y30" s="598">
        <f t="shared" si="2"/>
        <v>0</v>
      </c>
      <c r="Z30" s="603">
        <f t="shared" si="25"/>
        <v>0</v>
      </c>
      <c r="AA30" s="603">
        <f t="shared" si="26"/>
        <v>0</v>
      </c>
      <c r="AB30" s="598">
        <f>IF(N30="R",1,0)</f>
        <v>1</v>
      </c>
      <c r="AC30" s="603">
        <f t="shared" si="27"/>
        <v>32473.123905360011</v>
      </c>
      <c r="AD30" s="603">
        <f t="shared" si="28"/>
        <v>23530.569937305183</v>
      </c>
      <c r="AE30" s="598" t="s">
        <v>263</v>
      </c>
      <c r="AF30" s="590">
        <v>526</v>
      </c>
      <c r="AG30" s="590">
        <v>100</v>
      </c>
      <c r="AH30" s="604">
        <f t="shared" si="29"/>
        <v>1.6839999999999999</v>
      </c>
      <c r="AI30" s="605"/>
      <c r="AJ30" s="609"/>
      <c r="AK30" s="609"/>
      <c r="AL30" s="591"/>
    </row>
    <row r="31" spans="1:38" s="610" customFormat="1" ht="14.45" customHeight="1" x14ac:dyDescent="0.2">
      <c r="A31" s="628">
        <v>69</v>
      </c>
      <c r="B31" s="629" t="s">
        <v>288</v>
      </c>
      <c r="C31" s="606" t="s">
        <v>289</v>
      </c>
      <c r="D31" s="593">
        <f t="shared" si="30"/>
        <v>264065.89</v>
      </c>
      <c r="E31" s="593">
        <f t="shared" si="31"/>
        <v>191346.57049967768</v>
      </c>
      <c r="F31" s="594" t="s">
        <v>28</v>
      </c>
      <c r="G31" s="606"/>
      <c r="H31" s="615" t="s">
        <v>1205</v>
      </c>
      <c r="I31" s="630"/>
      <c r="J31" s="615" t="s">
        <v>1206</v>
      </c>
      <c r="K31" s="630">
        <f t="shared" si="24"/>
        <v>5399.3317657368198</v>
      </c>
      <c r="L31" s="596">
        <f t="shared" si="23"/>
        <v>3912.4463078654703</v>
      </c>
      <c r="M31" s="606"/>
      <c r="N31" s="629" t="s">
        <v>269</v>
      </c>
      <c r="O31" s="631" t="s">
        <v>263</v>
      </c>
      <c r="P31" s="632"/>
      <c r="Q31" s="633"/>
      <c r="R31" s="629"/>
      <c r="S31" s="629"/>
      <c r="T31" s="606">
        <v>69</v>
      </c>
      <c r="U31" s="634">
        <v>1</v>
      </c>
      <c r="V31" s="635">
        <v>0.28000000000000003</v>
      </c>
      <c r="W31" s="636">
        <v>13.694000000000001</v>
      </c>
      <c r="X31" s="598">
        <f t="shared" si="0"/>
        <v>1</v>
      </c>
      <c r="Y31" s="598">
        <f t="shared" si="2"/>
        <v>0</v>
      </c>
      <c r="Z31" s="637">
        <f t="shared" si="25"/>
        <v>0</v>
      </c>
      <c r="AA31" s="637">
        <f t="shared" si="26"/>
        <v>0</v>
      </c>
      <c r="AB31" s="638">
        <v>1</v>
      </c>
      <c r="AC31" s="637">
        <f t="shared" si="27"/>
        <v>5399.3317657368198</v>
      </c>
      <c r="AD31" s="637">
        <f t="shared" si="28"/>
        <v>3912.4463078654703</v>
      </c>
      <c r="AE31" s="629" t="s">
        <v>263</v>
      </c>
      <c r="AF31" s="628">
        <v>526</v>
      </c>
      <c r="AG31" s="628">
        <v>100</v>
      </c>
      <c r="AH31" s="639">
        <f t="shared" si="29"/>
        <v>0.28000000000000003</v>
      </c>
      <c r="AI31" s="605"/>
      <c r="AJ31" s="609"/>
      <c r="AK31" s="609"/>
      <c r="AL31" s="591"/>
    </row>
    <row r="32" spans="1:38" s="610" customFormat="1" ht="14.45" customHeight="1" x14ac:dyDescent="0.2">
      <c r="A32" s="628">
        <v>69</v>
      </c>
      <c r="B32" s="629" t="s">
        <v>288</v>
      </c>
      <c r="C32" s="606" t="s">
        <v>289</v>
      </c>
      <c r="D32" s="593">
        <f t="shared" si="30"/>
        <v>264065.89</v>
      </c>
      <c r="E32" s="593">
        <f t="shared" si="31"/>
        <v>191346.57049967768</v>
      </c>
      <c r="F32" s="640" t="s">
        <v>28</v>
      </c>
      <c r="G32" s="606"/>
      <c r="H32" s="615" t="s">
        <v>1205</v>
      </c>
      <c r="I32" s="630"/>
      <c r="J32" s="631" t="s">
        <v>1207</v>
      </c>
      <c r="K32" s="630">
        <f t="shared" si="24"/>
        <v>79061.643712574849</v>
      </c>
      <c r="L32" s="618">
        <f t="shared" ref="L32:L54" si="32">E32*V32/W32</f>
        <v>57289.392365172949</v>
      </c>
      <c r="M32" s="606"/>
      <c r="N32" s="629" t="s">
        <v>269</v>
      </c>
      <c r="O32" s="631" t="s">
        <v>263</v>
      </c>
      <c r="P32" s="632"/>
      <c r="Q32" s="633"/>
      <c r="R32" s="629"/>
      <c r="S32" s="629"/>
      <c r="T32" s="606">
        <v>69</v>
      </c>
      <c r="U32" s="634">
        <v>1</v>
      </c>
      <c r="V32" s="635">
        <v>4.0999999999999996</v>
      </c>
      <c r="W32" s="636">
        <v>13.694000000000001</v>
      </c>
      <c r="X32" s="598">
        <f t="shared" si="0"/>
        <v>1</v>
      </c>
      <c r="Y32" s="598">
        <f t="shared" si="2"/>
        <v>0</v>
      </c>
      <c r="Z32" s="637">
        <f t="shared" si="25"/>
        <v>0</v>
      </c>
      <c r="AA32" s="637">
        <f t="shared" si="26"/>
        <v>0</v>
      </c>
      <c r="AB32" s="638">
        <v>1</v>
      </c>
      <c r="AC32" s="637">
        <f t="shared" si="27"/>
        <v>79061.643712574849</v>
      </c>
      <c r="AD32" s="637">
        <f t="shared" si="28"/>
        <v>57289.392365172949</v>
      </c>
      <c r="AE32" s="629" t="s">
        <v>263</v>
      </c>
      <c r="AF32" s="628">
        <v>526</v>
      </c>
      <c r="AG32" s="628">
        <v>100</v>
      </c>
      <c r="AH32" s="639">
        <f t="shared" si="29"/>
        <v>4.0999999999999996</v>
      </c>
      <c r="AI32" s="605"/>
      <c r="AJ32" s="609"/>
      <c r="AK32" s="609"/>
      <c r="AL32" s="591"/>
    </row>
    <row r="33" spans="1:38" s="589" customFormat="1" ht="14.45" customHeight="1" x14ac:dyDescent="0.2">
      <c r="A33" s="606">
        <v>69</v>
      </c>
      <c r="B33" s="591" t="s">
        <v>288</v>
      </c>
      <c r="C33" s="606" t="s">
        <v>289</v>
      </c>
      <c r="D33" s="593">
        <f t="shared" si="30"/>
        <v>264065.89</v>
      </c>
      <c r="E33" s="593">
        <f t="shared" si="31"/>
        <v>191346.57049967768</v>
      </c>
      <c r="F33" s="594" t="s">
        <v>28</v>
      </c>
      <c r="G33" s="606"/>
      <c r="H33" s="631" t="s">
        <v>1207</v>
      </c>
      <c r="I33" s="606"/>
      <c r="J33" s="631" t="s">
        <v>116</v>
      </c>
      <c r="K33" s="630">
        <f t="shared" si="24"/>
        <v>16776.495129253686</v>
      </c>
      <c r="L33" s="618">
        <f t="shared" si="32"/>
        <v>12156.529599439138</v>
      </c>
      <c r="M33" s="606"/>
      <c r="N33" s="591" t="s">
        <v>269</v>
      </c>
      <c r="O33" s="641" t="s">
        <v>263</v>
      </c>
      <c r="P33" s="591"/>
      <c r="Q33" s="591"/>
      <c r="R33" s="591"/>
      <c r="S33" s="591"/>
      <c r="T33" s="622">
        <v>69</v>
      </c>
      <c r="U33" s="606">
        <v>1</v>
      </c>
      <c r="V33" s="642">
        <v>0.87</v>
      </c>
      <c r="W33" s="642">
        <v>13.694000000000001</v>
      </c>
      <c r="X33" s="598">
        <f t="shared" si="0"/>
        <v>1</v>
      </c>
      <c r="Y33" s="598">
        <f t="shared" si="2"/>
        <v>0</v>
      </c>
      <c r="Z33" s="637">
        <f t="shared" si="25"/>
        <v>0</v>
      </c>
      <c r="AA33" s="637">
        <f t="shared" si="26"/>
        <v>0</v>
      </c>
      <c r="AB33" s="591">
        <v>1</v>
      </c>
      <c r="AC33" s="637">
        <f t="shared" si="27"/>
        <v>16776.495129253686</v>
      </c>
      <c r="AD33" s="637">
        <f t="shared" si="28"/>
        <v>12156.529599439138</v>
      </c>
      <c r="AE33" s="591" t="s">
        <v>263</v>
      </c>
      <c r="AF33" s="606">
        <v>526</v>
      </c>
      <c r="AG33" s="606">
        <v>100</v>
      </c>
      <c r="AH33" s="642">
        <f t="shared" si="29"/>
        <v>0.87</v>
      </c>
      <c r="AI33" s="605"/>
      <c r="AJ33" s="591"/>
      <c r="AK33" s="591"/>
      <c r="AL33" s="591"/>
    </row>
    <row r="34" spans="1:38" s="610" customFormat="1" ht="14.45" customHeight="1" x14ac:dyDescent="0.2">
      <c r="A34" s="590">
        <v>69</v>
      </c>
      <c r="B34" s="591" t="s">
        <v>288</v>
      </c>
      <c r="C34" s="606" t="s">
        <v>293</v>
      </c>
      <c r="D34" s="593">
        <f t="shared" si="30"/>
        <v>60910.57</v>
      </c>
      <c r="E34" s="593">
        <f t="shared" si="31"/>
        <v>22473.311059574298</v>
      </c>
      <c r="F34" s="594" t="s">
        <v>28</v>
      </c>
      <c r="G34" s="590">
        <v>52269</v>
      </c>
      <c r="H34" s="631" t="s">
        <v>116</v>
      </c>
      <c r="I34" s="630"/>
      <c r="J34" s="631" t="s">
        <v>117</v>
      </c>
      <c r="K34" s="596">
        <f t="shared" si="24"/>
        <v>1859.3752947368421</v>
      </c>
      <c r="L34" s="596">
        <f t="shared" si="32"/>
        <v>686.02739023963659</v>
      </c>
      <c r="M34" s="597"/>
      <c r="N34" s="598" t="s">
        <v>269</v>
      </c>
      <c r="O34" s="599" t="s">
        <v>263</v>
      </c>
      <c r="P34" s="598" t="e">
        <f>VLOOKUP(I34,I35:J491,2,FALSE)</f>
        <v>#N/A</v>
      </c>
      <c r="Q34" s="600" t="e">
        <f>VLOOKUP(I34,#REF!,5,FALSE)</f>
        <v>#REF!</v>
      </c>
      <c r="R34" s="600" t="e">
        <f>VLOOKUP(I34,#REF!,6,FALSE)</f>
        <v>#REF!</v>
      </c>
      <c r="S34" s="601" t="e">
        <f>SQRT(Q34^2+R34^2)</f>
        <v>#REF!</v>
      </c>
      <c r="T34" s="590">
        <v>69</v>
      </c>
      <c r="U34" s="590">
        <v>1</v>
      </c>
      <c r="V34" s="604">
        <v>2.9000000000000001E-2</v>
      </c>
      <c r="W34" s="604">
        <v>0.95</v>
      </c>
      <c r="X34" s="598">
        <f t="shared" si="0"/>
        <v>1</v>
      </c>
      <c r="Y34" s="598">
        <f t="shared" si="2"/>
        <v>0</v>
      </c>
      <c r="Z34" s="603">
        <f t="shared" si="25"/>
        <v>0</v>
      </c>
      <c r="AA34" s="603">
        <f t="shared" si="26"/>
        <v>0</v>
      </c>
      <c r="AB34" s="598">
        <f>IF(N34="R",1,0)</f>
        <v>1</v>
      </c>
      <c r="AC34" s="603">
        <f t="shared" si="27"/>
        <v>1859.3752947368421</v>
      </c>
      <c r="AD34" s="603">
        <f t="shared" si="28"/>
        <v>686.02739023963659</v>
      </c>
      <c r="AE34" s="598" t="s">
        <v>263</v>
      </c>
      <c r="AF34" s="590">
        <v>526</v>
      </c>
      <c r="AG34" s="590">
        <v>100</v>
      </c>
      <c r="AH34" s="604">
        <f t="shared" si="29"/>
        <v>2.9000000000000001E-2</v>
      </c>
      <c r="AI34" s="605"/>
      <c r="AJ34" s="609"/>
      <c r="AK34" s="609"/>
      <c r="AL34" s="591"/>
    </row>
    <row r="35" spans="1:38" s="610" customFormat="1" ht="14.45" customHeight="1" x14ac:dyDescent="0.2">
      <c r="A35" s="590">
        <v>69</v>
      </c>
      <c r="B35" s="591" t="s">
        <v>288</v>
      </c>
      <c r="C35" s="606" t="s">
        <v>293</v>
      </c>
      <c r="D35" s="593">
        <f t="shared" si="30"/>
        <v>60910.57</v>
      </c>
      <c r="E35" s="593">
        <f t="shared" si="31"/>
        <v>22473.311059574298</v>
      </c>
      <c r="F35" s="594" t="s">
        <v>28</v>
      </c>
      <c r="G35" s="590">
        <v>52275</v>
      </c>
      <c r="H35" s="631" t="s">
        <v>116</v>
      </c>
      <c r="I35" s="630"/>
      <c r="J35" s="631" t="s">
        <v>118</v>
      </c>
      <c r="K35" s="596">
        <f t="shared" si="24"/>
        <v>1410.5605684210527</v>
      </c>
      <c r="L35" s="596">
        <f t="shared" si="32"/>
        <v>520.43457190593108</v>
      </c>
      <c r="M35" s="597"/>
      <c r="N35" s="598" t="s">
        <v>269</v>
      </c>
      <c r="O35" s="599" t="s">
        <v>263</v>
      </c>
      <c r="P35" s="598" t="e">
        <f>VLOOKUP(I35,I41:J492,2,FALSE)</f>
        <v>#N/A</v>
      </c>
      <c r="Q35" s="600" t="e">
        <f>VLOOKUP(I35,#REF!,5,FALSE)</f>
        <v>#REF!</v>
      </c>
      <c r="R35" s="600" t="e">
        <f>VLOOKUP(I35,#REF!,6,FALSE)</f>
        <v>#REF!</v>
      </c>
      <c r="S35" s="601" t="e">
        <f>SQRT(Q35^2+R35^2)</f>
        <v>#REF!</v>
      </c>
      <c r="T35" s="590">
        <v>69</v>
      </c>
      <c r="U35" s="590">
        <v>1</v>
      </c>
      <c r="V35" s="604">
        <v>2.1999999999999999E-2</v>
      </c>
      <c r="W35" s="604">
        <v>0.95</v>
      </c>
      <c r="X35" s="598">
        <f t="shared" si="0"/>
        <v>1</v>
      </c>
      <c r="Y35" s="598">
        <f t="shared" si="2"/>
        <v>0</v>
      </c>
      <c r="Z35" s="603">
        <f t="shared" si="25"/>
        <v>0</v>
      </c>
      <c r="AA35" s="603">
        <f t="shared" si="26"/>
        <v>0</v>
      </c>
      <c r="AB35" s="598">
        <f>IF(N35="R",1,0)</f>
        <v>1</v>
      </c>
      <c r="AC35" s="603">
        <f t="shared" si="27"/>
        <v>1410.5605684210527</v>
      </c>
      <c r="AD35" s="603">
        <f t="shared" si="28"/>
        <v>520.43457190593108</v>
      </c>
      <c r="AE35" s="598" t="s">
        <v>263</v>
      </c>
      <c r="AF35" s="590">
        <v>526</v>
      </c>
      <c r="AG35" s="590">
        <v>100</v>
      </c>
      <c r="AH35" s="604">
        <f t="shared" si="29"/>
        <v>2.1999999999999999E-2</v>
      </c>
      <c r="AI35" s="605"/>
      <c r="AJ35" s="609"/>
      <c r="AK35" s="609"/>
      <c r="AL35" s="591"/>
    </row>
    <row r="36" spans="1:38" s="610" customFormat="1" ht="14.45" customHeight="1" x14ac:dyDescent="0.2">
      <c r="A36" s="590">
        <v>69</v>
      </c>
      <c r="B36" s="591" t="s">
        <v>288</v>
      </c>
      <c r="C36" s="606" t="s">
        <v>289</v>
      </c>
      <c r="D36" s="593">
        <f t="shared" si="30"/>
        <v>264065.89</v>
      </c>
      <c r="E36" s="593">
        <f t="shared" si="31"/>
        <v>191346.57049967768</v>
      </c>
      <c r="F36" s="594" t="s">
        <v>28</v>
      </c>
      <c r="G36" s="590">
        <v>52279</v>
      </c>
      <c r="H36" s="631" t="s">
        <v>1207</v>
      </c>
      <c r="I36" s="590">
        <v>52277</v>
      </c>
      <c r="J36" s="631" t="s">
        <v>1208</v>
      </c>
      <c r="K36" s="596">
        <f t="shared" si="24"/>
        <v>539.93317657368186</v>
      </c>
      <c r="L36" s="596">
        <f t="shared" si="32"/>
        <v>391.24463078654702</v>
      </c>
      <c r="M36" s="597"/>
      <c r="N36" s="598" t="s">
        <v>269</v>
      </c>
      <c r="O36" s="599" t="s">
        <v>263</v>
      </c>
      <c r="P36" s="598" t="str">
        <f>VLOOKUP(I36,I25:J489,2,FALSE)</f>
        <v>Duval #3/IMC #4/Borehole Tap (Structure 122A)</v>
      </c>
      <c r="Q36" s="600" t="e">
        <f>VLOOKUP(I36,#REF!,5,FALSE)</f>
        <v>#REF!</v>
      </c>
      <c r="R36" s="600" t="e">
        <f>VLOOKUP(I36,#REF!,6,FALSE)</f>
        <v>#REF!</v>
      </c>
      <c r="S36" s="601" t="e">
        <f>SQRT(Q36^2+R36^2)</f>
        <v>#REF!</v>
      </c>
      <c r="T36" s="590">
        <v>69</v>
      </c>
      <c r="U36" s="590">
        <v>1</v>
      </c>
      <c r="V36" s="602">
        <v>2.8000000000000001E-2</v>
      </c>
      <c r="W36" s="602">
        <v>13.694000000000001</v>
      </c>
      <c r="X36" s="598">
        <f t="shared" si="0"/>
        <v>1</v>
      </c>
      <c r="Y36" s="598">
        <f t="shared" si="2"/>
        <v>0</v>
      </c>
      <c r="Z36" s="603">
        <f t="shared" si="25"/>
        <v>0</v>
      </c>
      <c r="AA36" s="603">
        <f t="shared" si="26"/>
        <v>0</v>
      </c>
      <c r="AB36" s="598">
        <f>IF(N36="R",1,0)</f>
        <v>1</v>
      </c>
      <c r="AC36" s="603">
        <f t="shared" si="27"/>
        <v>539.93317657368186</v>
      </c>
      <c r="AD36" s="603">
        <f t="shared" si="28"/>
        <v>391.24463078654702</v>
      </c>
      <c r="AE36" s="598" t="s">
        <v>263</v>
      </c>
      <c r="AF36" s="590">
        <v>526</v>
      </c>
      <c r="AG36" s="590">
        <v>100</v>
      </c>
      <c r="AH36" s="604">
        <f t="shared" si="29"/>
        <v>2.8000000000000001E-2</v>
      </c>
      <c r="AI36" s="605"/>
      <c r="AJ36" s="609"/>
      <c r="AK36" s="609"/>
      <c r="AL36" s="591"/>
    </row>
    <row r="37" spans="1:38" s="610" customFormat="1" ht="14.45" customHeight="1" x14ac:dyDescent="0.2">
      <c r="A37" s="590">
        <v>69</v>
      </c>
      <c r="B37" s="591" t="s">
        <v>288</v>
      </c>
      <c r="C37" s="606" t="s">
        <v>291</v>
      </c>
      <c r="D37" s="593">
        <f t="shared" ref="D37:D54" si="33">VLOOKUP(C37,TLine_Cost,2,FALSE)</f>
        <v>379643.21</v>
      </c>
      <c r="E37" s="593">
        <f t="shared" ref="E37:E54" si="34">VLOOKUP(C37,TLine_Cost,4,FALSE)</f>
        <v>234864.06423002962</v>
      </c>
      <c r="F37" s="594" t="s">
        <v>28</v>
      </c>
      <c r="G37" s="590">
        <v>52277</v>
      </c>
      <c r="H37" s="631" t="s">
        <v>1208</v>
      </c>
      <c r="I37" s="590">
        <v>52278</v>
      </c>
      <c r="J37" s="595" t="s">
        <v>1209</v>
      </c>
      <c r="K37" s="596">
        <f t="shared" ref="K37:K54" si="35">D37*V37/W37</f>
        <v>98947.465261929465</v>
      </c>
      <c r="L37" s="596">
        <f t="shared" si="32"/>
        <v>61213.274001861966</v>
      </c>
      <c r="M37" s="597"/>
      <c r="N37" s="598" t="s">
        <v>269</v>
      </c>
      <c r="O37" s="599" t="s">
        <v>263</v>
      </c>
      <c r="P37" s="598" t="str">
        <f>VLOOKUP(I37,I34:J490,2,FALSE)</f>
        <v>Borehole Substation</v>
      </c>
      <c r="Q37" s="600" t="e">
        <f>VLOOKUP(I37,#REF!,5,FALSE)</f>
        <v>#REF!</v>
      </c>
      <c r="R37" s="600" t="e">
        <f>VLOOKUP(I37,#REF!,6,FALSE)</f>
        <v>#REF!</v>
      </c>
      <c r="S37" s="601" t="e">
        <f t="shared" si="22"/>
        <v>#REF!</v>
      </c>
      <c r="T37" s="590">
        <v>69</v>
      </c>
      <c r="U37" s="590">
        <v>1</v>
      </c>
      <c r="V37" s="604">
        <v>1.0049999999999999</v>
      </c>
      <c r="W37" s="604">
        <v>3.8559999999999999</v>
      </c>
      <c r="X37" s="598">
        <f t="shared" si="0"/>
        <v>1</v>
      </c>
      <c r="Y37" s="598">
        <f t="shared" si="2"/>
        <v>0</v>
      </c>
      <c r="Z37" s="603">
        <f t="shared" si="17"/>
        <v>0</v>
      </c>
      <c r="AA37" s="603">
        <f t="shared" si="18"/>
        <v>0</v>
      </c>
      <c r="AB37" s="598">
        <f t="shared" si="19"/>
        <v>1</v>
      </c>
      <c r="AC37" s="603">
        <f t="shared" si="27"/>
        <v>98947.465261929465</v>
      </c>
      <c r="AD37" s="603">
        <f t="shared" si="28"/>
        <v>61213.274001861966</v>
      </c>
      <c r="AE37" s="598" t="s">
        <v>263</v>
      </c>
      <c r="AF37" s="590">
        <v>526</v>
      </c>
      <c r="AG37" s="590">
        <v>100</v>
      </c>
      <c r="AH37" s="604">
        <f t="shared" si="1"/>
        <v>1.0049999999999999</v>
      </c>
      <c r="AI37" s="605"/>
      <c r="AJ37" s="609"/>
      <c r="AK37" s="609"/>
      <c r="AL37" s="591"/>
    </row>
    <row r="38" spans="1:38" s="610" customFormat="1" ht="14.45" customHeight="1" x14ac:dyDescent="0.2">
      <c r="A38" s="590">
        <v>69</v>
      </c>
      <c r="B38" s="591" t="s">
        <v>288</v>
      </c>
      <c r="C38" s="606" t="s">
        <v>291</v>
      </c>
      <c r="D38" s="593">
        <f t="shared" si="33"/>
        <v>379643.21</v>
      </c>
      <c r="E38" s="593">
        <f t="shared" si="34"/>
        <v>234864.06423002962</v>
      </c>
      <c r="F38" s="594" t="s">
        <v>28</v>
      </c>
      <c r="G38" s="590"/>
      <c r="H38" s="631" t="s">
        <v>1208</v>
      </c>
      <c r="I38" s="590"/>
      <c r="J38" s="643" t="s">
        <v>1553</v>
      </c>
      <c r="K38" s="596">
        <f t="shared" si="35"/>
        <v>2559.8349221991698</v>
      </c>
      <c r="L38" s="596">
        <f t="shared" si="32"/>
        <v>1583.6269891028969</v>
      </c>
      <c r="M38" s="597"/>
      <c r="N38" s="598" t="s">
        <v>269</v>
      </c>
      <c r="O38" s="599" t="s">
        <v>263</v>
      </c>
      <c r="P38" s="598" t="e">
        <f>VLOOKUP(I38,I35:J491,2,FALSE)</f>
        <v>#N/A</v>
      </c>
      <c r="Q38" s="600" t="e">
        <f>VLOOKUP(I38,#REF!,5,FALSE)</f>
        <v>#REF!</v>
      </c>
      <c r="R38" s="600" t="e">
        <f>VLOOKUP(I38,#REF!,6,FALSE)</f>
        <v>#REF!</v>
      </c>
      <c r="S38" s="601" t="e">
        <f>SQRT(Q38^2+R38^2)</f>
        <v>#REF!</v>
      </c>
      <c r="T38" s="590">
        <v>69</v>
      </c>
      <c r="U38" s="590">
        <v>1</v>
      </c>
      <c r="V38" s="604">
        <v>2.5999999999999999E-2</v>
      </c>
      <c r="W38" s="604">
        <v>3.8559999999999999</v>
      </c>
      <c r="X38" s="598">
        <f t="shared" si="0"/>
        <v>1</v>
      </c>
      <c r="Y38" s="598">
        <v>0</v>
      </c>
      <c r="Z38" s="603">
        <f>K38*X38*Y38</f>
        <v>0</v>
      </c>
      <c r="AA38" s="603">
        <f>L38*X38*Y38</f>
        <v>0</v>
      </c>
      <c r="AB38" s="598">
        <v>1</v>
      </c>
      <c r="AC38" s="603">
        <f>K38*X38*AB38</f>
        <v>2559.8349221991698</v>
      </c>
      <c r="AD38" s="603">
        <f>L38*X38*AB38</f>
        <v>1583.6269891028969</v>
      </c>
      <c r="AE38" s="598" t="s">
        <v>263</v>
      </c>
      <c r="AF38" s="590">
        <v>526</v>
      </c>
      <c r="AG38" s="590">
        <v>100</v>
      </c>
      <c r="AH38" s="604">
        <f t="shared" si="1"/>
        <v>2.5999999999999999E-2</v>
      </c>
      <c r="AI38" s="605"/>
      <c r="AJ38" s="609"/>
      <c r="AK38" s="609"/>
      <c r="AL38" s="591"/>
    </row>
    <row r="39" spans="1:38" s="589" customFormat="1" ht="14.45" customHeight="1" x14ac:dyDescent="0.2">
      <c r="A39" s="590">
        <v>69</v>
      </c>
      <c r="B39" s="591" t="s">
        <v>288</v>
      </c>
      <c r="C39" s="606" t="s">
        <v>289</v>
      </c>
      <c r="D39" s="593">
        <f t="shared" si="33"/>
        <v>264065.89</v>
      </c>
      <c r="E39" s="593">
        <f t="shared" si="34"/>
        <v>191346.57049967768</v>
      </c>
      <c r="F39" s="594" t="s">
        <v>28</v>
      </c>
      <c r="G39" s="606"/>
      <c r="H39" s="644" t="s">
        <v>1553</v>
      </c>
      <c r="I39" s="606"/>
      <c r="J39" s="641" t="s">
        <v>1211</v>
      </c>
      <c r="K39" s="596">
        <f t="shared" si="35"/>
        <v>809.89976486052285</v>
      </c>
      <c r="L39" s="596">
        <f t="shared" si="32"/>
        <v>586.8669461798205</v>
      </c>
      <c r="M39" s="606"/>
      <c r="N39" s="591" t="s">
        <v>269</v>
      </c>
      <c r="O39" s="641" t="s">
        <v>263</v>
      </c>
      <c r="P39" s="591"/>
      <c r="Q39" s="591"/>
      <c r="R39" s="591"/>
      <c r="S39" s="591"/>
      <c r="T39" s="622">
        <v>69</v>
      </c>
      <c r="U39" s="606">
        <v>1</v>
      </c>
      <c r="V39" s="642">
        <v>4.2000000000000003E-2</v>
      </c>
      <c r="W39" s="642">
        <v>13.694000000000001</v>
      </c>
      <c r="X39" s="598">
        <f t="shared" si="0"/>
        <v>1</v>
      </c>
      <c r="Y39" s="598">
        <f t="shared" si="2"/>
        <v>0</v>
      </c>
      <c r="Z39" s="603">
        <f>K39*X39*Y39</f>
        <v>0</v>
      </c>
      <c r="AA39" s="603">
        <f>L39*X39*Y39</f>
        <v>0</v>
      </c>
      <c r="AB39" s="591">
        <f t="shared" si="19"/>
        <v>1</v>
      </c>
      <c r="AC39" s="603">
        <f t="shared" si="27"/>
        <v>809.89976486052285</v>
      </c>
      <c r="AD39" s="603">
        <f t="shared" si="28"/>
        <v>586.8669461798205</v>
      </c>
      <c r="AE39" s="591" t="s">
        <v>263</v>
      </c>
      <c r="AF39" s="606">
        <v>526</v>
      </c>
      <c r="AG39" s="606">
        <v>100</v>
      </c>
      <c r="AH39" s="642">
        <f>V39</f>
        <v>4.2000000000000003E-2</v>
      </c>
      <c r="AI39" s="605"/>
      <c r="AJ39" s="591"/>
      <c r="AK39" s="591"/>
      <c r="AL39" s="591"/>
    </row>
    <row r="40" spans="1:38" s="589" customFormat="1" ht="14.45" customHeight="1" x14ac:dyDescent="0.2">
      <c r="A40" s="590">
        <v>69</v>
      </c>
      <c r="B40" s="591" t="s">
        <v>288</v>
      </c>
      <c r="C40" s="606" t="s">
        <v>291</v>
      </c>
      <c r="D40" s="593">
        <f t="shared" si="33"/>
        <v>379643.21</v>
      </c>
      <c r="E40" s="593">
        <f t="shared" si="34"/>
        <v>234864.06423002962</v>
      </c>
      <c r="F40" s="594" t="s">
        <v>28</v>
      </c>
      <c r="G40" s="606"/>
      <c r="H40" s="644" t="s">
        <v>1553</v>
      </c>
      <c r="I40" s="606"/>
      <c r="J40" s="641" t="s">
        <v>1210</v>
      </c>
      <c r="K40" s="596">
        <f t="shared" si="35"/>
        <v>280695.74473807053</v>
      </c>
      <c r="L40" s="596">
        <f t="shared" si="32"/>
        <v>173650.79022816767</v>
      </c>
      <c r="M40" s="606"/>
      <c r="N40" s="591" t="s">
        <v>269</v>
      </c>
      <c r="O40" s="641" t="s">
        <v>263</v>
      </c>
      <c r="P40" s="591"/>
      <c r="Q40" s="591"/>
      <c r="R40" s="591"/>
      <c r="S40" s="591"/>
      <c r="T40" s="622">
        <v>69</v>
      </c>
      <c r="U40" s="606">
        <v>1</v>
      </c>
      <c r="V40" s="642">
        <v>2.851</v>
      </c>
      <c r="W40" s="642">
        <v>3.8559999999999999</v>
      </c>
      <c r="X40" s="598">
        <f t="shared" si="0"/>
        <v>1</v>
      </c>
      <c r="Y40" s="598">
        <f t="shared" si="2"/>
        <v>0</v>
      </c>
      <c r="Z40" s="603">
        <f>K40*X40*Y40</f>
        <v>0</v>
      </c>
      <c r="AA40" s="603">
        <f>L40*X40*Y40</f>
        <v>0</v>
      </c>
      <c r="AB40" s="591">
        <f t="shared" si="19"/>
        <v>1</v>
      </c>
      <c r="AC40" s="603">
        <f t="shared" si="27"/>
        <v>280695.74473807053</v>
      </c>
      <c r="AD40" s="603">
        <f t="shared" si="28"/>
        <v>173650.79022816767</v>
      </c>
      <c r="AE40" s="591" t="s">
        <v>263</v>
      </c>
      <c r="AF40" s="606">
        <v>526</v>
      </c>
      <c r="AG40" s="606">
        <v>100</v>
      </c>
      <c r="AH40" s="642">
        <f>V40</f>
        <v>2.851</v>
      </c>
      <c r="AI40" s="605"/>
      <c r="AJ40" s="591"/>
      <c r="AK40" s="591"/>
      <c r="AL40" s="591"/>
    </row>
    <row r="41" spans="1:38" s="589" customFormat="1" ht="14.45" customHeight="1" x14ac:dyDescent="0.2">
      <c r="A41" s="590">
        <v>69</v>
      </c>
      <c r="B41" s="591" t="s">
        <v>314</v>
      </c>
      <c r="C41" s="606" t="s">
        <v>550</v>
      </c>
      <c r="D41" s="593">
        <f t="shared" si="33"/>
        <v>344980.25000000006</v>
      </c>
      <c r="E41" s="593">
        <f t="shared" si="34"/>
        <v>199243.4332171221</v>
      </c>
      <c r="F41" s="594" t="s">
        <v>28</v>
      </c>
      <c r="G41" s="590"/>
      <c r="H41" s="608" t="s">
        <v>55</v>
      </c>
      <c r="I41" s="590"/>
      <c r="J41" s="595" t="s">
        <v>56</v>
      </c>
      <c r="K41" s="596">
        <f t="shared" si="35"/>
        <v>117725.10130196439</v>
      </c>
      <c r="L41" s="596">
        <f t="shared" si="32"/>
        <v>67992.162911461957</v>
      </c>
      <c r="M41" s="597">
        <f>SUM(K41:K43)</f>
        <v>244170.58047814836</v>
      </c>
      <c r="N41" s="598" t="s">
        <v>269</v>
      </c>
      <c r="O41" s="599" t="s">
        <v>263</v>
      </c>
      <c r="P41" s="598" t="e">
        <f>VLOOKUP(I41,I42:J497,2,FALSE)</f>
        <v>#N/A</v>
      </c>
      <c r="Q41" s="600" t="e">
        <f>VLOOKUP(I41,#REF!,5,FALSE)</f>
        <v>#REF!</v>
      </c>
      <c r="R41" s="600" t="e">
        <f>VLOOKUP(I41,#REF!,6,FALSE)</f>
        <v>#REF!</v>
      </c>
      <c r="S41" s="601" t="e">
        <f t="shared" si="22"/>
        <v>#REF!</v>
      </c>
      <c r="T41" s="590">
        <v>69</v>
      </c>
      <c r="U41" s="590">
        <v>1</v>
      </c>
      <c r="V41" s="602">
        <v>2.2410000000000001</v>
      </c>
      <c r="W41" s="602">
        <v>6.5670000000000002</v>
      </c>
      <c r="X41" s="598">
        <f t="shared" si="0"/>
        <v>1</v>
      </c>
      <c r="Y41" s="598">
        <f t="shared" si="2"/>
        <v>0</v>
      </c>
      <c r="Z41" s="603">
        <f t="shared" si="17"/>
        <v>0</v>
      </c>
      <c r="AA41" s="603">
        <f t="shared" si="18"/>
        <v>0</v>
      </c>
      <c r="AB41" s="598">
        <f t="shared" si="19"/>
        <v>1</v>
      </c>
      <c r="AC41" s="603">
        <f t="shared" ref="AC41:AC54" si="36">K41*X41*AB41</f>
        <v>117725.10130196439</v>
      </c>
      <c r="AD41" s="603">
        <f t="shared" ref="AD41:AD54" si="37">L41*X41*AB41</f>
        <v>67992.162911461957</v>
      </c>
      <c r="AE41" s="598" t="s">
        <v>263</v>
      </c>
      <c r="AF41" s="590">
        <v>526</v>
      </c>
      <c r="AG41" s="590">
        <v>100</v>
      </c>
      <c r="AH41" s="604">
        <f t="shared" si="1"/>
        <v>2.2410000000000001</v>
      </c>
      <c r="AI41" s="605"/>
      <c r="AJ41" s="591"/>
      <c r="AK41" s="591"/>
      <c r="AL41" s="591"/>
    </row>
    <row r="42" spans="1:38" s="589" customFormat="1" ht="14.45" customHeight="1" x14ac:dyDescent="0.2">
      <c r="A42" s="590">
        <v>69</v>
      </c>
      <c r="B42" s="591" t="s">
        <v>314</v>
      </c>
      <c r="C42" s="606" t="s">
        <v>550</v>
      </c>
      <c r="D42" s="593">
        <f t="shared" si="33"/>
        <v>344980.25000000006</v>
      </c>
      <c r="E42" s="593">
        <f t="shared" si="34"/>
        <v>199243.4332171221</v>
      </c>
      <c r="F42" s="594" t="s">
        <v>28</v>
      </c>
      <c r="G42" s="590"/>
      <c r="H42" s="592" t="s">
        <v>881</v>
      </c>
      <c r="I42" s="590"/>
      <c r="J42" s="595" t="s">
        <v>57</v>
      </c>
      <c r="K42" s="596">
        <f t="shared" si="35"/>
        <v>525.32396832648101</v>
      </c>
      <c r="L42" s="596">
        <f t="shared" si="32"/>
        <v>303.40099469639426</v>
      </c>
      <c r="M42" s="597"/>
      <c r="N42" s="598" t="s">
        <v>269</v>
      </c>
      <c r="O42" s="599" t="s">
        <v>263</v>
      </c>
      <c r="P42" s="598" t="e">
        <f>VLOOKUP(I42,I44:J498,2,FALSE)</f>
        <v>#N/A</v>
      </c>
      <c r="Q42" s="600" t="e">
        <f>VLOOKUP(I42,#REF!,5,FALSE)</f>
        <v>#REF!</v>
      </c>
      <c r="R42" s="600" t="e">
        <f>VLOOKUP(I42,#REF!,6,FALSE)</f>
        <v>#REF!</v>
      </c>
      <c r="S42" s="601" t="e">
        <f t="shared" si="22"/>
        <v>#REF!</v>
      </c>
      <c r="T42" s="590">
        <v>69</v>
      </c>
      <c r="U42" s="590">
        <v>1</v>
      </c>
      <c r="V42" s="604">
        <v>0.01</v>
      </c>
      <c r="W42" s="602">
        <v>6.5670000000000002</v>
      </c>
      <c r="X42" s="598">
        <f t="shared" si="0"/>
        <v>1</v>
      </c>
      <c r="Y42" s="598">
        <f t="shared" si="2"/>
        <v>0</v>
      </c>
      <c r="Z42" s="603">
        <f t="shared" si="17"/>
        <v>0</v>
      </c>
      <c r="AA42" s="603">
        <f t="shared" si="18"/>
        <v>0</v>
      </c>
      <c r="AB42" s="598">
        <f t="shared" si="19"/>
        <v>1</v>
      </c>
      <c r="AC42" s="603">
        <f t="shared" si="36"/>
        <v>525.32396832648101</v>
      </c>
      <c r="AD42" s="603">
        <f t="shared" si="37"/>
        <v>303.40099469639426</v>
      </c>
      <c r="AE42" s="598" t="s">
        <v>263</v>
      </c>
      <c r="AF42" s="590">
        <v>526</v>
      </c>
      <c r="AG42" s="590">
        <v>100</v>
      </c>
      <c r="AH42" s="604">
        <f t="shared" si="1"/>
        <v>0.01</v>
      </c>
      <c r="AI42" s="605"/>
      <c r="AJ42" s="591"/>
      <c r="AK42" s="591"/>
      <c r="AL42" s="591"/>
    </row>
    <row r="43" spans="1:38" s="589" customFormat="1" ht="14.45" customHeight="1" x14ac:dyDescent="0.2">
      <c r="A43" s="590">
        <v>69</v>
      </c>
      <c r="B43" s="591" t="s">
        <v>314</v>
      </c>
      <c r="C43" s="606" t="s">
        <v>550</v>
      </c>
      <c r="D43" s="593">
        <f t="shared" si="33"/>
        <v>344980.25000000006</v>
      </c>
      <c r="E43" s="593">
        <f t="shared" si="34"/>
        <v>199243.4332171221</v>
      </c>
      <c r="F43" s="594" t="s">
        <v>28</v>
      </c>
      <c r="G43" s="590"/>
      <c r="H43" s="592" t="s">
        <v>882</v>
      </c>
      <c r="I43" s="590"/>
      <c r="J43" s="592" t="s">
        <v>881</v>
      </c>
      <c r="K43" s="596">
        <f t="shared" si="35"/>
        <v>125920.15520785748</v>
      </c>
      <c r="L43" s="596">
        <f t="shared" si="32"/>
        <v>72725.218428725697</v>
      </c>
      <c r="M43" s="597"/>
      <c r="N43" s="598" t="s">
        <v>269</v>
      </c>
      <c r="O43" s="599" t="s">
        <v>263</v>
      </c>
      <c r="P43" s="598"/>
      <c r="Q43" s="600"/>
      <c r="R43" s="600"/>
      <c r="S43" s="601"/>
      <c r="T43" s="590">
        <v>69</v>
      </c>
      <c r="U43" s="590">
        <v>1</v>
      </c>
      <c r="V43" s="604">
        <v>2.3969999999999998</v>
      </c>
      <c r="W43" s="602">
        <v>6.5670000000000002</v>
      </c>
      <c r="X43" s="598">
        <f t="shared" si="0"/>
        <v>1</v>
      </c>
      <c r="Y43" s="598">
        <f t="shared" si="2"/>
        <v>0</v>
      </c>
      <c r="Z43" s="603">
        <f>K43*X43*Y43</f>
        <v>0</v>
      </c>
      <c r="AA43" s="603">
        <f>L43*X43*Y43</f>
        <v>0</v>
      </c>
      <c r="AB43" s="598">
        <f t="shared" si="19"/>
        <v>1</v>
      </c>
      <c r="AC43" s="603">
        <f t="shared" si="36"/>
        <v>125920.15520785748</v>
      </c>
      <c r="AD43" s="603">
        <f t="shared" si="37"/>
        <v>72725.218428725697</v>
      </c>
      <c r="AE43" s="598" t="s">
        <v>263</v>
      </c>
      <c r="AF43" s="590">
        <v>526</v>
      </c>
      <c r="AG43" s="590">
        <v>100</v>
      </c>
      <c r="AH43" s="604">
        <f t="shared" si="1"/>
        <v>2.3969999999999998</v>
      </c>
      <c r="AI43" s="605"/>
      <c r="AJ43" s="591"/>
      <c r="AK43" s="591"/>
      <c r="AL43" s="591"/>
    </row>
    <row r="44" spans="1:38" s="19" customFormat="1" ht="14.45" customHeight="1" x14ac:dyDescent="0.2">
      <c r="A44" s="236">
        <v>69</v>
      </c>
      <c r="B44" s="237" t="s">
        <v>1683</v>
      </c>
      <c r="C44" s="238" t="s">
        <v>316</v>
      </c>
      <c r="D44" s="239">
        <f t="shared" si="33"/>
        <v>695780.98</v>
      </c>
      <c r="E44" s="239">
        <f t="shared" si="34"/>
        <v>364943.12563040247</v>
      </c>
      <c r="F44" s="240" t="s">
        <v>29</v>
      </c>
      <c r="G44" s="241">
        <v>52239</v>
      </c>
      <c r="H44" s="176" t="s">
        <v>883</v>
      </c>
      <c r="I44" s="194">
        <v>52245</v>
      </c>
      <c r="J44" s="176" t="s">
        <v>884</v>
      </c>
      <c r="K44" s="242">
        <f t="shared" si="35"/>
        <v>530915.29449175822</v>
      </c>
      <c r="L44" s="242">
        <f t="shared" si="32"/>
        <v>278469.6514940777</v>
      </c>
      <c r="M44" s="243">
        <f>SUM(K44)</f>
        <v>530915.29449175822</v>
      </c>
      <c r="N44" s="244" t="s">
        <v>262</v>
      </c>
      <c r="O44" s="245" t="s">
        <v>601</v>
      </c>
      <c r="P44" s="244" t="str">
        <f>VLOOKUP(I44,I30:J501,2,FALSE)</f>
        <v>Central Valley REC Lusk Substation</v>
      </c>
      <c r="Q44" s="246" t="e">
        <f>VLOOKUP(I44,#REF!,5,FALSE)</f>
        <v>#REF!</v>
      </c>
      <c r="R44" s="246" t="e">
        <f>VLOOKUP(I44,#REF!,6,FALSE)</f>
        <v>#REF!</v>
      </c>
      <c r="S44" s="247" t="e">
        <f t="shared" si="22"/>
        <v>#REF!</v>
      </c>
      <c r="T44" s="236">
        <v>69</v>
      </c>
      <c r="U44" s="236">
        <v>1</v>
      </c>
      <c r="V44" s="190">
        <v>11.11</v>
      </c>
      <c r="W44" s="190">
        <v>14.56</v>
      </c>
      <c r="X44" s="191">
        <f t="shared" si="0"/>
        <v>0</v>
      </c>
      <c r="Y44" s="191">
        <f t="shared" si="2"/>
        <v>1</v>
      </c>
      <c r="Z44" s="249">
        <f t="shared" si="17"/>
        <v>0</v>
      </c>
      <c r="AA44" s="249">
        <f t="shared" si="18"/>
        <v>0</v>
      </c>
      <c r="AB44" s="244">
        <f t="shared" si="19"/>
        <v>0</v>
      </c>
      <c r="AC44" s="249">
        <f t="shared" si="36"/>
        <v>0</v>
      </c>
      <c r="AD44" s="249">
        <f t="shared" si="37"/>
        <v>0</v>
      </c>
      <c r="AE44" s="244" t="s">
        <v>263</v>
      </c>
      <c r="AF44" s="194">
        <v>526</v>
      </c>
      <c r="AG44" s="194">
        <v>100</v>
      </c>
      <c r="AH44" s="366">
        <f t="shared" si="1"/>
        <v>11.11</v>
      </c>
      <c r="AI44" s="177"/>
      <c r="AJ44" s="409"/>
      <c r="AK44" s="409"/>
      <c r="AL44" s="266"/>
    </row>
    <row r="45" spans="1:38" s="589" customFormat="1" ht="14.45" customHeight="1" x14ac:dyDescent="0.2">
      <c r="A45" s="590">
        <v>69</v>
      </c>
      <c r="B45" s="591" t="s">
        <v>317</v>
      </c>
      <c r="C45" s="613" t="s">
        <v>551</v>
      </c>
      <c r="D45" s="593">
        <f t="shared" si="33"/>
        <v>503987.66000000003</v>
      </c>
      <c r="E45" s="593">
        <f t="shared" si="34"/>
        <v>334375.83769695519</v>
      </c>
      <c r="F45" s="594" t="s">
        <v>28</v>
      </c>
      <c r="G45" s="590"/>
      <c r="H45" s="608" t="s">
        <v>1555</v>
      </c>
      <c r="I45" s="590"/>
      <c r="J45" s="595" t="s">
        <v>1556</v>
      </c>
      <c r="K45" s="596">
        <f t="shared" si="35"/>
        <v>503987.66000000009</v>
      </c>
      <c r="L45" s="596">
        <f t="shared" si="32"/>
        <v>334375.83769695519</v>
      </c>
      <c r="M45" s="597">
        <f>SUM(K45:K49)</f>
        <v>679305.38000000012</v>
      </c>
      <c r="N45" s="598" t="s">
        <v>269</v>
      </c>
      <c r="O45" s="599" t="s">
        <v>263</v>
      </c>
      <c r="P45" s="598" t="e">
        <f>VLOOKUP(I45,I46:J503,2,FALSE)</f>
        <v>#N/A</v>
      </c>
      <c r="Q45" s="600" t="e">
        <f>VLOOKUP(I45,#REF!,5,FALSE)</f>
        <v>#REF!</v>
      </c>
      <c r="R45" s="600" t="e">
        <f>VLOOKUP(I45,#REF!,6,FALSE)</f>
        <v>#REF!</v>
      </c>
      <c r="S45" s="601" t="e">
        <f>SQRT(Q45^2+R45^2)</f>
        <v>#REF!</v>
      </c>
      <c r="T45" s="590">
        <v>69</v>
      </c>
      <c r="U45" s="590">
        <v>1</v>
      </c>
      <c r="V45" s="604">
        <v>9.51</v>
      </c>
      <c r="W45" s="602">
        <v>9.51</v>
      </c>
      <c r="X45" s="598">
        <f t="shared" si="0"/>
        <v>1</v>
      </c>
      <c r="Y45" s="598">
        <f t="shared" si="2"/>
        <v>0</v>
      </c>
      <c r="Z45" s="603">
        <f>K45*X45*Y45</f>
        <v>0</v>
      </c>
      <c r="AA45" s="603">
        <f>L45*X45*Y45</f>
        <v>0</v>
      </c>
      <c r="AB45" s="598">
        <v>1</v>
      </c>
      <c r="AC45" s="603">
        <f t="shared" si="36"/>
        <v>503987.66000000009</v>
      </c>
      <c r="AD45" s="603">
        <f t="shared" si="37"/>
        <v>334375.83769695519</v>
      </c>
      <c r="AE45" s="598" t="s">
        <v>263</v>
      </c>
      <c r="AF45" s="590">
        <v>526</v>
      </c>
      <c r="AG45" s="590">
        <v>100</v>
      </c>
      <c r="AH45" s="604">
        <f t="shared" si="1"/>
        <v>9.51</v>
      </c>
      <c r="AI45" s="605"/>
      <c r="AJ45" s="591"/>
      <c r="AK45" s="591"/>
      <c r="AL45" s="591"/>
    </row>
    <row r="46" spans="1:38" s="589" customFormat="1" ht="14.45" customHeight="1" x14ac:dyDescent="0.2">
      <c r="A46" s="590">
        <v>69</v>
      </c>
      <c r="B46" s="591" t="s">
        <v>317</v>
      </c>
      <c r="C46" s="592" t="s">
        <v>320</v>
      </c>
      <c r="D46" s="593">
        <f t="shared" si="33"/>
        <v>175317.72</v>
      </c>
      <c r="E46" s="593">
        <f t="shared" si="34"/>
        <v>120345.9560804533</v>
      </c>
      <c r="F46" s="594" t="s">
        <v>28</v>
      </c>
      <c r="G46" s="590"/>
      <c r="H46" s="595" t="s">
        <v>1556</v>
      </c>
      <c r="I46" s="590"/>
      <c r="J46" s="595" t="s">
        <v>63</v>
      </c>
      <c r="K46" s="596">
        <f t="shared" si="35"/>
        <v>20775.782848348528</v>
      </c>
      <c r="L46" s="596">
        <f t="shared" si="32"/>
        <v>14261.430334619834</v>
      </c>
      <c r="M46" s="597"/>
      <c r="N46" s="598" t="s">
        <v>269</v>
      </c>
      <c r="O46" s="599" t="s">
        <v>263</v>
      </c>
      <c r="P46" s="598" t="e">
        <f>VLOOKUP(I46,I47:J504,2,FALSE)</f>
        <v>#N/A</v>
      </c>
      <c r="Q46" s="600" t="e">
        <f>VLOOKUP(I46,#REF!,5,FALSE)</f>
        <v>#REF!</v>
      </c>
      <c r="R46" s="600" t="e">
        <f>VLOOKUP(I46,#REF!,6,FALSE)</f>
        <v>#REF!</v>
      </c>
      <c r="S46" s="601" t="e">
        <f t="shared" si="22"/>
        <v>#REF!</v>
      </c>
      <c r="T46" s="590">
        <v>69</v>
      </c>
      <c r="U46" s="590">
        <v>1</v>
      </c>
      <c r="V46" s="604">
        <v>1.0009999999999999</v>
      </c>
      <c r="W46" s="602">
        <v>8.4469999999999992</v>
      </c>
      <c r="X46" s="598">
        <f t="shared" si="0"/>
        <v>1</v>
      </c>
      <c r="Y46" s="598">
        <f t="shared" si="2"/>
        <v>0</v>
      </c>
      <c r="Z46" s="603">
        <f t="shared" si="17"/>
        <v>0</v>
      </c>
      <c r="AA46" s="603">
        <f t="shared" si="18"/>
        <v>0</v>
      </c>
      <c r="AB46" s="598">
        <v>1</v>
      </c>
      <c r="AC46" s="603">
        <f t="shared" si="36"/>
        <v>20775.782848348528</v>
      </c>
      <c r="AD46" s="603">
        <f t="shared" si="37"/>
        <v>14261.430334619834</v>
      </c>
      <c r="AE46" s="598" t="s">
        <v>263</v>
      </c>
      <c r="AF46" s="590">
        <v>526</v>
      </c>
      <c r="AG46" s="590">
        <v>100</v>
      </c>
      <c r="AH46" s="604">
        <f t="shared" si="1"/>
        <v>1.0009999999999999</v>
      </c>
      <c r="AI46" s="605"/>
      <c r="AJ46" s="591"/>
      <c r="AK46" s="591"/>
      <c r="AL46" s="591"/>
    </row>
    <row r="47" spans="1:38" s="589" customFormat="1" ht="14.45" customHeight="1" x14ac:dyDescent="0.2">
      <c r="A47" s="590">
        <v>69</v>
      </c>
      <c r="B47" s="591" t="s">
        <v>317</v>
      </c>
      <c r="C47" s="592" t="s">
        <v>320</v>
      </c>
      <c r="D47" s="593">
        <f t="shared" si="33"/>
        <v>175317.72</v>
      </c>
      <c r="E47" s="593">
        <f t="shared" si="34"/>
        <v>120345.9560804533</v>
      </c>
      <c r="F47" s="594" t="s">
        <v>28</v>
      </c>
      <c r="G47" s="590"/>
      <c r="H47" s="595" t="s">
        <v>1556</v>
      </c>
      <c r="I47" s="590"/>
      <c r="J47" s="595" t="s">
        <v>1557</v>
      </c>
      <c r="K47" s="596">
        <f t="shared" si="35"/>
        <v>47321.463430803837</v>
      </c>
      <c r="L47" s="596">
        <f t="shared" si="32"/>
        <v>32483.577585347877</v>
      </c>
      <c r="M47" s="597"/>
      <c r="N47" s="598" t="s">
        <v>269</v>
      </c>
      <c r="O47" s="599" t="s">
        <v>263</v>
      </c>
      <c r="P47" s="598" t="e">
        <f>VLOOKUP(I47,I49:J505,2,FALSE)</f>
        <v>#N/A</v>
      </c>
      <c r="Q47" s="600" t="e">
        <f>VLOOKUP(I47,#REF!,5,FALSE)</f>
        <v>#REF!</v>
      </c>
      <c r="R47" s="600" t="e">
        <f>VLOOKUP(I47,#REF!,6,FALSE)</f>
        <v>#REF!</v>
      </c>
      <c r="S47" s="601" t="e">
        <f t="shared" si="22"/>
        <v>#REF!</v>
      </c>
      <c r="T47" s="590">
        <v>69</v>
      </c>
      <c r="U47" s="590">
        <v>1</v>
      </c>
      <c r="V47" s="604">
        <v>2.2799999999999998</v>
      </c>
      <c r="W47" s="602">
        <v>8.4469999999999992</v>
      </c>
      <c r="X47" s="598">
        <f t="shared" si="0"/>
        <v>1</v>
      </c>
      <c r="Y47" s="598">
        <f t="shared" si="2"/>
        <v>0</v>
      </c>
      <c r="Z47" s="603">
        <f t="shared" si="17"/>
        <v>0</v>
      </c>
      <c r="AA47" s="603">
        <f t="shared" si="18"/>
        <v>0</v>
      </c>
      <c r="AB47" s="598">
        <v>1</v>
      </c>
      <c r="AC47" s="603">
        <f t="shared" si="36"/>
        <v>47321.463430803837</v>
      </c>
      <c r="AD47" s="603">
        <f t="shared" si="37"/>
        <v>32483.577585347877</v>
      </c>
      <c r="AE47" s="598" t="s">
        <v>263</v>
      </c>
      <c r="AF47" s="590">
        <v>526</v>
      </c>
      <c r="AG47" s="590">
        <v>100</v>
      </c>
      <c r="AH47" s="604">
        <f t="shared" si="1"/>
        <v>2.2799999999999998</v>
      </c>
      <c r="AI47" s="605"/>
      <c r="AJ47" s="591"/>
      <c r="AK47" s="591"/>
      <c r="AL47" s="591"/>
    </row>
    <row r="48" spans="1:38" s="589" customFormat="1" ht="14.45" customHeight="1" x14ac:dyDescent="0.2">
      <c r="A48" s="590">
        <v>69</v>
      </c>
      <c r="B48" s="591" t="s">
        <v>317</v>
      </c>
      <c r="C48" s="592" t="s">
        <v>320</v>
      </c>
      <c r="D48" s="593">
        <f t="shared" si="33"/>
        <v>175317.72</v>
      </c>
      <c r="E48" s="593">
        <f t="shared" si="34"/>
        <v>120345.9560804533</v>
      </c>
      <c r="F48" s="594" t="s">
        <v>28</v>
      </c>
      <c r="G48" s="590" t="s">
        <v>41</v>
      </c>
      <c r="H48" s="595" t="s">
        <v>1557</v>
      </c>
      <c r="I48" s="590"/>
      <c r="J48" s="595" t="s">
        <v>61</v>
      </c>
      <c r="K48" s="596">
        <f t="shared" si="35"/>
        <v>23909.792049248255</v>
      </c>
      <c r="L48" s="596">
        <f t="shared" si="32"/>
        <v>16412.754990491558</v>
      </c>
      <c r="M48" s="597"/>
      <c r="N48" s="598" t="s">
        <v>269</v>
      </c>
      <c r="O48" s="599" t="s">
        <v>263</v>
      </c>
      <c r="P48" s="598" t="e">
        <f>VLOOKUP(I48,I50:J506,2,FALSE)</f>
        <v>#N/A</v>
      </c>
      <c r="Q48" s="600" t="e">
        <f>VLOOKUP(I48,#REF!,5,FALSE)</f>
        <v>#REF!</v>
      </c>
      <c r="R48" s="600" t="e">
        <f>VLOOKUP(I48,#REF!,6,FALSE)</f>
        <v>#REF!</v>
      </c>
      <c r="S48" s="601" t="e">
        <f>SQRT(Q48^2+R48^2)</f>
        <v>#REF!</v>
      </c>
      <c r="T48" s="590">
        <v>69</v>
      </c>
      <c r="U48" s="590">
        <v>1</v>
      </c>
      <c r="V48" s="604">
        <v>1.1519999999999999</v>
      </c>
      <c r="W48" s="602">
        <v>8.4469999999999992</v>
      </c>
      <c r="X48" s="598">
        <f t="shared" si="0"/>
        <v>1</v>
      </c>
      <c r="Y48" s="598">
        <f t="shared" si="2"/>
        <v>0</v>
      </c>
      <c r="Z48" s="603">
        <f>K48*X48*Y48</f>
        <v>0</v>
      </c>
      <c r="AA48" s="603">
        <f>L48*X48*Y48</f>
        <v>0</v>
      </c>
      <c r="AB48" s="598">
        <v>1</v>
      </c>
      <c r="AC48" s="603">
        <f t="shared" si="36"/>
        <v>23909.792049248255</v>
      </c>
      <c r="AD48" s="603">
        <f t="shared" si="37"/>
        <v>16412.754990491558</v>
      </c>
      <c r="AE48" s="598" t="s">
        <v>263</v>
      </c>
      <c r="AF48" s="590">
        <v>526</v>
      </c>
      <c r="AG48" s="590">
        <v>100</v>
      </c>
      <c r="AH48" s="604">
        <f t="shared" si="1"/>
        <v>1.1519999999999999</v>
      </c>
      <c r="AI48" s="605"/>
      <c r="AJ48" s="591"/>
      <c r="AK48" s="591"/>
      <c r="AL48" s="591"/>
    </row>
    <row r="49" spans="1:38" s="589" customFormat="1" ht="14.45" customHeight="1" x14ac:dyDescent="0.2">
      <c r="A49" s="590">
        <v>69</v>
      </c>
      <c r="B49" s="591" t="s">
        <v>317</v>
      </c>
      <c r="C49" s="592" t="s">
        <v>320</v>
      </c>
      <c r="D49" s="593">
        <f t="shared" si="33"/>
        <v>175317.72</v>
      </c>
      <c r="E49" s="593">
        <f t="shared" si="34"/>
        <v>120345.9560804533</v>
      </c>
      <c r="F49" s="594" t="s">
        <v>28</v>
      </c>
      <c r="G49" s="590"/>
      <c r="H49" s="595" t="s">
        <v>1557</v>
      </c>
      <c r="I49" s="606"/>
      <c r="J49" s="641" t="s">
        <v>1558</v>
      </c>
      <c r="K49" s="596">
        <f t="shared" si="35"/>
        <v>83310.681671599392</v>
      </c>
      <c r="L49" s="596">
        <f t="shared" si="32"/>
        <v>57188.193169994032</v>
      </c>
      <c r="M49" s="597"/>
      <c r="N49" s="598" t="s">
        <v>269</v>
      </c>
      <c r="O49" s="599" t="s">
        <v>263</v>
      </c>
      <c r="P49" s="598" t="e">
        <f>VLOOKUP(I49,I50:J506,2,FALSE)</f>
        <v>#N/A</v>
      </c>
      <c r="Q49" s="600" t="e">
        <f>VLOOKUP(I49,#REF!,5,FALSE)</f>
        <v>#REF!</v>
      </c>
      <c r="R49" s="600" t="e">
        <f>VLOOKUP(I49,#REF!,6,FALSE)</f>
        <v>#REF!</v>
      </c>
      <c r="S49" s="601" t="e">
        <f t="shared" si="22"/>
        <v>#REF!</v>
      </c>
      <c r="T49" s="590">
        <v>69</v>
      </c>
      <c r="U49" s="590">
        <v>1</v>
      </c>
      <c r="V49" s="604">
        <v>4.0140000000000002</v>
      </c>
      <c r="W49" s="602">
        <v>8.4469999999999992</v>
      </c>
      <c r="X49" s="598">
        <f t="shared" si="0"/>
        <v>1</v>
      </c>
      <c r="Y49" s="598">
        <f t="shared" si="2"/>
        <v>0</v>
      </c>
      <c r="Z49" s="603">
        <f t="shared" si="17"/>
        <v>0</v>
      </c>
      <c r="AA49" s="603">
        <f t="shared" si="18"/>
        <v>0</v>
      </c>
      <c r="AB49" s="598">
        <v>1</v>
      </c>
      <c r="AC49" s="603">
        <f t="shared" si="36"/>
        <v>83310.681671599392</v>
      </c>
      <c r="AD49" s="603">
        <f t="shared" si="37"/>
        <v>57188.193169994032</v>
      </c>
      <c r="AE49" s="598" t="s">
        <v>263</v>
      </c>
      <c r="AF49" s="590">
        <v>526</v>
      </c>
      <c r="AG49" s="590">
        <v>100</v>
      </c>
      <c r="AH49" s="604">
        <f t="shared" si="1"/>
        <v>4.0140000000000002</v>
      </c>
      <c r="AI49" s="605"/>
      <c r="AJ49" s="591"/>
      <c r="AK49" s="591"/>
      <c r="AL49" s="591"/>
    </row>
    <row r="50" spans="1:38" s="610" customFormat="1" ht="15" customHeight="1" x14ac:dyDescent="0.2">
      <c r="A50" s="590">
        <v>69</v>
      </c>
      <c r="B50" s="591" t="s">
        <v>321</v>
      </c>
      <c r="C50" s="592" t="s">
        <v>539</v>
      </c>
      <c r="D50" s="593">
        <f t="shared" si="33"/>
        <v>225990.69</v>
      </c>
      <c r="E50" s="593">
        <f t="shared" si="34"/>
        <v>203966.70527873049</v>
      </c>
      <c r="F50" s="594" t="s">
        <v>28</v>
      </c>
      <c r="G50" s="590">
        <v>51213</v>
      </c>
      <c r="H50" s="608" t="s">
        <v>1212</v>
      </c>
      <c r="I50" s="590">
        <v>51215</v>
      </c>
      <c r="J50" s="595" t="s">
        <v>1213</v>
      </c>
      <c r="K50" s="596">
        <f t="shared" si="35"/>
        <v>225990.69</v>
      </c>
      <c r="L50" s="596">
        <f t="shared" si="32"/>
        <v>203966.70527873049</v>
      </c>
      <c r="M50" s="597">
        <f>SUM(K50:K53)</f>
        <v>838638.02999999991</v>
      </c>
      <c r="N50" s="598" t="s">
        <v>269</v>
      </c>
      <c r="O50" s="599" t="s">
        <v>263</v>
      </c>
      <c r="P50" s="598" t="str">
        <f>VLOOKUP(I50,I51:J509,2,FALSE)</f>
        <v>Portales #2</v>
      </c>
      <c r="Q50" s="600" t="e">
        <f>VLOOKUP(I50,#REF!,5,FALSE)</f>
        <v>#REF!</v>
      </c>
      <c r="R50" s="600" t="e">
        <f>VLOOKUP(I50,#REF!,6,FALSE)</f>
        <v>#REF!</v>
      </c>
      <c r="S50" s="601" t="e">
        <f t="shared" si="22"/>
        <v>#REF!</v>
      </c>
      <c r="T50" s="590">
        <v>69</v>
      </c>
      <c r="U50" s="590">
        <v>1</v>
      </c>
      <c r="V50" s="604">
        <v>2.19</v>
      </c>
      <c r="W50" s="602">
        <v>2.19</v>
      </c>
      <c r="X50" s="598">
        <f t="shared" si="0"/>
        <v>1</v>
      </c>
      <c r="Y50" s="598">
        <f t="shared" si="2"/>
        <v>0</v>
      </c>
      <c r="Z50" s="603">
        <f t="shared" si="17"/>
        <v>0</v>
      </c>
      <c r="AA50" s="603">
        <f t="shared" si="18"/>
        <v>0</v>
      </c>
      <c r="AB50" s="598">
        <v>1</v>
      </c>
      <c r="AC50" s="603">
        <f t="shared" si="36"/>
        <v>225990.69</v>
      </c>
      <c r="AD50" s="603">
        <f t="shared" si="37"/>
        <v>203966.70527873049</v>
      </c>
      <c r="AE50" s="598" t="s">
        <v>263</v>
      </c>
      <c r="AF50" s="590">
        <v>526</v>
      </c>
      <c r="AG50" s="590">
        <v>100</v>
      </c>
      <c r="AH50" s="604">
        <f t="shared" si="1"/>
        <v>2.19</v>
      </c>
      <c r="AI50" s="605"/>
      <c r="AJ50" s="609"/>
      <c r="AK50" s="609"/>
      <c r="AL50" s="591"/>
    </row>
    <row r="51" spans="1:38" s="610" customFormat="1" ht="14.45" customHeight="1" x14ac:dyDescent="0.2">
      <c r="A51" s="590">
        <v>69</v>
      </c>
      <c r="B51" s="591" t="s">
        <v>321</v>
      </c>
      <c r="C51" s="614" t="s">
        <v>544</v>
      </c>
      <c r="D51" s="593">
        <f t="shared" si="33"/>
        <v>119801.22</v>
      </c>
      <c r="E51" s="593">
        <f t="shared" si="34"/>
        <v>37572.337518814602</v>
      </c>
      <c r="F51" s="594" t="s">
        <v>28</v>
      </c>
      <c r="G51" s="590">
        <v>51217</v>
      </c>
      <c r="H51" s="608" t="s">
        <v>1214</v>
      </c>
      <c r="I51" s="590">
        <v>51223</v>
      </c>
      <c r="J51" s="595" t="s">
        <v>1215</v>
      </c>
      <c r="K51" s="596">
        <f t="shared" si="35"/>
        <v>119801.21999999999</v>
      </c>
      <c r="L51" s="596">
        <f t="shared" si="32"/>
        <v>37572.337518814602</v>
      </c>
      <c r="M51" s="597"/>
      <c r="N51" s="598" t="s">
        <v>269</v>
      </c>
      <c r="O51" s="599" t="s">
        <v>263</v>
      </c>
      <c r="P51" s="598" t="e">
        <f>VLOOKUP(I51,I55:J512,2,FALSE)</f>
        <v>#N/A</v>
      </c>
      <c r="Q51" s="600" t="e">
        <f>VLOOKUP(I51,#REF!,5,FALSE)</f>
        <v>#REF!</v>
      </c>
      <c r="R51" s="600" t="e">
        <f>VLOOKUP(I51,#REF!,6,FALSE)</f>
        <v>#REF!</v>
      </c>
      <c r="S51" s="601" t="e">
        <f t="shared" si="22"/>
        <v>#REF!</v>
      </c>
      <c r="T51" s="590">
        <v>69</v>
      </c>
      <c r="U51" s="590">
        <v>1</v>
      </c>
      <c r="V51" s="602">
        <v>1.6639999999999999</v>
      </c>
      <c r="W51" s="602">
        <v>1.6639999999999999</v>
      </c>
      <c r="X51" s="598">
        <f t="shared" si="0"/>
        <v>1</v>
      </c>
      <c r="Y51" s="598">
        <f t="shared" si="2"/>
        <v>0</v>
      </c>
      <c r="Z51" s="603">
        <f t="shared" si="17"/>
        <v>0</v>
      </c>
      <c r="AA51" s="603">
        <f t="shared" si="18"/>
        <v>0</v>
      </c>
      <c r="AB51" s="598">
        <v>1</v>
      </c>
      <c r="AC51" s="603">
        <f t="shared" si="36"/>
        <v>119801.21999999999</v>
      </c>
      <c r="AD51" s="603">
        <f t="shared" si="37"/>
        <v>37572.337518814602</v>
      </c>
      <c r="AE51" s="598" t="s">
        <v>263</v>
      </c>
      <c r="AF51" s="590">
        <v>526</v>
      </c>
      <c r="AG51" s="590">
        <v>100</v>
      </c>
      <c r="AH51" s="604">
        <f t="shared" si="1"/>
        <v>1.6639999999999999</v>
      </c>
      <c r="AI51" s="605"/>
      <c r="AJ51" s="609"/>
      <c r="AK51" s="609"/>
      <c r="AL51" s="591"/>
    </row>
    <row r="52" spans="1:38" s="610" customFormat="1" ht="14.45" customHeight="1" x14ac:dyDescent="0.2">
      <c r="A52" s="590">
        <v>69</v>
      </c>
      <c r="B52" s="591" t="s">
        <v>321</v>
      </c>
      <c r="C52" s="592" t="s">
        <v>549</v>
      </c>
      <c r="D52" s="593">
        <f t="shared" si="33"/>
        <v>473070.61</v>
      </c>
      <c r="E52" s="593">
        <f t="shared" si="34"/>
        <v>312277.39924986544</v>
      </c>
      <c r="F52" s="594" t="s">
        <v>28</v>
      </c>
      <c r="G52" s="590">
        <v>51217</v>
      </c>
      <c r="H52" s="608" t="s">
        <v>1216</v>
      </c>
      <c r="I52" s="590">
        <v>51221</v>
      </c>
      <c r="J52" s="595" t="s">
        <v>1217</v>
      </c>
      <c r="K52" s="596">
        <f t="shared" si="35"/>
        <v>473070.60999999993</v>
      </c>
      <c r="L52" s="596">
        <f t="shared" si="32"/>
        <v>312277.39924986544</v>
      </c>
      <c r="M52" s="597"/>
      <c r="N52" s="598" t="s">
        <v>269</v>
      </c>
      <c r="O52" s="599" t="s">
        <v>263</v>
      </c>
      <c r="P52" s="598" t="str">
        <f>VLOOKUP(I52,I51:J511,2,FALSE)</f>
        <v>Portales EFDC</v>
      </c>
      <c r="Q52" s="600" t="e">
        <f>VLOOKUP(I52,#REF!,5,FALSE)</f>
        <v>#REF!</v>
      </c>
      <c r="R52" s="600" t="e">
        <f>VLOOKUP(I52,#REF!,6,FALSE)</f>
        <v>#REF!</v>
      </c>
      <c r="S52" s="601" t="e">
        <f t="shared" si="22"/>
        <v>#REF!</v>
      </c>
      <c r="T52" s="590">
        <v>69</v>
      </c>
      <c r="U52" s="590">
        <v>1</v>
      </c>
      <c r="V52" s="602">
        <v>0.14799999999999999</v>
      </c>
      <c r="W52" s="602">
        <v>0.14799999999999999</v>
      </c>
      <c r="X52" s="598">
        <f t="shared" si="0"/>
        <v>1</v>
      </c>
      <c r="Y52" s="598">
        <f t="shared" si="2"/>
        <v>0</v>
      </c>
      <c r="Z52" s="603">
        <f t="shared" si="17"/>
        <v>0</v>
      </c>
      <c r="AA52" s="603">
        <f t="shared" si="18"/>
        <v>0</v>
      </c>
      <c r="AB52" s="598">
        <v>1</v>
      </c>
      <c r="AC52" s="603">
        <f t="shared" si="36"/>
        <v>473070.60999999993</v>
      </c>
      <c r="AD52" s="603">
        <f t="shared" si="37"/>
        <v>312277.39924986544</v>
      </c>
      <c r="AE52" s="598" t="s">
        <v>263</v>
      </c>
      <c r="AF52" s="590">
        <v>526</v>
      </c>
      <c r="AG52" s="590">
        <v>100</v>
      </c>
      <c r="AH52" s="604">
        <f t="shared" si="1"/>
        <v>0.14799999999999999</v>
      </c>
      <c r="AI52" s="605"/>
      <c r="AJ52" s="609"/>
      <c r="AK52" s="609"/>
      <c r="AL52" s="591"/>
    </row>
    <row r="53" spans="1:38" s="610" customFormat="1" ht="15" customHeight="1" x14ac:dyDescent="0.2">
      <c r="A53" s="590">
        <v>69</v>
      </c>
      <c r="B53" s="591" t="s">
        <v>321</v>
      </c>
      <c r="C53" s="614" t="s">
        <v>538</v>
      </c>
      <c r="D53" s="593">
        <f t="shared" si="33"/>
        <v>19775.509999999998</v>
      </c>
      <c r="E53" s="593">
        <f t="shared" si="34"/>
        <v>3756.572242113999</v>
      </c>
      <c r="F53" s="594" t="s">
        <v>28</v>
      </c>
      <c r="G53" s="590">
        <v>51213</v>
      </c>
      <c r="H53" s="608" t="s">
        <v>1213</v>
      </c>
      <c r="I53" s="590">
        <v>51215</v>
      </c>
      <c r="J53" s="595" t="s">
        <v>1214</v>
      </c>
      <c r="K53" s="596">
        <f t="shared" si="35"/>
        <v>19775.509999999998</v>
      </c>
      <c r="L53" s="596">
        <f t="shared" si="32"/>
        <v>3756.572242113999</v>
      </c>
      <c r="M53" s="597"/>
      <c r="N53" s="598" t="s">
        <v>269</v>
      </c>
      <c r="O53" s="599" t="s">
        <v>263</v>
      </c>
      <c r="P53" s="598" t="e">
        <f>VLOOKUP(I53,I55:J513,2,FALSE)</f>
        <v>#N/A</v>
      </c>
      <c r="Q53" s="600" t="e">
        <f>VLOOKUP(I53,#REF!,5,FALSE)</f>
        <v>#REF!</v>
      </c>
      <c r="R53" s="600" t="e">
        <f>VLOOKUP(I53,#REF!,6,FALSE)</f>
        <v>#REF!</v>
      </c>
      <c r="S53" s="601" t="e">
        <f t="shared" si="22"/>
        <v>#REF!</v>
      </c>
      <c r="T53" s="590">
        <v>69</v>
      </c>
      <c r="U53" s="590">
        <v>1</v>
      </c>
      <c r="V53" s="602">
        <v>1.18</v>
      </c>
      <c r="W53" s="602">
        <v>1.18</v>
      </c>
      <c r="X53" s="598">
        <f t="shared" si="0"/>
        <v>1</v>
      </c>
      <c r="Y53" s="598">
        <f t="shared" si="2"/>
        <v>0</v>
      </c>
      <c r="Z53" s="603">
        <f t="shared" si="17"/>
        <v>0</v>
      </c>
      <c r="AA53" s="603">
        <f t="shared" si="18"/>
        <v>0</v>
      </c>
      <c r="AB53" s="598">
        <v>1</v>
      </c>
      <c r="AC53" s="603">
        <f t="shared" si="36"/>
        <v>19775.509999999998</v>
      </c>
      <c r="AD53" s="603">
        <f t="shared" si="37"/>
        <v>3756.572242113999</v>
      </c>
      <c r="AE53" s="598" t="s">
        <v>263</v>
      </c>
      <c r="AF53" s="590">
        <v>526</v>
      </c>
      <c r="AG53" s="590">
        <v>100</v>
      </c>
      <c r="AH53" s="604">
        <f t="shared" si="1"/>
        <v>1.18</v>
      </c>
      <c r="AI53" s="605"/>
      <c r="AJ53" s="609"/>
      <c r="AK53" s="609"/>
      <c r="AL53" s="591"/>
    </row>
    <row r="54" spans="1:38" s="610" customFormat="1" ht="15" customHeight="1" x14ac:dyDescent="0.2">
      <c r="A54" s="590">
        <v>69</v>
      </c>
      <c r="B54" s="591" t="s">
        <v>1684</v>
      </c>
      <c r="C54" s="606" t="s">
        <v>322</v>
      </c>
      <c r="D54" s="593">
        <f t="shared" si="33"/>
        <v>1921857.7999999998</v>
      </c>
      <c r="E54" s="593">
        <f t="shared" si="34"/>
        <v>1284177.1706067282</v>
      </c>
      <c r="F54" s="594" t="s">
        <v>29</v>
      </c>
      <c r="G54" s="590">
        <v>52141</v>
      </c>
      <c r="H54" s="608" t="s">
        <v>891</v>
      </c>
      <c r="I54" s="590">
        <v>52143</v>
      </c>
      <c r="J54" s="595" t="s">
        <v>1559</v>
      </c>
      <c r="K54" s="596">
        <f t="shared" si="35"/>
        <v>472133.92807414307</v>
      </c>
      <c r="L54" s="596">
        <f t="shared" si="32"/>
        <v>315477.8734939149</v>
      </c>
      <c r="M54" s="597">
        <f>SUM(K54:K71)</f>
        <v>1933149.8118176577</v>
      </c>
      <c r="N54" s="598" t="s">
        <v>262</v>
      </c>
      <c r="O54" s="599" t="s">
        <v>601</v>
      </c>
      <c r="P54" s="598" t="str">
        <f>VLOOKUP(I54,I24:J484,2,FALSE)</f>
        <v>Orchard Park Tap structure 68</v>
      </c>
      <c r="Q54" s="600" t="e">
        <f>VLOOKUP(I54,#REF!,5,FALSE)</f>
        <v>#REF!</v>
      </c>
      <c r="R54" s="600" t="e">
        <f>VLOOKUP(I54,#REF!,6,FALSE)</f>
        <v>#REF!</v>
      </c>
      <c r="S54" s="601" t="e">
        <f>SQRT(Q54^2+R54^2)</f>
        <v>#REF!</v>
      </c>
      <c r="T54" s="590">
        <v>69</v>
      </c>
      <c r="U54" s="590">
        <v>1</v>
      </c>
      <c r="V54" s="604">
        <v>11.08</v>
      </c>
      <c r="W54" s="604">
        <v>45.101999999999997</v>
      </c>
      <c r="X54" s="598">
        <f t="shared" si="0"/>
        <v>0</v>
      </c>
      <c r="Y54" s="598">
        <f t="shared" si="2"/>
        <v>1</v>
      </c>
      <c r="Z54" s="603">
        <f>K54*X54*Y54</f>
        <v>0</v>
      </c>
      <c r="AA54" s="603">
        <f>L54*X54*Y54</f>
        <v>0</v>
      </c>
      <c r="AB54" s="598">
        <f>IF(N54="R",1,0)</f>
        <v>0</v>
      </c>
      <c r="AC54" s="603">
        <f t="shared" si="36"/>
        <v>0</v>
      </c>
      <c r="AD54" s="603">
        <f t="shared" si="37"/>
        <v>0</v>
      </c>
      <c r="AE54" s="598" t="s">
        <v>263</v>
      </c>
      <c r="AF54" s="590">
        <v>526</v>
      </c>
      <c r="AG54" s="590">
        <v>100</v>
      </c>
      <c r="AH54" s="604">
        <f>V54</f>
        <v>11.08</v>
      </c>
      <c r="AI54" s="605"/>
      <c r="AJ54" s="609"/>
      <c r="AK54" s="609"/>
      <c r="AL54" s="591"/>
    </row>
    <row r="55" spans="1:38" s="589" customFormat="1" ht="14.45" customHeight="1" x14ac:dyDescent="0.2">
      <c r="A55" s="590">
        <v>69</v>
      </c>
      <c r="B55" s="591" t="s">
        <v>1684</v>
      </c>
      <c r="C55" s="606" t="s">
        <v>322</v>
      </c>
      <c r="D55" s="593">
        <f t="shared" ref="D55:D69" si="38">VLOOKUP(C55,TLine_Cost,2,FALSE)</f>
        <v>1921857.7999999998</v>
      </c>
      <c r="E55" s="593">
        <f t="shared" ref="E55:E69" si="39">VLOOKUP(C55,TLine_Cost,4,FALSE)</f>
        <v>1284177.1706067282</v>
      </c>
      <c r="F55" s="594" t="s">
        <v>29</v>
      </c>
      <c r="G55" s="590"/>
      <c r="H55" s="595" t="s">
        <v>1559</v>
      </c>
      <c r="I55" s="645"/>
      <c r="J55" s="646" t="s">
        <v>45</v>
      </c>
      <c r="K55" s="596">
        <f t="shared" ref="K55:K71" si="40">D55*V55/W55</f>
        <v>1022.6727683916456</v>
      </c>
      <c r="L55" s="596">
        <f t="shared" ref="L55:L71" si="41">E55*V55/W55</f>
        <v>683.3455743550503</v>
      </c>
      <c r="M55" s="597"/>
      <c r="N55" s="598" t="s">
        <v>262</v>
      </c>
      <c r="O55" s="599" t="s">
        <v>601</v>
      </c>
      <c r="P55" s="598" t="e">
        <f>VLOOKUP(I55,I57:J513,2,FALSE)</f>
        <v>#N/A</v>
      </c>
      <c r="Q55" s="600" t="e">
        <f>VLOOKUP(I55,#REF!,5,FALSE)</f>
        <v>#REF!</v>
      </c>
      <c r="R55" s="600" t="e">
        <f>VLOOKUP(I55,#REF!,6,FALSE)</f>
        <v>#REF!</v>
      </c>
      <c r="S55" s="601" t="e">
        <f t="shared" ref="S55:S69" si="42">SQRT(Q55^2+R55^2)</f>
        <v>#REF!</v>
      </c>
      <c r="T55" s="590">
        <v>69</v>
      </c>
      <c r="U55" s="590">
        <v>1</v>
      </c>
      <c r="V55" s="604">
        <v>2.4E-2</v>
      </c>
      <c r="W55" s="602">
        <v>45.101999999999997</v>
      </c>
      <c r="X55" s="598">
        <f t="shared" si="0"/>
        <v>0</v>
      </c>
      <c r="Y55" s="598">
        <f t="shared" si="2"/>
        <v>1</v>
      </c>
      <c r="Z55" s="603">
        <f t="shared" ref="Z55:Z70" si="43">K55*X55*Y55</f>
        <v>0</v>
      </c>
      <c r="AA55" s="603">
        <f t="shared" ref="AA55:AA70" si="44">L55*X55*Y55</f>
        <v>0</v>
      </c>
      <c r="AB55" s="598">
        <f t="shared" ref="AB55:AB71" si="45">IF(N55="R",1,0)</f>
        <v>0</v>
      </c>
      <c r="AC55" s="603">
        <f t="shared" ref="AC55:AC70" si="46">K55*X55*AB55</f>
        <v>0</v>
      </c>
      <c r="AD55" s="603">
        <f t="shared" ref="AD55:AD70" si="47">L55*X55*AB55</f>
        <v>0</v>
      </c>
      <c r="AE55" s="598" t="s">
        <v>263</v>
      </c>
      <c r="AF55" s="590">
        <v>526</v>
      </c>
      <c r="AG55" s="590">
        <v>100</v>
      </c>
      <c r="AH55" s="604">
        <f t="shared" ref="AH55:AH122" si="48">V55</f>
        <v>2.4E-2</v>
      </c>
      <c r="AI55" s="605"/>
      <c r="AJ55" s="609"/>
      <c r="AK55" s="591"/>
      <c r="AL55" s="591"/>
    </row>
    <row r="56" spans="1:38" s="589" customFormat="1" ht="14.45" customHeight="1" x14ac:dyDescent="0.2">
      <c r="A56" s="590">
        <v>69</v>
      </c>
      <c r="B56" s="591" t="s">
        <v>1684</v>
      </c>
      <c r="C56" s="606" t="s">
        <v>322</v>
      </c>
      <c r="D56" s="593">
        <f t="shared" si="38"/>
        <v>1921857.7999999998</v>
      </c>
      <c r="E56" s="593">
        <f>VLOOKUP(C56,TLine_Cost,4,FALSE)</f>
        <v>1284177.1706067282</v>
      </c>
      <c r="F56" s="594" t="s">
        <v>29</v>
      </c>
      <c r="G56" s="590"/>
      <c r="H56" s="595" t="s">
        <v>1559</v>
      </c>
      <c r="I56" s="645"/>
      <c r="J56" s="646" t="s">
        <v>1560</v>
      </c>
      <c r="K56" s="596">
        <f>D56*V56/W56</f>
        <v>182802.75735000666</v>
      </c>
      <c r="L56" s="596">
        <f>E56*V56/W56</f>
        <v>122148.02141596524</v>
      </c>
      <c r="M56" s="597"/>
      <c r="N56" s="598" t="s">
        <v>269</v>
      </c>
      <c r="O56" s="599" t="s">
        <v>263</v>
      </c>
      <c r="P56" s="598" t="e">
        <f>VLOOKUP(I56,I58:J514,2,FALSE)</f>
        <v>#N/A</v>
      </c>
      <c r="Q56" s="600" t="e">
        <f>VLOOKUP(I56,#REF!,5,FALSE)</f>
        <v>#REF!</v>
      </c>
      <c r="R56" s="600" t="e">
        <f>VLOOKUP(I56,#REF!,6,FALSE)</f>
        <v>#REF!</v>
      </c>
      <c r="S56" s="601" t="e">
        <f>SQRT(Q56^2+R56^2)</f>
        <v>#REF!</v>
      </c>
      <c r="T56" s="590">
        <v>69</v>
      </c>
      <c r="U56" s="590">
        <v>1</v>
      </c>
      <c r="V56" s="604">
        <v>4.29</v>
      </c>
      <c r="W56" s="602">
        <v>45.101999999999997</v>
      </c>
      <c r="X56" s="598">
        <f t="shared" si="0"/>
        <v>0</v>
      </c>
      <c r="Y56" s="598">
        <f t="shared" si="2"/>
        <v>0</v>
      </c>
      <c r="Z56" s="603">
        <f>K56*X56*Y56</f>
        <v>0</v>
      </c>
      <c r="AA56" s="603">
        <f>L56*X56*Y56</f>
        <v>0</v>
      </c>
      <c r="AB56" s="598">
        <f>IF(N56="R",1,0)</f>
        <v>1</v>
      </c>
      <c r="AC56" s="603">
        <f>K56*X56*AB56</f>
        <v>0</v>
      </c>
      <c r="AD56" s="603">
        <f>L56*X56*AB56</f>
        <v>0</v>
      </c>
      <c r="AE56" s="598" t="s">
        <v>263</v>
      </c>
      <c r="AF56" s="590">
        <v>526</v>
      </c>
      <c r="AG56" s="590">
        <v>100</v>
      </c>
      <c r="AH56" s="604">
        <f t="shared" si="48"/>
        <v>4.29</v>
      </c>
      <c r="AI56" s="605"/>
      <c r="AJ56" s="609"/>
      <c r="AK56" s="591"/>
      <c r="AL56" s="591"/>
    </row>
    <row r="57" spans="1:38" s="589" customFormat="1" ht="14.45" customHeight="1" x14ac:dyDescent="0.2">
      <c r="A57" s="590">
        <v>69</v>
      </c>
      <c r="B57" s="591" t="s">
        <v>1684</v>
      </c>
      <c r="C57" s="606" t="s">
        <v>322</v>
      </c>
      <c r="D57" s="593">
        <f t="shared" si="38"/>
        <v>1921857.7999999998</v>
      </c>
      <c r="E57" s="593">
        <f t="shared" si="39"/>
        <v>1284177.1706067282</v>
      </c>
      <c r="F57" s="594" t="s">
        <v>29</v>
      </c>
      <c r="G57" s="590"/>
      <c r="H57" s="646" t="s">
        <v>1560</v>
      </c>
      <c r="I57" s="645"/>
      <c r="J57" s="646" t="s">
        <v>1561</v>
      </c>
      <c r="K57" s="596">
        <f t="shared" si="40"/>
        <v>107124.97248902486</v>
      </c>
      <c r="L57" s="596">
        <f t="shared" si="41"/>
        <v>71580.448913691507</v>
      </c>
      <c r="M57" s="597"/>
      <c r="N57" s="598" t="s">
        <v>269</v>
      </c>
      <c r="O57" s="599" t="s">
        <v>263</v>
      </c>
      <c r="P57" s="598" t="e">
        <f>VLOOKUP(I57,I58:J514,2,FALSE)</f>
        <v>#N/A</v>
      </c>
      <c r="Q57" s="600" t="e">
        <f>VLOOKUP(I57,#REF!,5,FALSE)</f>
        <v>#REF!</v>
      </c>
      <c r="R57" s="600" t="e">
        <f>VLOOKUP(I57,#REF!,6,FALSE)</f>
        <v>#REF!</v>
      </c>
      <c r="S57" s="601" t="e">
        <f t="shared" si="42"/>
        <v>#REF!</v>
      </c>
      <c r="T57" s="590">
        <v>69</v>
      </c>
      <c r="U57" s="590">
        <v>1</v>
      </c>
      <c r="V57" s="602">
        <v>2.5139999999999998</v>
      </c>
      <c r="W57" s="602">
        <v>45.101999999999997</v>
      </c>
      <c r="X57" s="598">
        <f t="shared" si="0"/>
        <v>0</v>
      </c>
      <c r="Y57" s="598">
        <f t="shared" si="2"/>
        <v>0</v>
      </c>
      <c r="Z57" s="603">
        <f t="shared" si="43"/>
        <v>0</v>
      </c>
      <c r="AA57" s="603">
        <f t="shared" si="44"/>
        <v>0</v>
      </c>
      <c r="AB57" s="598">
        <f t="shared" si="45"/>
        <v>1</v>
      </c>
      <c r="AC57" s="603">
        <f t="shared" si="46"/>
        <v>0</v>
      </c>
      <c r="AD57" s="603">
        <f t="shared" si="47"/>
        <v>0</v>
      </c>
      <c r="AE57" s="598" t="s">
        <v>263</v>
      </c>
      <c r="AF57" s="590">
        <v>526</v>
      </c>
      <c r="AG57" s="590">
        <v>100</v>
      </c>
      <c r="AH57" s="604">
        <f t="shared" si="48"/>
        <v>2.5139999999999998</v>
      </c>
      <c r="AI57" s="605"/>
      <c r="AJ57" s="609"/>
      <c r="AK57" s="591"/>
      <c r="AL57" s="591"/>
    </row>
    <row r="58" spans="1:38" s="589" customFormat="1" ht="14.45" customHeight="1" x14ac:dyDescent="0.2">
      <c r="A58" s="590">
        <v>69</v>
      </c>
      <c r="B58" s="591" t="s">
        <v>1684</v>
      </c>
      <c r="C58" s="606" t="s">
        <v>322</v>
      </c>
      <c r="D58" s="593">
        <f t="shared" si="38"/>
        <v>1921857.7999999998</v>
      </c>
      <c r="E58" s="593">
        <f t="shared" si="39"/>
        <v>1284177.1706067282</v>
      </c>
      <c r="F58" s="594" t="s">
        <v>29</v>
      </c>
      <c r="G58" s="590"/>
      <c r="H58" s="646" t="s">
        <v>1560</v>
      </c>
      <c r="I58" s="645"/>
      <c r="J58" s="646" t="s">
        <v>1562</v>
      </c>
      <c r="K58" s="596">
        <f t="shared" si="40"/>
        <v>83944.389738814236</v>
      </c>
      <c r="L58" s="596">
        <f t="shared" si="41"/>
        <v>56091.282561643711</v>
      </c>
      <c r="M58" s="597"/>
      <c r="N58" s="598" t="s">
        <v>262</v>
      </c>
      <c r="O58" s="599" t="s">
        <v>601</v>
      </c>
      <c r="P58" s="598" t="e">
        <f>VLOOKUP(I58,I59:J515,2,FALSE)</f>
        <v>#N/A</v>
      </c>
      <c r="Q58" s="600" t="e">
        <f>VLOOKUP(I58,#REF!,5,FALSE)</f>
        <v>#REF!</v>
      </c>
      <c r="R58" s="600" t="e">
        <f>VLOOKUP(I58,#REF!,6,FALSE)</f>
        <v>#REF!</v>
      </c>
      <c r="S58" s="601" t="e">
        <f t="shared" si="42"/>
        <v>#REF!</v>
      </c>
      <c r="T58" s="590">
        <v>69</v>
      </c>
      <c r="U58" s="590">
        <v>1</v>
      </c>
      <c r="V58" s="604">
        <v>1.97</v>
      </c>
      <c r="W58" s="602">
        <v>45.101999999999997</v>
      </c>
      <c r="X58" s="598">
        <f t="shared" si="0"/>
        <v>0</v>
      </c>
      <c r="Y58" s="598">
        <f t="shared" si="2"/>
        <v>1</v>
      </c>
      <c r="Z58" s="603">
        <f t="shared" si="43"/>
        <v>0</v>
      </c>
      <c r="AA58" s="603">
        <f t="shared" si="44"/>
        <v>0</v>
      </c>
      <c r="AB58" s="598">
        <f t="shared" si="45"/>
        <v>0</v>
      </c>
      <c r="AC58" s="603">
        <f t="shared" si="46"/>
        <v>0</v>
      </c>
      <c r="AD58" s="603">
        <f t="shared" si="47"/>
        <v>0</v>
      </c>
      <c r="AE58" s="598" t="s">
        <v>263</v>
      </c>
      <c r="AF58" s="590">
        <v>526</v>
      </c>
      <c r="AG58" s="590">
        <v>100</v>
      </c>
      <c r="AH58" s="604">
        <f t="shared" si="48"/>
        <v>1.97</v>
      </c>
      <c r="AI58" s="605"/>
      <c r="AJ58" s="609"/>
      <c r="AK58" s="591"/>
      <c r="AL58" s="591"/>
    </row>
    <row r="59" spans="1:38" s="589" customFormat="1" ht="14.45" customHeight="1" x14ac:dyDescent="0.2">
      <c r="A59" s="590">
        <v>69</v>
      </c>
      <c r="B59" s="591" t="s">
        <v>1684</v>
      </c>
      <c r="C59" s="606" t="s">
        <v>322</v>
      </c>
      <c r="D59" s="593">
        <f t="shared" si="38"/>
        <v>1921857.7999999998</v>
      </c>
      <c r="E59" s="593">
        <f t="shared" si="39"/>
        <v>1284177.1706067282</v>
      </c>
      <c r="F59" s="594" t="s">
        <v>29</v>
      </c>
      <c r="G59" s="590"/>
      <c r="H59" s="592" t="s">
        <v>1562</v>
      </c>
      <c r="I59" s="645"/>
      <c r="J59" s="646" t="s">
        <v>1563</v>
      </c>
      <c r="K59" s="596">
        <f t="shared" si="40"/>
        <v>81387.707817835122</v>
      </c>
      <c r="L59" s="596">
        <f t="shared" si="41"/>
        <v>54382.918625756087</v>
      </c>
      <c r="M59" s="597"/>
      <c r="N59" s="598" t="s">
        <v>269</v>
      </c>
      <c r="O59" s="599" t="s">
        <v>263</v>
      </c>
      <c r="P59" s="598" t="e">
        <f>VLOOKUP(I59,I60:J516,2,FALSE)</f>
        <v>#N/A</v>
      </c>
      <c r="Q59" s="600" t="e">
        <f>VLOOKUP(I59,#REF!,5,FALSE)</f>
        <v>#REF!</v>
      </c>
      <c r="R59" s="600" t="e">
        <f>VLOOKUP(I59,#REF!,6,FALSE)</f>
        <v>#REF!</v>
      </c>
      <c r="S59" s="601" t="e">
        <f t="shared" si="42"/>
        <v>#REF!</v>
      </c>
      <c r="T59" s="590">
        <v>69</v>
      </c>
      <c r="U59" s="590">
        <v>1</v>
      </c>
      <c r="V59" s="602">
        <v>1.91</v>
      </c>
      <c r="W59" s="602">
        <v>45.101999999999997</v>
      </c>
      <c r="X59" s="598">
        <f t="shared" si="0"/>
        <v>0</v>
      </c>
      <c r="Y59" s="598">
        <f t="shared" si="2"/>
        <v>0</v>
      </c>
      <c r="Z59" s="603">
        <f t="shared" si="43"/>
        <v>0</v>
      </c>
      <c r="AA59" s="603">
        <f t="shared" si="44"/>
        <v>0</v>
      </c>
      <c r="AB59" s="598">
        <f t="shared" si="45"/>
        <v>1</v>
      </c>
      <c r="AC59" s="603">
        <f t="shared" si="46"/>
        <v>0</v>
      </c>
      <c r="AD59" s="603">
        <f t="shared" si="47"/>
        <v>0</v>
      </c>
      <c r="AE59" s="598" t="s">
        <v>263</v>
      </c>
      <c r="AF59" s="590">
        <v>526</v>
      </c>
      <c r="AG59" s="590">
        <v>100</v>
      </c>
      <c r="AH59" s="604">
        <f t="shared" si="48"/>
        <v>1.91</v>
      </c>
      <c r="AI59" s="605"/>
      <c r="AJ59" s="609"/>
      <c r="AK59" s="591"/>
      <c r="AL59" s="591"/>
    </row>
    <row r="60" spans="1:38" s="658" customFormat="1" ht="14.25" customHeight="1" x14ac:dyDescent="0.2">
      <c r="A60" s="645">
        <v>69</v>
      </c>
      <c r="B60" s="647" t="s">
        <v>1684</v>
      </c>
      <c r="C60" s="648" t="s">
        <v>322</v>
      </c>
      <c r="D60" s="649">
        <f t="shared" si="38"/>
        <v>1921857.7999999998</v>
      </c>
      <c r="E60" s="649">
        <f t="shared" si="39"/>
        <v>1284177.1706067282</v>
      </c>
      <c r="F60" s="650" t="s">
        <v>29</v>
      </c>
      <c r="G60" s="645"/>
      <c r="H60" s="646" t="s">
        <v>1561</v>
      </c>
      <c r="I60" s="645"/>
      <c r="J60" s="592" t="s">
        <v>888</v>
      </c>
      <c r="K60" s="596">
        <f>D60*V60/W60</f>
        <v>3153.24103587424</v>
      </c>
      <c r="L60" s="596">
        <f>E60*V60/W60</f>
        <v>2106.9821875947382</v>
      </c>
      <c r="M60" s="651"/>
      <c r="N60" s="652" t="s">
        <v>262</v>
      </c>
      <c r="O60" s="653" t="s">
        <v>601</v>
      </c>
      <c r="P60" s="652" t="e">
        <f>VLOOKUP(G60,I63:J517,2,FALSE)</f>
        <v>#N/A</v>
      </c>
      <c r="Q60" s="654" t="e">
        <f>VLOOKUP(G60,#REF!,5,FALSE)</f>
        <v>#REF!</v>
      </c>
      <c r="R60" s="654" t="e">
        <f>VLOOKUP(G60,#REF!,6,FALSE)</f>
        <v>#REF!</v>
      </c>
      <c r="S60" s="655" t="e">
        <f t="shared" si="42"/>
        <v>#REF!</v>
      </c>
      <c r="T60" s="645">
        <v>69</v>
      </c>
      <c r="U60" s="645">
        <v>1</v>
      </c>
      <c r="V60" s="602">
        <v>7.3999999999999996E-2</v>
      </c>
      <c r="W60" s="602">
        <v>45.101999999999997</v>
      </c>
      <c r="X60" s="598">
        <f t="shared" si="0"/>
        <v>0</v>
      </c>
      <c r="Y60" s="598">
        <f t="shared" si="2"/>
        <v>1</v>
      </c>
      <c r="Z60" s="656">
        <f>I60*X60*Y60</f>
        <v>0</v>
      </c>
      <c r="AA60" s="603">
        <f t="shared" si="44"/>
        <v>0</v>
      </c>
      <c r="AB60" s="652">
        <f t="shared" si="45"/>
        <v>0</v>
      </c>
      <c r="AC60" s="656">
        <f>I60*X60*AB60</f>
        <v>0</v>
      </c>
      <c r="AD60" s="603">
        <f t="shared" si="47"/>
        <v>0</v>
      </c>
      <c r="AE60" s="652" t="s">
        <v>263</v>
      </c>
      <c r="AF60" s="645">
        <v>526</v>
      </c>
      <c r="AG60" s="645">
        <v>100</v>
      </c>
      <c r="AH60" s="657">
        <f t="shared" si="48"/>
        <v>7.3999999999999996E-2</v>
      </c>
      <c r="AI60" s="605"/>
      <c r="AJ60" s="609"/>
      <c r="AK60" s="647"/>
      <c r="AL60" s="647"/>
    </row>
    <row r="61" spans="1:38" s="658" customFormat="1" ht="14.45" customHeight="1" x14ac:dyDescent="0.2">
      <c r="A61" s="645">
        <v>69</v>
      </c>
      <c r="B61" s="647" t="s">
        <v>1684</v>
      </c>
      <c r="C61" s="648" t="s">
        <v>322</v>
      </c>
      <c r="D61" s="649">
        <f t="shared" si="38"/>
        <v>1921857.7999999998</v>
      </c>
      <c r="E61" s="649">
        <f>VLOOKUP(C61,TLine_Cost,4,FALSE)</f>
        <v>1284177.1706067282</v>
      </c>
      <c r="F61" s="650" t="s">
        <v>29</v>
      </c>
      <c r="G61" s="645"/>
      <c r="H61" s="646" t="s">
        <v>1561</v>
      </c>
      <c r="I61" s="645"/>
      <c r="J61" s="592" t="s">
        <v>885</v>
      </c>
      <c r="K61" s="596">
        <f>D61*V61/W61</f>
        <v>63618.768467030292</v>
      </c>
      <c r="L61" s="596">
        <f>E61*V61/W61</f>
        <v>42509.789271337089</v>
      </c>
      <c r="M61" s="651"/>
      <c r="N61" s="652" t="s">
        <v>262</v>
      </c>
      <c r="O61" s="653" t="s">
        <v>601</v>
      </c>
      <c r="P61" s="652" t="e">
        <f>VLOOKUP(G61,I64:J518,2,FALSE)</f>
        <v>#N/A</v>
      </c>
      <c r="Q61" s="654" t="e">
        <f>VLOOKUP(G61,#REF!,5,FALSE)</f>
        <v>#REF!</v>
      </c>
      <c r="R61" s="654" t="e">
        <f>VLOOKUP(G61,#REF!,6,FALSE)</f>
        <v>#REF!</v>
      </c>
      <c r="S61" s="655" t="e">
        <f>SQRT(Q61^2+R61^2)</f>
        <v>#REF!</v>
      </c>
      <c r="T61" s="645">
        <v>69</v>
      </c>
      <c r="U61" s="645">
        <v>1</v>
      </c>
      <c r="V61" s="657">
        <v>1.4930000000000001</v>
      </c>
      <c r="W61" s="602">
        <v>45.101999999999997</v>
      </c>
      <c r="X61" s="598">
        <f t="shared" si="0"/>
        <v>0</v>
      </c>
      <c r="Y61" s="598">
        <f t="shared" si="2"/>
        <v>1</v>
      </c>
      <c r="Z61" s="656">
        <f>I61*X61*Y61</f>
        <v>0</v>
      </c>
      <c r="AA61" s="603">
        <f t="shared" si="44"/>
        <v>0</v>
      </c>
      <c r="AB61" s="652">
        <f>IF(N61="R",1,0)</f>
        <v>0</v>
      </c>
      <c r="AC61" s="656">
        <f>I61*X61*AB61</f>
        <v>0</v>
      </c>
      <c r="AD61" s="603">
        <f t="shared" si="47"/>
        <v>0</v>
      </c>
      <c r="AE61" s="652" t="s">
        <v>263</v>
      </c>
      <c r="AF61" s="645">
        <v>526</v>
      </c>
      <c r="AG61" s="645">
        <v>100</v>
      </c>
      <c r="AH61" s="657">
        <f t="shared" si="48"/>
        <v>1.4930000000000001</v>
      </c>
      <c r="AI61" s="605"/>
      <c r="AJ61" s="609"/>
      <c r="AK61" s="647"/>
      <c r="AL61" s="647"/>
    </row>
    <row r="62" spans="1:38" s="658" customFormat="1" ht="14.45" customHeight="1" x14ac:dyDescent="0.2">
      <c r="A62" s="645">
        <v>69</v>
      </c>
      <c r="B62" s="647" t="s">
        <v>1684</v>
      </c>
      <c r="C62" s="648" t="s">
        <v>322</v>
      </c>
      <c r="D62" s="649">
        <f t="shared" si="38"/>
        <v>1921857.7999999998</v>
      </c>
      <c r="E62" s="649">
        <f>VLOOKUP(C62,TLine_Cost,4,FALSE)</f>
        <v>1284177.1706067282</v>
      </c>
      <c r="F62" s="650" t="s">
        <v>29</v>
      </c>
      <c r="G62" s="645"/>
      <c r="H62" s="592" t="s">
        <v>885</v>
      </c>
      <c r="I62" s="645"/>
      <c r="J62" s="592" t="s">
        <v>1564</v>
      </c>
      <c r="K62" s="596">
        <f>D62*V62/W62</f>
        <v>298.27955744756326</v>
      </c>
      <c r="L62" s="596">
        <f>E62*V62/W62</f>
        <v>199.30912585355634</v>
      </c>
      <c r="M62" s="651"/>
      <c r="N62" s="652" t="s">
        <v>262</v>
      </c>
      <c r="O62" s="653" t="s">
        <v>601</v>
      </c>
      <c r="P62" s="652" t="e">
        <f>VLOOKUP(G62,I66:J519,2,FALSE)</f>
        <v>#N/A</v>
      </c>
      <c r="Q62" s="654" t="e">
        <f>VLOOKUP(G62,#REF!,5,FALSE)</f>
        <v>#REF!</v>
      </c>
      <c r="R62" s="654" t="e">
        <f>VLOOKUP(G62,#REF!,6,FALSE)</f>
        <v>#REF!</v>
      </c>
      <c r="S62" s="655" t="e">
        <f>SQRT(Q62^2+R62^2)</f>
        <v>#REF!</v>
      </c>
      <c r="T62" s="645">
        <v>69</v>
      </c>
      <c r="U62" s="645">
        <v>1</v>
      </c>
      <c r="V62" s="602">
        <v>7.0000000000000001E-3</v>
      </c>
      <c r="W62" s="602">
        <v>45.101999999999997</v>
      </c>
      <c r="X62" s="598">
        <f t="shared" ref="X62:X130" si="49">IF(F62="yes",1,0)</f>
        <v>0</v>
      </c>
      <c r="Y62" s="598">
        <f t="shared" si="2"/>
        <v>1</v>
      </c>
      <c r="Z62" s="656">
        <f>I62*X62*Y62</f>
        <v>0</v>
      </c>
      <c r="AA62" s="603">
        <f>L62*X62*Y62</f>
        <v>0</v>
      </c>
      <c r="AB62" s="652">
        <f>IF(N62="R",1,0)</f>
        <v>0</v>
      </c>
      <c r="AC62" s="656">
        <f>I62*X62*AB62</f>
        <v>0</v>
      </c>
      <c r="AD62" s="603">
        <f>L62*X62*AB62</f>
        <v>0</v>
      </c>
      <c r="AE62" s="652" t="s">
        <v>263</v>
      </c>
      <c r="AF62" s="645">
        <v>526</v>
      </c>
      <c r="AG62" s="645">
        <v>100</v>
      </c>
      <c r="AH62" s="657">
        <f t="shared" si="48"/>
        <v>7.0000000000000001E-3</v>
      </c>
      <c r="AI62" s="605"/>
      <c r="AJ62" s="609"/>
      <c r="AK62" s="647"/>
      <c r="AL62" s="647"/>
    </row>
    <row r="63" spans="1:38" s="589" customFormat="1" ht="14.45" customHeight="1" x14ac:dyDescent="0.2">
      <c r="A63" s="590">
        <v>69</v>
      </c>
      <c r="B63" s="591" t="s">
        <v>1684</v>
      </c>
      <c r="C63" s="606" t="s">
        <v>322</v>
      </c>
      <c r="D63" s="593">
        <f t="shared" si="38"/>
        <v>1921857.7999999998</v>
      </c>
      <c r="E63" s="593">
        <f t="shared" si="39"/>
        <v>1284177.1706067282</v>
      </c>
      <c r="F63" s="594" t="s">
        <v>29</v>
      </c>
      <c r="G63" s="590"/>
      <c r="H63" s="592" t="s">
        <v>885</v>
      </c>
      <c r="I63" s="645"/>
      <c r="J63" s="592" t="s">
        <v>886</v>
      </c>
      <c r="K63" s="596">
        <f t="shared" si="40"/>
        <v>383502.28814686713</v>
      </c>
      <c r="L63" s="596">
        <f t="shared" si="41"/>
        <v>256254.59038314386</v>
      </c>
      <c r="M63" s="597"/>
      <c r="N63" s="598" t="s">
        <v>262</v>
      </c>
      <c r="O63" s="599" t="s">
        <v>601</v>
      </c>
      <c r="P63" s="598" t="e">
        <f>VLOOKUP(I63,I64:J518,2,FALSE)</f>
        <v>#N/A</v>
      </c>
      <c r="Q63" s="600" t="e">
        <f>VLOOKUP(I63,#REF!,5,FALSE)</f>
        <v>#REF!</v>
      </c>
      <c r="R63" s="600" t="e">
        <f>VLOOKUP(I63,#REF!,6,FALSE)</f>
        <v>#REF!</v>
      </c>
      <c r="S63" s="601" t="e">
        <f t="shared" si="42"/>
        <v>#REF!</v>
      </c>
      <c r="T63" s="590">
        <v>69</v>
      </c>
      <c r="U63" s="590">
        <v>1</v>
      </c>
      <c r="V63" s="602">
        <v>9</v>
      </c>
      <c r="W63" s="602">
        <v>45.101999999999997</v>
      </c>
      <c r="X63" s="598">
        <f t="shared" si="49"/>
        <v>0</v>
      </c>
      <c r="Y63" s="598">
        <f t="shared" ref="Y63:Y131" si="50">IF(N63="W",1,0)</f>
        <v>1</v>
      </c>
      <c r="Z63" s="603">
        <f t="shared" si="43"/>
        <v>0</v>
      </c>
      <c r="AA63" s="603">
        <f t="shared" si="44"/>
        <v>0</v>
      </c>
      <c r="AB63" s="598">
        <f t="shared" si="45"/>
        <v>0</v>
      </c>
      <c r="AC63" s="603">
        <f t="shared" si="46"/>
        <v>0</v>
      </c>
      <c r="AD63" s="603">
        <f t="shared" si="47"/>
        <v>0</v>
      </c>
      <c r="AE63" s="598" t="s">
        <v>263</v>
      </c>
      <c r="AF63" s="590">
        <v>526</v>
      </c>
      <c r="AG63" s="590">
        <v>100</v>
      </c>
      <c r="AH63" s="604">
        <f t="shared" si="48"/>
        <v>9</v>
      </c>
      <c r="AI63" s="605"/>
      <c r="AJ63" s="609"/>
      <c r="AK63" s="591"/>
      <c r="AL63" s="591"/>
    </row>
    <row r="64" spans="1:38" s="589" customFormat="1" ht="14.45" customHeight="1" x14ac:dyDescent="0.2">
      <c r="A64" s="590">
        <v>69</v>
      </c>
      <c r="B64" s="591" t="s">
        <v>1684</v>
      </c>
      <c r="C64" s="606" t="s">
        <v>322</v>
      </c>
      <c r="D64" s="593">
        <f t="shared" si="38"/>
        <v>1921857.7999999998</v>
      </c>
      <c r="E64" s="593">
        <f t="shared" si="39"/>
        <v>1284177.1706067282</v>
      </c>
      <c r="F64" s="594" t="s">
        <v>29</v>
      </c>
      <c r="G64" s="590"/>
      <c r="H64" s="592" t="s">
        <v>886</v>
      </c>
      <c r="I64" s="645"/>
      <c r="J64" s="592" t="s">
        <v>51</v>
      </c>
      <c r="K64" s="596">
        <f t="shared" si="40"/>
        <v>468.72501884617083</v>
      </c>
      <c r="L64" s="596">
        <f t="shared" si="41"/>
        <v>313.20005491273133</v>
      </c>
      <c r="M64" s="597"/>
      <c r="N64" s="598" t="s">
        <v>262</v>
      </c>
      <c r="O64" s="599" t="s">
        <v>601</v>
      </c>
      <c r="P64" s="598" t="e">
        <f>VLOOKUP(I64,I66:J519,2,FALSE)</f>
        <v>#N/A</v>
      </c>
      <c r="Q64" s="600" t="e">
        <f>VLOOKUP(I64,#REF!,5,FALSE)</f>
        <v>#REF!</v>
      </c>
      <c r="R64" s="600" t="e">
        <f>VLOOKUP(I64,#REF!,6,FALSE)</f>
        <v>#REF!</v>
      </c>
      <c r="S64" s="601" t="e">
        <f t="shared" si="42"/>
        <v>#REF!</v>
      </c>
      <c r="T64" s="590">
        <v>69</v>
      </c>
      <c r="U64" s="590">
        <v>1</v>
      </c>
      <c r="V64" s="602">
        <v>1.0999999999999999E-2</v>
      </c>
      <c r="W64" s="602">
        <v>45.101999999999997</v>
      </c>
      <c r="X64" s="598">
        <f t="shared" si="49"/>
        <v>0</v>
      </c>
      <c r="Y64" s="598">
        <f t="shared" si="50"/>
        <v>1</v>
      </c>
      <c r="Z64" s="603">
        <f t="shared" si="43"/>
        <v>0</v>
      </c>
      <c r="AA64" s="603">
        <f t="shared" si="44"/>
        <v>0</v>
      </c>
      <c r="AB64" s="598">
        <f t="shared" si="45"/>
        <v>0</v>
      </c>
      <c r="AC64" s="603">
        <f t="shared" si="46"/>
        <v>0</v>
      </c>
      <c r="AD64" s="603">
        <f t="shared" si="47"/>
        <v>0</v>
      </c>
      <c r="AE64" s="598" t="s">
        <v>263</v>
      </c>
      <c r="AF64" s="590">
        <v>526</v>
      </c>
      <c r="AG64" s="590">
        <v>100</v>
      </c>
      <c r="AH64" s="604">
        <f t="shared" si="48"/>
        <v>1.0999999999999999E-2</v>
      </c>
      <c r="AI64" s="605"/>
      <c r="AJ64" s="609"/>
      <c r="AK64" s="591"/>
      <c r="AL64" s="591"/>
    </row>
    <row r="65" spans="1:38" s="589" customFormat="1" ht="14.45" customHeight="1" x14ac:dyDescent="0.2">
      <c r="A65" s="590">
        <v>69</v>
      </c>
      <c r="B65" s="591" t="s">
        <v>1684</v>
      </c>
      <c r="C65" s="606" t="s">
        <v>322</v>
      </c>
      <c r="D65" s="593">
        <f t="shared" si="38"/>
        <v>1921857.7999999998</v>
      </c>
      <c r="E65" s="593">
        <f>VLOOKUP(C65,TLine_Cost,4,FALSE)</f>
        <v>1284177.1706067282</v>
      </c>
      <c r="F65" s="594" t="s">
        <v>29</v>
      </c>
      <c r="G65" s="590"/>
      <c r="H65" s="592" t="s">
        <v>886</v>
      </c>
      <c r="I65" s="590"/>
      <c r="J65" s="592" t="s">
        <v>887</v>
      </c>
      <c r="K65" s="596">
        <f>D65*V65/W65</f>
        <v>233084.1684625959</v>
      </c>
      <c r="L65" s="596">
        <f>E65*V65/W65</f>
        <v>155745.84548842188</v>
      </c>
      <c r="M65" s="597"/>
      <c r="N65" s="598" t="s">
        <v>262</v>
      </c>
      <c r="O65" s="599" t="s">
        <v>601</v>
      </c>
      <c r="P65" s="598" t="e">
        <f>VLOOKUP(I65,I68:J520,2,FALSE)</f>
        <v>#N/A</v>
      </c>
      <c r="Q65" s="600" t="e">
        <f>VLOOKUP(I65,#REF!,5,FALSE)</f>
        <v>#REF!</v>
      </c>
      <c r="R65" s="600" t="e">
        <f>VLOOKUP(I65,#REF!,6,FALSE)</f>
        <v>#REF!</v>
      </c>
      <c r="S65" s="601" t="e">
        <f>SQRT(Q65^2+R65^2)</f>
        <v>#REF!</v>
      </c>
      <c r="T65" s="590">
        <v>69</v>
      </c>
      <c r="U65" s="590">
        <v>1</v>
      </c>
      <c r="V65" s="602">
        <v>5.47</v>
      </c>
      <c r="W65" s="602">
        <v>45.101999999999997</v>
      </c>
      <c r="X65" s="598">
        <f t="shared" si="49"/>
        <v>0</v>
      </c>
      <c r="Y65" s="598">
        <f t="shared" si="50"/>
        <v>1</v>
      </c>
      <c r="Z65" s="603">
        <f>K65*X65*Y65</f>
        <v>0</v>
      </c>
      <c r="AA65" s="603">
        <f>L65*X65*Y65</f>
        <v>0</v>
      </c>
      <c r="AB65" s="598">
        <f>IF(N65="R",1,0)</f>
        <v>0</v>
      </c>
      <c r="AC65" s="603">
        <f>K65*X65*AB65</f>
        <v>0</v>
      </c>
      <c r="AD65" s="603">
        <f>L65*X65*AB65</f>
        <v>0</v>
      </c>
      <c r="AE65" s="598" t="s">
        <v>263</v>
      </c>
      <c r="AF65" s="590">
        <v>526</v>
      </c>
      <c r="AG65" s="590">
        <v>100</v>
      </c>
      <c r="AH65" s="604">
        <f t="shared" si="48"/>
        <v>5.47</v>
      </c>
      <c r="AI65" s="605"/>
      <c r="AJ65" s="609"/>
      <c r="AK65" s="591"/>
      <c r="AL65" s="591"/>
    </row>
    <row r="66" spans="1:38" s="589" customFormat="1" ht="14.45" customHeight="1" x14ac:dyDescent="0.2">
      <c r="A66" s="590">
        <v>69</v>
      </c>
      <c r="B66" s="591" t="s">
        <v>1684</v>
      </c>
      <c r="C66" s="606" t="s">
        <v>322</v>
      </c>
      <c r="D66" s="593">
        <f t="shared" si="38"/>
        <v>1921857.7999999998</v>
      </c>
      <c r="E66" s="593">
        <f t="shared" si="39"/>
        <v>1284177.1706067282</v>
      </c>
      <c r="F66" s="594" t="s">
        <v>29</v>
      </c>
      <c r="G66" s="590"/>
      <c r="H66" s="592" t="s">
        <v>887</v>
      </c>
      <c r="I66" s="606"/>
      <c r="J66" s="641" t="s">
        <v>889</v>
      </c>
      <c r="K66" s="596">
        <f t="shared" si="40"/>
        <v>2812.3501130770255</v>
      </c>
      <c r="L66" s="596">
        <f t="shared" si="41"/>
        <v>1879.2003294763883</v>
      </c>
      <c r="M66" s="597"/>
      <c r="N66" s="598" t="s">
        <v>262</v>
      </c>
      <c r="O66" s="599" t="s">
        <v>601</v>
      </c>
      <c r="P66" s="598" t="e">
        <f>VLOOKUP(I66,I68:J520,2,FALSE)</f>
        <v>#N/A</v>
      </c>
      <c r="Q66" s="600" t="e">
        <f>VLOOKUP(I66,#REF!,5,FALSE)</f>
        <v>#REF!</v>
      </c>
      <c r="R66" s="600" t="e">
        <f>VLOOKUP(I66,#REF!,6,FALSE)</f>
        <v>#REF!</v>
      </c>
      <c r="S66" s="601" t="e">
        <f t="shared" si="42"/>
        <v>#REF!</v>
      </c>
      <c r="T66" s="590">
        <v>69</v>
      </c>
      <c r="U66" s="590">
        <v>1</v>
      </c>
      <c r="V66" s="602">
        <v>6.6000000000000003E-2</v>
      </c>
      <c r="W66" s="602">
        <v>45.101999999999997</v>
      </c>
      <c r="X66" s="598">
        <f t="shared" si="49"/>
        <v>0</v>
      </c>
      <c r="Y66" s="598">
        <f t="shared" si="50"/>
        <v>1</v>
      </c>
      <c r="Z66" s="603">
        <f t="shared" si="43"/>
        <v>0</v>
      </c>
      <c r="AA66" s="603">
        <f t="shared" si="44"/>
        <v>0</v>
      </c>
      <c r="AB66" s="598">
        <f t="shared" si="45"/>
        <v>0</v>
      </c>
      <c r="AC66" s="603">
        <f t="shared" si="46"/>
        <v>0</v>
      </c>
      <c r="AD66" s="603">
        <f t="shared" si="47"/>
        <v>0</v>
      </c>
      <c r="AE66" s="598" t="s">
        <v>263</v>
      </c>
      <c r="AF66" s="590">
        <v>526</v>
      </c>
      <c r="AG66" s="590">
        <v>100</v>
      </c>
      <c r="AH66" s="604">
        <f t="shared" si="48"/>
        <v>6.6000000000000003E-2</v>
      </c>
      <c r="AI66" s="605"/>
      <c r="AJ66" s="609"/>
      <c r="AK66" s="591"/>
      <c r="AL66" s="591"/>
    </row>
    <row r="67" spans="1:38" s="589" customFormat="1" ht="14.45" customHeight="1" x14ac:dyDescent="0.2">
      <c r="A67" s="590">
        <v>69</v>
      </c>
      <c r="B67" s="591" t="s">
        <v>1684</v>
      </c>
      <c r="C67" s="606" t="s">
        <v>322</v>
      </c>
      <c r="D67" s="593">
        <f t="shared" si="38"/>
        <v>1921857.7999999998</v>
      </c>
      <c r="E67" s="593">
        <f>VLOOKUP(C67,TLine_Cost,4,FALSE)</f>
        <v>1284177.1706067282</v>
      </c>
      <c r="F67" s="594" t="s">
        <v>29</v>
      </c>
      <c r="G67" s="590"/>
      <c r="H67" s="592" t="s">
        <v>887</v>
      </c>
      <c r="I67" s="606"/>
      <c r="J67" s="641" t="s">
        <v>1565</v>
      </c>
      <c r="K67" s="596">
        <f>D67*V67/W67</f>
        <v>64811.886696820533</v>
      </c>
      <c r="L67" s="596">
        <f>E67*V67/W67</f>
        <v>43307.02577475131</v>
      </c>
      <c r="M67" s="597"/>
      <c r="N67" s="598" t="s">
        <v>269</v>
      </c>
      <c r="O67" s="599" t="s">
        <v>263</v>
      </c>
      <c r="P67" s="598" t="e">
        <f>VLOOKUP(I67,I69:J521,2,FALSE)</f>
        <v>#N/A</v>
      </c>
      <c r="Q67" s="600" t="e">
        <f>VLOOKUP(I67,#REF!,5,FALSE)</f>
        <v>#REF!</v>
      </c>
      <c r="R67" s="600" t="e">
        <f>VLOOKUP(I67,#REF!,6,FALSE)</f>
        <v>#REF!</v>
      </c>
      <c r="S67" s="601" t="e">
        <f>SQRT(Q67^2+R67^2)</f>
        <v>#REF!</v>
      </c>
      <c r="T67" s="590">
        <v>69</v>
      </c>
      <c r="U67" s="590">
        <v>1</v>
      </c>
      <c r="V67" s="602">
        <v>1.5209999999999999</v>
      </c>
      <c r="W67" s="602">
        <v>45.101999999999997</v>
      </c>
      <c r="X67" s="598">
        <f t="shared" si="49"/>
        <v>0</v>
      </c>
      <c r="Y67" s="598">
        <f t="shared" si="50"/>
        <v>0</v>
      </c>
      <c r="Z67" s="603">
        <f>K67*X67*Y67</f>
        <v>0</v>
      </c>
      <c r="AA67" s="603">
        <f>L67*X67*Y67</f>
        <v>0</v>
      </c>
      <c r="AB67" s="598">
        <f>IF(N67="R",1,0)</f>
        <v>1</v>
      </c>
      <c r="AC67" s="603">
        <f>K67*X67*AB67</f>
        <v>0</v>
      </c>
      <c r="AD67" s="603">
        <f>L67*X67*AB67</f>
        <v>0</v>
      </c>
      <c r="AE67" s="598" t="s">
        <v>263</v>
      </c>
      <c r="AF67" s="590">
        <v>526</v>
      </c>
      <c r="AG67" s="590">
        <v>100</v>
      </c>
      <c r="AH67" s="604">
        <f t="shared" si="48"/>
        <v>1.5209999999999999</v>
      </c>
      <c r="AI67" s="605"/>
      <c r="AJ67" s="609"/>
      <c r="AK67" s="591"/>
      <c r="AL67" s="591"/>
    </row>
    <row r="68" spans="1:38" s="610" customFormat="1" ht="14.45" customHeight="1" x14ac:dyDescent="0.2">
      <c r="A68" s="590">
        <v>69</v>
      </c>
      <c r="B68" s="591" t="s">
        <v>1684</v>
      </c>
      <c r="C68" s="606" t="s">
        <v>322</v>
      </c>
      <c r="D68" s="593">
        <f t="shared" si="38"/>
        <v>1921857.7999999998</v>
      </c>
      <c r="E68" s="593">
        <f t="shared" si="39"/>
        <v>1284177.1706067282</v>
      </c>
      <c r="F68" s="594" t="s">
        <v>29</v>
      </c>
      <c r="G68" s="590">
        <v>52147</v>
      </c>
      <c r="H68" s="592" t="s">
        <v>887</v>
      </c>
      <c r="I68" s="590">
        <v>52149</v>
      </c>
      <c r="J68" s="595" t="s">
        <v>1566</v>
      </c>
      <c r="K68" s="596">
        <f t="shared" si="40"/>
        <v>247998.14633497407</v>
      </c>
      <c r="L68" s="596">
        <f t="shared" si="41"/>
        <v>165711.3017810997</v>
      </c>
      <c r="M68" s="597"/>
      <c r="N68" s="598" t="s">
        <v>269</v>
      </c>
      <c r="O68" s="599" t="s">
        <v>263</v>
      </c>
      <c r="P68" s="598" t="e">
        <f>VLOOKUP(I68,I69:J521,2,FALSE)</f>
        <v>#N/A</v>
      </c>
      <c r="Q68" s="600" t="e">
        <f>VLOOKUP(I68,#REF!,5,FALSE)</f>
        <v>#REF!</v>
      </c>
      <c r="R68" s="600" t="e">
        <f>VLOOKUP(I68,#REF!,6,FALSE)</f>
        <v>#REF!</v>
      </c>
      <c r="S68" s="601" t="e">
        <f t="shared" si="42"/>
        <v>#REF!</v>
      </c>
      <c r="T68" s="590">
        <v>69</v>
      </c>
      <c r="U68" s="590">
        <v>1</v>
      </c>
      <c r="V68" s="604">
        <v>5.82</v>
      </c>
      <c r="W68" s="602">
        <v>45.101999999999997</v>
      </c>
      <c r="X68" s="598">
        <f t="shared" si="49"/>
        <v>0</v>
      </c>
      <c r="Y68" s="598">
        <f t="shared" si="50"/>
        <v>0</v>
      </c>
      <c r="Z68" s="603">
        <f t="shared" si="43"/>
        <v>0</v>
      </c>
      <c r="AA68" s="603">
        <f t="shared" si="44"/>
        <v>0</v>
      </c>
      <c r="AB68" s="598">
        <f t="shared" si="45"/>
        <v>1</v>
      </c>
      <c r="AC68" s="603">
        <f t="shared" si="46"/>
        <v>0</v>
      </c>
      <c r="AD68" s="603">
        <f t="shared" si="47"/>
        <v>0</v>
      </c>
      <c r="AE68" s="598" t="s">
        <v>263</v>
      </c>
      <c r="AF68" s="590">
        <v>526</v>
      </c>
      <c r="AG68" s="590">
        <v>100</v>
      </c>
      <c r="AH68" s="604">
        <f t="shared" si="48"/>
        <v>5.82</v>
      </c>
      <c r="AI68" s="605"/>
      <c r="AJ68" s="609"/>
      <c r="AK68" s="609"/>
      <c r="AL68" s="591"/>
    </row>
    <row r="69" spans="1:38" s="589" customFormat="1" ht="14.25" customHeight="1" x14ac:dyDescent="0.2">
      <c r="A69" s="590">
        <v>69</v>
      </c>
      <c r="B69" s="591" t="s">
        <v>1684</v>
      </c>
      <c r="C69" s="606" t="s">
        <v>322</v>
      </c>
      <c r="D69" s="593">
        <f t="shared" si="38"/>
        <v>1921857.7999999998</v>
      </c>
      <c r="E69" s="593">
        <f t="shared" si="39"/>
        <v>1284177.1706067282</v>
      </c>
      <c r="F69" s="594" t="s">
        <v>29</v>
      </c>
      <c r="G69" s="590">
        <v>52145</v>
      </c>
      <c r="H69" s="595" t="s">
        <v>1566</v>
      </c>
      <c r="I69" s="606"/>
      <c r="J69" s="641" t="s">
        <v>1567</v>
      </c>
      <c r="K69" s="596">
        <f t="shared" si="40"/>
        <v>213.05682674825948</v>
      </c>
      <c r="L69" s="596">
        <f t="shared" si="41"/>
        <v>142.36366132396881</v>
      </c>
      <c r="M69" s="597"/>
      <c r="N69" s="598" t="s">
        <v>269</v>
      </c>
      <c r="O69" s="599" t="s">
        <v>263</v>
      </c>
      <c r="P69" s="598" t="e">
        <f>VLOOKUP(I69,I72:J522,2,FALSE)</f>
        <v>#N/A</v>
      </c>
      <c r="Q69" s="600" t="e">
        <f>VLOOKUP(I69,#REF!,5,FALSE)</f>
        <v>#REF!</v>
      </c>
      <c r="R69" s="600" t="e">
        <f>VLOOKUP(I69,#REF!,6,FALSE)</f>
        <v>#REF!</v>
      </c>
      <c r="S69" s="601" t="e">
        <f t="shared" si="42"/>
        <v>#REF!</v>
      </c>
      <c r="T69" s="590">
        <v>69</v>
      </c>
      <c r="U69" s="590">
        <v>1</v>
      </c>
      <c r="V69" s="604">
        <v>5.0000000000000001E-3</v>
      </c>
      <c r="W69" s="602">
        <v>45.101999999999997</v>
      </c>
      <c r="X69" s="598">
        <f t="shared" si="49"/>
        <v>0</v>
      </c>
      <c r="Y69" s="598">
        <f t="shared" si="50"/>
        <v>0</v>
      </c>
      <c r="Z69" s="603">
        <f t="shared" si="43"/>
        <v>0</v>
      </c>
      <c r="AA69" s="603">
        <f t="shared" si="44"/>
        <v>0</v>
      </c>
      <c r="AB69" s="598">
        <f t="shared" si="45"/>
        <v>1</v>
      </c>
      <c r="AC69" s="603">
        <f t="shared" si="46"/>
        <v>0</v>
      </c>
      <c r="AD69" s="603">
        <f t="shared" si="47"/>
        <v>0</v>
      </c>
      <c r="AE69" s="598" t="s">
        <v>263</v>
      </c>
      <c r="AF69" s="590">
        <v>526</v>
      </c>
      <c r="AG69" s="590">
        <v>100</v>
      </c>
      <c r="AH69" s="604">
        <f t="shared" si="48"/>
        <v>5.0000000000000001E-3</v>
      </c>
      <c r="AI69" s="605"/>
      <c r="AJ69" s="609"/>
      <c r="AK69" s="591"/>
      <c r="AL69" s="591"/>
    </row>
    <row r="70" spans="1:38" s="589" customFormat="1" ht="14.25" customHeight="1" x14ac:dyDescent="0.2">
      <c r="A70" s="590">
        <v>69</v>
      </c>
      <c r="B70" s="591" t="s">
        <v>1684</v>
      </c>
      <c r="C70" s="606" t="s">
        <v>322</v>
      </c>
      <c r="D70" s="593">
        <f>VLOOKUP(C70,TLine_Cost,2,FALSE)</f>
        <v>1921857.7999999998</v>
      </c>
      <c r="E70" s="593">
        <f t="shared" ref="E70:E76" si="51">VLOOKUP(C70,TLine_Cost,4,FALSE)</f>
        <v>1284177.1706067282</v>
      </c>
      <c r="F70" s="594" t="s">
        <v>29</v>
      </c>
      <c r="G70" s="590"/>
      <c r="H70" s="595" t="s">
        <v>1566</v>
      </c>
      <c r="I70" s="606"/>
      <c r="J70" s="641" t="s">
        <v>1568</v>
      </c>
      <c r="K70" s="596">
        <f t="shared" si="40"/>
        <v>511.3363841958228</v>
      </c>
      <c r="L70" s="596">
        <f t="shared" si="41"/>
        <v>341.67278717752515</v>
      </c>
      <c r="M70" s="597"/>
      <c r="N70" s="598" t="s">
        <v>269</v>
      </c>
      <c r="O70" s="599" t="s">
        <v>263</v>
      </c>
      <c r="P70" s="598"/>
      <c r="Q70" s="600"/>
      <c r="R70" s="600"/>
      <c r="S70" s="601"/>
      <c r="T70" s="590">
        <v>69</v>
      </c>
      <c r="U70" s="590">
        <v>1</v>
      </c>
      <c r="V70" s="604">
        <v>1.2E-2</v>
      </c>
      <c r="W70" s="602">
        <v>45.101999999999997</v>
      </c>
      <c r="X70" s="598">
        <f t="shared" si="49"/>
        <v>0</v>
      </c>
      <c r="Y70" s="598">
        <f t="shared" si="50"/>
        <v>0</v>
      </c>
      <c r="Z70" s="603">
        <f t="shared" si="43"/>
        <v>0</v>
      </c>
      <c r="AA70" s="603">
        <f t="shared" si="44"/>
        <v>0</v>
      </c>
      <c r="AB70" s="598">
        <f t="shared" si="45"/>
        <v>1</v>
      </c>
      <c r="AC70" s="603">
        <f t="shared" si="46"/>
        <v>0</v>
      </c>
      <c r="AD70" s="603">
        <f t="shared" si="47"/>
        <v>0</v>
      </c>
      <c r="AE70" s="598" t="s">
        <v>263</v>
      </c>
      <c r="AF70" s="590">
        <v>526</v>
      </c>
      <c r="AG70" s="590">
        <v>100</v>
      </c>
      <c r="AH70" s="604">
        <f t="shared" si="48"/>
        <v>1.2E-2</v>
      </c>
      <c r="AI70" s="605"/>
      <c r="AJ70" s="591"/>
      <c r="AK70" s="591"/>
      <c r="AL70" s="591"/>
    </row>
    <row r="71" spans="1:38" s="589" customFormat="1" ht="14.25" customHeight="1" x14ac:dyDescent="0.2">
      <c r="A71" s="590">
        <v>69</v>
      </c>
      <c r="B71" s="591" t="s">
        <v>1684</v>
      </c>
      <c r="C71" s="606" t="s">
        <v>322</v>
      </c>
      <c r="D71" s="593">
        <f>VLOOKUP(C71,TLine_Cost,2,FALSE)</f>
        <v>1921857.7999999998</v>
      </c>
      <c r="E71" s="593">
        <f t="shared" si="51"/>
        <v>1284177.1706067282</v>
      </c>
      <c r="F71" s="594" t="s">
        <v>29</v>
      </c>
      <c r="G71" s="590"/>
      <c r="H71" s="595" t="s">
        <v>1559</v>
      </c>
      <c r="I71" s="606"/>
      <c r="J71" s="641" t="s">
        <v>1569</v>
      </c>
      <c r="K71" s="596">
        <f t="shared" si="40"/>
        <v>4261.1365349651905</v>
      </c>
      <c r="L71" s="596">
        <f t="shared" si="41"/>
        <v>2847.2732264793763</v>
      </c>
      <c r="M71" s="597"/>
      <c r="N71" s="598" t="s">
        <v>269</v>
      </c>
      <c r="O71" s="599" t="s">
        <v>263</v>
      </c>
      <c r="P71" s="598"/>
      <c r="Q71" s="600"/>
      <c r="R71" s="600"/>
      <c r="S71" s="601"/>
      <c r="T71" s="590">
        <v>69</v>
      </c>
      <c r="U71" s="590">
        <v>1</v>
      </c>
      <c r="V71" s="604">
        <v>0.1</v>
      </c>
      <c r="W71" s="602">
        <v>45.101999999999997</v>
      </c>
      <c r="X71" s="598">
        <f t="shared" si="49"/>
        <v>0</v>
      </c>
      <c r="Y71" s="598">
        <f t="shared" si="50"/>
        <v>0</v>
      </c>
      <c r="Z71" s="603">
        <f t="shared" ref="Z71:Z76" si="52">K71*X71*Y71</f>
        <v>0</v>
      </c>
      <c r="AA71" s="603">
        <f t="shared" ref="AA71:AA76" si="53">L71*X71*Y71</f>
        <v>0</v>
      </c>
      <c r="AB71" s="598">
        <f t="shared" si="45"/>
        <v>1</v>
      </c>
      <c r="AC71" s="603">
        <f t="shared" ref="AC71:AC76" si="54">K71*X71*AB71</f>
        <v>0</v>
      </c>
      <c r="AD71" s="603">
        <f t="shared" ref="AD71:AD76" si="55">L71*X71*AB71</f>
        <v>0</v>
      </c>
      <c r="AE71" s="598" t="s">
        <v>263</v>
      </c>
      <c r="AF71" s="590">
        <v>526</v>
      </c>
      <c r="AG71" s="590">
        <v>100</v>
      </c>
      <c r="AH71" s="604">
        <f t="shared" si="48"/>
        <v>0.1</v>
      </c>
      <c r="AI71" s="605"/>
      <c r="AJ71" s="591"/>
      <c r="AK71" s="591"/>
      <c r="AL71" s="591"/>
    </row>
    <row r="72" spans="1:38" s="610" customFormat="1" ht="14.45" customHeight="1" x14ac:dyDescent="0.2">
      <c r="A72" s="590">
        <v>69</v>
      </c>
      <c r="B72" s="591" t="s">
        <v>1685</v>
      </c>
      <c r="C72" s="606" t="s">
        <v>555</v>
      </c>
      <c r="D72" s="593">
        <f t="shared" ref="D72:D83" si="56">VLOOKUP(C72,TLine_Cost,2,FALSE)</f>
        <v>1124432.3</v>
      </c>
      <c r="E72" s="593">
        <f t="shared" si="51"/>
        <v>871503.04715303821</v>
      </c>
      <c r="F72" s="594" t="s">
        <v>29</v>
      </c>
      <c r="G72" s="590">
        <v>52071</v>
      </c>
      <c r="H72" s="592" t="s">
        <v>1570</v>
      </c>
      <c r="I72" s="590">
        <v>52079</v>
      </c>
      <c r="J72" s="592" t="s">
        <v>1571</v>
      </c>
      <c r="K72" s="596">
        <f>D72*V72/W72</f>
        <v>201956.46434371048</v>
      </c>
      <c r="L72" s="596">
        <f>E72*V72/W72</f>
        <v>156528.47580756759</v>
      </c>
      <c r="M72" s="597">
        <f>SUM(K72:K83)</f>
        <v>1105668.0578562978</v>
      </c>
      <c r="N72" s="598" t="s">
        <v>269</v>
      </c>
      <c r="O72" s="599" t="s">
        <v>263</v>
      </c>
      <c r="P72" s="598"/>
      <c r="Q72" s="600" t="e">
        <f>VLOOKUP(I72,#REF!,5,FALSE)</f>
        <v>#REF!</v>
      </c>
      <c r="R72" s="600" t="e">
        <f>VLOOKUP(I72,#REF!,6,FALSE)</f>
        <v>#REF!</v>
      </c>
      <c r="S72" s="601" t="e">
        <f>SQRT(Q72^2+R72^2)</f>
        <v>#REF!</v>
      </c>
      <c r="T72" s="590">
        <v>69</v>
      </c>
      <c r="U72" s="590">
        <v>1</v>
      </c>
      <c r="V72" s="602">
        <v>4.4020000000000001</v>
      </c>
      <c r="W72" s="604">
        <v>24.509</v>
      </c>
      <c r="X72" s="598">
        <f t="shared" si="49"/>
        <v>0</v>
      </c>
      <c r="Y72" s="598">
        <f t="shared" si="50"/>
        <v>0</v>
      </c>
      <c r="Z72" s="603">
        <f t="shared" si="52"/>
        <v>0</v>
      </c>
      <c r="AA72" s="603">
        <f t="shared" si="53"/>
        <v>0</v>
      </c>
      <c r="AB72" s="598">
        <f>IF(N72="R",1,0)</f>
        <v>1</v>
      </c>
      <c r="AC72" s="603">
        <f t="shared" si="54"/>
        <v>0</v>
      </c>
      <c r="AD72" s="603">
        <f t="shared" si="55"/>
        <v>0</v>
      </c>
      <c r="AE72" s="598" t="s">
        <v>263</v>
      </c>
      <c r="AF72" s="590">
        <v>526</v>
      </c>
      <c r="AG72" s="590">
        <v>100</v>
      </c>
      <c r="AH72" s="604">
        <f t="shared" si="48"/>
        <v>4.4020000000000001</v>
      </c>
      <c r="AI72" s="605"/>
      <c r="AJ72" s="609"/>
      <c r="AK72" s="609"/>
      <c r="AL72" s="591"/>
    </row>
    <row r="73" spans="1:38" s="610" customFormat="1" ht="14.45" customHeight="1" x14ac:dyDescent="0.2">
      <c r="A73" s="590">
        <v>69</v>
      </c>
      <c r="B73" s="591" t="s">
        <v>1685</v>
      </c>
      <c r="C73" s="606" t="s">
        <v>555</v>
      </c>
      <c r="D73" s="593">
        <f t="shared" si="56"/>
        <v>1124432.3</v>
      </c>
      <c r="E73" s="593">
        <f t="shared" si="51"/>
        <v>871503.04715303821</v>
      </c>
      <c r="F73" s="594" t="s">
        <v>29</v>
      </c>
      <c r="G73" s="590">
        <v>52079</v>
      </c>
      <c r="H73" s="592" t="s">
        <v>1571</v>
      </c>
      <c r="I73" s="590">
        <v>52081</v>
      </c>
      <c r="J73" s="592" t="s">
        <v>890</v>
      </c>
      <c r="K73" s="596">
        <f>D73*V73/W73</f>
        <v>131670.84340446367</v>
      </c>
      <c r="L73" s="596">
        <f>E73*V73/W73</f>
        <v>102052.86814350728</v>
      </c>
      <c r="M73" s="597"/>
      <c r="N73" s="598" t="s">
        <v>262</v>
      </c>
      <c r="O73" s="599" t="s">
        <v>601</v>
      </c>
      <c r="P73" s="598" t="e">
        <f>VLOOKUP(I73,I75:J524,2,FALSE)</f>
        <v>#N/A</v>
      </c>
      <c r="Q73" s="600" t="e">
        <f>VLOOKUP(I73,#REF!,5,FALSE)</f>
        <v>#REF!</v>
      </c>
      <c r="R73" s="600" t="e">
        <f>VLOOKUP(I73,#REF!,6,FALSE)</f>
        <v>#REF!</v>
      </c>
      <c r="S73" s="601" t="e">
        <f>SQRT(Q73^2+R73^2)</f>
        <v>#REF!</v>
      </c>
      <c r="T73" s="590">
        <v>69</v>
      </c>
      <c r="U73" s="590">
        <v>1</v>
      </c>
      <c r="V73" s="602">
        <v>2.87</v>
      </c>
      <c r="W73" s="604">
        <v>24.509</v>
      </c>
      <c r="X73" s="598">
        <f t="shared" si="49"/>
        <v>0</v>
      </c>
      <c r="Y73" s="598">
        <f t="shared" si="50"/>
        <v>1</v>
      </c>
      <c r="Z73" s="603">
        <f t="shared" si="52"/>
        <v>0</v>
      </c>
      <c r="AA73" s="603">
        <f t="shared" si="53"/>
        <v>0</v>
      </c>
      <c r="AB73" s="598">
        <f>IF(N73="R",1,0)</f>
        <v>0</v>
      </c>
      <c r="AC73" s="603">
        <f t="shared" si="54"/>
        <v>0</v>
      </c>
      <c r="AD73" s="603">
        <f t="shared" si="55"/>
        <v>0</v>
      </c>
      <c r="AE73" s="598" t="s">
        <v>263</v>
      </c>
      <c r="AF73" s="590">
        <v>526</v>
      </c>
      <c r="AG73" s="590">
        <v>100</v>
      </c>
      <c r="AH73" s="604">
        <f t="shared" si="48"/>
        <v>2.87</v>
      </c>
      <c r="AI73" s="605"/>
      <c r="AJ73" s="609"/>
      <c r="AK73" s="609"/>
      <c r="AL73" s="591"/>
    </row>
    <row r="74" spans="1:38" s="610" customFormat="1" ht="14.45" customHeight="1" x14ac:dyDescent="0.2">
      <c r="A74" s="590">
        <v>69</v>
      </c>
      <c r="B74" s="591" t="s">
        <v>1685</v>
      </c>
      <c r="C74" s="606" t="s">
        <v>555</v>
      </c>
      <c r="D74" s="593">
        <f t="shared" si="56"/>
        <v>1124432.3</v>
      </c>
      <c r="E74" s="593">
        <f t="shared" si="51"/>
        <v>871503.04715303821</v>
      </c>
      <c r="F74" s="594" t="s">
        <v>29</v>
      </c>
      <c r="G74" s="590">
        <v>52085</v>
      </c>
      <c r="H74" s="592" t="s">
        <v>890</v>
      </c>
      <c r="I74" s="659"/>
      <c r="J74" s="592" t="s">
        <v>892</v>
      </c>
      <c r="K74" s="596">
        <f>D74*V74/W74</f>
        <v>510167.17026398459</v>
      </c>
      <c r="L74" s="596">
        <f>E74*V74/W74</f>
        <v>395410.41594278772</v>
      </c>
      <c r="M74" s="597"/>
      <c r="N74" s="598" t="s">
        <v>269</v>
      </c>
      <c r="O74" s="599" t="s">
        <v>263</v>
      </c>
      <c r="P74" s="598" t="e">
        <f>VLOOKUP(I75,I76:J526,2,FALSE)</f>
        <v>#N/A</v>
      </c>
      <c r="Q74" s="600" t="e">
        <f>VLOOKUP(I75,#REF!,5,FALSE)</f>
        <v>#REF!</v>
      </c>
      <c r="R74" s="600" t="e">
        <f>VLOOKUP(I75,#REF!,6,FALSE)</f>
        <v>#REF!</v>
      </c>
      <c r="S74" s="601" t="e">
        <f>SQRT(Q74^2+R74^2)</f>
        <v>#REF!</v>
      </c>
      <c r="T74" s="590">
        <v>69</v>
      </c>
      <c r="U74" s="590">
        <v>1</v>
      </c>
      <c r="V74" s="602">
        <v>11.12</v>
      </c>
      <c r="W74" s="604">
        <v>24.509</v>
      </c>
      <c r="X74" s="598">
        <f t="shared" si="49"/>
        <v>0</v>
      </c>
      <c r="Y74" s="598">
        <f t="shared" si="50"/>
        <v>0</v>
      </c>
      <c r="Z74" s="603">
        <f t="shared" si="52"/>
        <v>0</v>
      </c>
      <c r="AA74" s="603">
        <f t="shared" si="53"/>
        <v>0</v>
      </c>
      <c r="AB74" s="598">
        <f>IF(N74="R",1,0)</f>
        <v>1</v>
      </c>
      <c r="AC74" s="603">
        <f t="shared" si="54"/>
        <v>0</v>
      </c>
      <c r="AD74" s="603">
        <f t="shared" si="55"/>
        <v>0</v>
      </c>
      <c r="AE74" s="598" t="s">
        <v>263</v>
      </c>
      <c r="AF74" s="590">
        <v>526</v>
      </c>
      <c r="AG74" s="590">
        <v>100</v>
      </c>
      <c r="AH74" s="604">
        <f t="shared" si="48"/>
        <v>11.12</v>
      </c>
      <c r="AI74" s="605"/>
      <c r="AJ74" s="609"/>
      <c r="AK74" s="609"/>
      <c r="AL74" s="591"/>
    </row>
    <row r="75" spans="1:38" s="610" customFormat="1" ht="14.45" customHeight="1" x14ac:dyDescent="0.2">
      <c r="A75" s="590">
        <v>69</v>
      </c>
      <c r="B75" s="591" t="s">
        <v>1685</v>
      </c>
      <c r="C75" s="606" t="s">
        <v>555</v>
      </c>
      <c r="D75" s="593">
        <f>VLOOKUP(C75,TLine_Cost,2,FALSE)</f>
        <v>1124432.3</v>
      </c>
      <c r="E75" s="593">
        <f t="shared" si="51"/>
        <v>871503.04715303821</v>
      </c>
      <c r="F75" s="594" t="s">
        <v>28</v>
      </c>
      <c r="G75" s="590"/>
      <c r="H75" s="592" t="s">
        <v>891</v>
      </c>
      <c r="I75" s="590"/>
      <c r="J75" s="592" t="s">
        <v>892</v>
      </c>
      <c r="K75" s="596">
        <f>D75*V75/W75</f>
        <v>25691.871883797794</v>
      </c>
      <c r="L75" s="596">
        <f>E75*V75/W75</f>
        <v>19912.75475970874</v>
      </c>
      <c r="M75" s="597"/>
      <c r="N75" s="598" t="s">
        <v>269</v>
      </c>
      <c r="O75" s="599" t="s">
        <v>263</v>
      </c>
      <c r="P75" s="598"/>
      <c r="Q75" s="600"/>
      <c r="R75" s="600"/>
      <c r="S75" s="601"/>
      <c r="T75" s="590">
        <v>69</v>
      </c>
      <c r="U75" s="590">
        <v>1</v>
      </c>
      <c r="V75" s="602">
        <v>0.56000000000000005</v>
      </c>
      <c r="W75" s="604">
        <v>24.509</v>
      </c>
      <c r="X75" s="598">
        <f t="shared" si="49"/>
        <v>1</v>
      </c>
      <c r="Y75" s="598">
        <f t="shared" si="50"/>
        <v>0</v>
      </c>
      <c r="Z75" s="603">
        <f t="shared" si="52"/>
        <v>0</v>
      </c>
      <c r="AA75" s="603">
        <f t="shared" si="53"/>
        <v>0</v>
      </c>
      <c r="AB75" s="598">
        <f>IF(N75="R",1,0)</f>
        <v>1</v>
      </c>
      <c r="AC75" s="603">
        <f t="shared" si="54"/>
        <v>25691.871883797794</v>
      </c>
      <c r="AD75" s="603">
        <f t="shared" si="55"/>
        <v>19912.75475970874</v>
      </c>
      <c r="AE75" s="598" t="s">
        <v>263</v>
      </c>
      <c r="AF75" s="590">
        <v>526</v>
      </c>
      <c r="AG75" s="590">
        <v>100</v>
      </c>
      <c r="AH75" s="604">
        <f>V75</f>
        <v>0.56000000000000005</v>
      </c>
      <c r="AI75" s="591"/>
      <c r="AJ75" s="609"/>
      <c r="AK75" s="609"/>
      <c r="AL75" s="591"/>
    </row>
    <row r="76" spans="1:38" s="610" customFormat="1" ht="14.45" customHeight="1" x14ac:dyDescent="0.2">
      <c r="A76" s="590">
        <v>69</v>
      </c>
      <c r="B76" s="591" t="s">
        <v>1685</v>
      </c>
      <c r="C76" s="606" t="s">
        <v>555</v>
      </c>
      <c r="D76" s="593">
        <f t="shared" si="56"/>
        <v>1124432.3</v>
      </c>
      <c r="E76" s="593">
        <f t="shared" si="51"/>
        <v>871503.04715303821</v>
      </c>
      <c r="F76" s="594" t="s">
        <v>28</v>
      </c>
      <c r="G76" s="590">
        <v>52085</v>
      </c>
      <c r="H76" s="592" t="s">
        <v>892</v>
      </c>
      <c r="I76" s="590">
        <v>52093</v>
      </c>
      <c r="J76" s="592" t="s">
        <v>893</v>
      </c>
      <c r="K76" s="596">
        <f>D76*V76/W76</f>
        <v>69735.080827451151</v>
      </c>
      <c r="L76" s="596">
        <f>E76*V76/W76</f>
        <v>54048.90577635228</v>
      </c>
      <c r="M76" s="597"/>
      <c r="N76" s="598" t="s">
        <v>269</v>
      </c>
      <c r="O76" s="599" t="s">
        <v>263</v>
      </c>
      <c r="P76" s="598" t="e">
        <f>VLOOKUP(I76,I88:J527,2,FALSE)</f>
        <v>#N/A</v>
      </c>
      <c r="Q76" s="600" t="e">
        <f>VLOOKUP(I76,#REF!,5,FALSE)</f>
        <v>#REF!</v>
      </c>
      <c r="R76" s="600" t="e">
        <f>VLOOKUP(I76,#REF!,6,FALSE)</f>
        <v>#REF!</v>
      </c>
      <c r="S76" s="601" t="e">
        <f>SQRT(Q76^2+R76^2)</f>
        <v>#REF!</v>
      </c>
      <c r="T76" s="590">
        <v>69</v>
      </c>
      <c r="U76" s="590">
        <v>1</v>
      </c>
      <c r="V76" s="602">
        <v>1.52</v>
      </c>
      <c r="W76" s="604">
        <v>24.509</v>
      </c>
      <c r="X76" s="598">
        <f t="shared" si="49"/>
        <v>1</v>
      </c>
      <c r="Y76" s="598">
        <f t="shared" si="50"/>
        <v>0</v>
      </c>
      <c r="Z76" s="603">
        <f t="shared" si="52"/>
        <v>0</v>
      </c>
      <c r="AA76" s="603">
        <f t="shared" si="53"/>
        <v>0</v>
      </c>
      <c r="AB76" s="598">
        <f>IF(N76="R",1,0)</f>
        <v>1</v>
      </c>
      <c r="AC76" s="603">
        <f t="shared" si="54"/>
        <v>69735.080827451151</v>
      </c>
      <c r="AD76" s="603">
        <f t="shared" si="55"/>
        <v>54048.90577635228</v>
      </c>
      <c r="AE76" s="598" t="s">
        <v>263</v>
      </c>
      <c r="AF76" s="590">
        <v>526</v>
      </c>
      <c r="AG76" s="590">
        <v>100</v>
      </c>
      <c r="AH76" s="604">
        <f t="shared" si="48"/>
        <v>1.52</v>
      </c>
      <c r="AI76" s="605"/>
      <c r="AJ76" s="609"/>
      <c r="AK76" s="609"/>
      <c r="AL76" s="591"/>
    </row>
    <row r="77" spans="1:38" s="589" customFormat="1" ht="14.45" customHeight="1" x14ac:dyDescent="0.2">
      <c r="A77" s="590">
        <v>69</v>
      </c>
      <c r="B77" s="591" t="s">
        <v>1685</v>
      </c>
      <c r="C77" s="606" t="s">
        <v>555</v>
      </c>
      <c r="D77" s="593">
        <f t="shared" si="56"/>
        <v>1124432.3</v>
      </c>
      <c r="E77" s="593">
        <f t="shared" ref="E77:E83" si="57">VLOOKUP(C77,TLine_Cost,4,FALSE)</f>
        <v>871503.04715303821</v>
      </c>
      <c r="F77" s="594" t="s">
        <v>28</v>
      </c>
      <c r="G77" s="590"/>
      <c r="H77" s="592" t="s">
        <v>893</v>
      </c>
      <c r="I77" s="590"/>
      <c r="J77" s="592" t="s">
        <v>897</v>
      </c>
      <c r="K77" s="596">
        <f t="shared" ref="K77:K83" si="58">D77*V77/W77</f>
        <v>91252.023530131803</v>
      </c>
      <c r="L77" s="596">
        <f t="shared" ref="L77:L83" si="59">E77*V77/W77</f>
        <v>70725.837887608344</v>
      </c>
      <c r="M77" s="597"/>
      <c r="N77" s="598" t="s">
        <v>269</v>
      </c>
      <c r="O77" s="599" t="s">
        <v>263</v>
      </c>
      <c r="P77" s="598" t="e">
        <f>VLOOKUP(I77,I91:J529,2,FALSE)</f>
        <v>#N/A</v>
      </c>
      <c r="Q77" s="600" t="e">
        <f>VLOOKUP(I77,#REF!,5,FALSE)</f>
        <v>#REF!</v>
      </c>
      <c r="R77" s="600" t="e">
        <f>VLOOKUP(I77,#REF!,6,FALSE)</f>
        <v>#REF!</v>
      </c>
      <c r="S77" s="601" t="e">
        <f t="shared" ref="S77:S83" si="60">SQRT(Q77^2+R77^2)</f>
        <v>#REF!</v>
      </c>
      <c r="T77" s="590">
        <v>69</v>
      </c>
      <c r="U77" s="590">
        <v>1</v>
      </c>
      <c r="V77" s="602">
        <v>1.9890000000000001</v>
      </c>
      <c r="W77" s="604">
        <v>24.509</v>
      </c>
      <c r="X77" s="598">
        <f t="shared" si="49"/>
        <v>1</v>
      </c>
      <c r="Y77" s="598">
        <f t="shared" si="50"/>
        <v>0</v>
      </c>
      <c r="Z77" s="603">
        <f t="shared" ref="Z77:Z83" si="61">K77*X77*Y77</f>
        <v>0</v>
      </c>
      <c r="AA77" s="603">
        <f t="shared" ref="AA77:AA83" si="62">L77*X77*Y77</f>
        <v>0</v>
      </c>
      <c r="AB77" s="598">
        <f t="shared" ref="AB77:AB83" si="63">IF(N77="R",1,0)</f>
        <v>1</v>
      </c>
      <c r="AC77" s="603">
        <f t="shared" ref="AC77:AC83" si="64">K77*X77*AB77</f>
        <v>91252.023530131803</v>
      </c>
      <c r="AD77" s="603">
        <f t="shared" ref="AD77:AD83" si="65">L77*X77*AB77</f>
        <v>70725.837887608344</v>
      </c>
      <c r="AE77" s="598" t="s">
        <v>263</v>
      </c>
      <c r="AF77" s="590">
        <v>526</v>
      </c>
      <c r="AG77" s="590">
        <v>100</v>
      </c>
      <c r="AH77" s="604">
        <f t="shared" si="48"/>
        <v>1.9890000000000001</v>
      </c>
      <c r="AI77" s="605"/>
      <c r="AJ77" s="591"/>
      <c r="AK77" s="591"/>
      <c r="AL77" s="591"/>
    </row>
    <row r="78" spans="1:38" s="589" customFormat="1" ht="14.45" customHeight="1" x14ac:dyDescent="0.2">
      <c r="A78" s="590">
        <v>69</v>
      </c>
      <c r="B78" s="591" t="s">
        <v>1685</v>
      </c>
      <c r="C78" s="606" t="s">
        <v>555</v>
      </c>
      <c r="D78" s="593">
        <f t="shared" si="56"/>
        <v>1124432.3</v>
      </c>
      <c r="E78" s="593">
        <f t="shared" si="57"/>
        <v>871503.04715303821</v>
      </c>
      <c r="F78" s="594" t="s">
        <v>28</v>
      </c>
      <c r="G78" s="590"/>
      <c r="H78" s="592" t="s">
        <v>894</v>
      </c>
      <c r="I78" s="590"/>
      <c r="J78" s="592" t="s">
        <v>768</v>
      </c>
      <c r="K78" s="596">
        <f t="shared" si="58"/>
        <v>19177.147227549063</v>
      </c>
      <c r="L78" s="596">
        <f t="shared" si="59"/>
        <v>14863.449088496876</v>
      </c>
      <c r="M78" s="597"/>
      <c r="N78" s="598" t="s">
        <v>269</v>
      </c>
      <c r="O78" s="599" t="s">
        <v>263</v>
      </c>
      <c r="P78" s="598" t="e">
        <f>VLOOKUP(I78,I92:J530,2,FALSE)</f>
        <v>#N/A</v>
      </c>
      <c r="Q78" s="600" t="e">
        <f>VLOOKUP(I78,#REF!,5,FALSE)</f>
        <v>#REF!</v>
      </c>
      <c r="R78" s="600" t="e">
        <f>VLOOKUP(I78,#REF!,6,FALSE)</f>
        <v>#REF!</v>
      </c>
      <c r="S78" s="601" t="e">
        <f t="shared" si="60"/>
        <v>#REF!</v>
      </c>
      <c r="T78" s="590">
        <v>69</v>
      </c>
      <c r="U78" s="590">
        <v>1</v>
      </c>
      <c r="V78" s="602">
        <v>0.41799999999999998</v>
      </c>
      <c r="W78" s="604">
        <v>24.509</v>
      </c>
      <c r="X78" s="598">
        <f t="shared" si="49"/>
        <v>1</v>
      </c>
      <c r="Y78" s="598">
        <f t="shared" si="50"/>
        <v>0</v>
      </c>
      <c r="Z78" s="603">
        <f t="shared" si="61"/>
        <v>0</v>
      </c>
      <c r="AA78" s="603">
        <f t="shared" si="62"/>
        <v>0</v>
      </c>
      <c r="AB78" s="598">
        <f t="shared" si="63"/>
        <v>1</v>
      </c>
      <c r="AC78" s="603">
        <f t="shared" si="64"/>
        <v>19177.147227549063</v>
      </c>
      <c r="AD78" s="603">
        <f t="shared" si="65"/>
        <v>14863.449088496876</v>
      </c>
      <c r="AE78" s="598" t="s">
        <v>263</v>
      </c>
      <c r="AF78" s="590">
        <v>526</v>
      </c>
      <c r="AG78" s="590">
        <v>100</v>
      </c>
      <c r="AH78" s="604">
        <f t="shared" si="48"/>
        <v>0.41799999999999998</v>
      </c>
      <c r="AI78" s="605"/>
      <c r="AJ78" s="591"/>
      <c r="AK78" s="591"/>
      <c r="AL78" s="591"/>
    </row>
    <row r="79" spans="1:38" s="589" customFormat="1" ht="14.45" customHeight="1" x14ac:dyDescent="0.2">
      <c r="A79" s="590">
        <v>69</v>
      </c>
      <c r="B79" s="591" t="s">
        <v>1685</v>
      </c>
      <c r="C79" s="606" t="s">
        <v>555</v>
      </c>
      <c r="D79" s="593">
        <f t="shared" si="56"/>
        <v>1124432.3</v>
      </c>
      <c r="E79" s="593">
        <f t="shared" si="57"/>
        <v>871503.04715303821</v>
      </c>
      <c r="F79" s="594" t="s">
        <v>28</v>
      </c>
      <c r="G79" s="590"/>
      <c r="H79" s="592" t="s">
        <v>894</v>
      </c>
      <c r="I79" s="606"/>
      <c r="J79" s="592" t="s">
        <v>769</v>
      </c>
      <c r="K79" s="596">
        <f t="shared" si="58"/>
        <v>734.05348239422267</v>
      </c>
      <c r="L79" s="596">
        <f t="shared" si="59"/>
        <v>568.93585027739243</v>
      </c>
      <c r="M79" s="597"/>
      <c r="N79" s="598" t="s">
        <v>269</v>
      </c>
      <c r="O79" s="599" t="s">
        <v>263</v>
      </c>
      <c r="P79" s="598" t="e">
        <f>VLOOKUP(I79,I96:J531,2,FALSE)</f>
        <v>#N/A</v>
      </c>
      <c r="Q79" s="600" t="e">
        <f>VLOOKUP(I79,#REF!,5,FALSE)</f>
        <v>#REF!</v>
      </c>
      <c r="R79" s="600" t="e">
        <f>VLOOKUP(I79,#REF!,6,FALSE)</f>
        <v>#REF!</v>
      </c>
      <c r="S79" s="601" t="e">
        <f t="shared" si="60"/>
        <v>#REF!</v>
      </c>
      <c r="T79" s="590">
        <v>69</v>
      </c>
      <c r="U79" s="590">
        <v>1</v>
      </c>
      <c r="V79" s="602">
        <v>1.6E-2</v>
      </c>
      <c r="W79" s="604">
        <v>24.509</v>
      </c>
      <c r="X79" s="598">
        <f t="shared" si="49"/>
        <v>1</v>
      </c>
      <c r="Y79" s="598">
        <f t="shared" si="50"/>
        <v>0</v>
      </c>
      <c r="Z79" s="603">
        <f t="shared" si="61"/>
        <v>0</v>
      </c>
      <c r="AA79" s="603">
        <f t="shared" si="62"/>
        <v>0</v>
      </c>
      <c r="AB79" s="598">
        <f t="shared" si="63"/>
        <v>1</v>
      </c>
      <c r="AC79" s="603">
        <f t="shared" si="64"/>
        <v>734.05348239422267</v>
      </c>
      <c r="AD79" s="603">
        <f t="shared" si="65"/>
        <v>568.93585027739243</v>
      </c>
      <c r="AE79" s="598" t="s">
        <v>263</v>
      </c>
      <c r="AF79" s="590">
        <v>526</v>
      </c>
      <c r="AG79" s="590">
        <v>100</v>
      </c>
      <c r="AH79" s="604">
        <f t="shared" si="48"/>
        <v>1.6E-2</v>
      </c>
      <c r="AI79" s="605"/>
      <c r="AJ79" s="591"/>
      <c r="AK79" s="591"/>
      <c r="AL79" s="591"/>
    </row>
    <row r="80" spans="1:38" s="589" customFormat="1" ht="14.45" customHeight="1" x14ac:dyDescent="0.2">
      <c r="A80" s="590">
        <v>69</v>
      </c>
      <c r="B80" s="591" t="s">
        <v>1685</v>
      </c>
      <c r="C80" s="606" t="s">
        <v>555</v>
      </c>
      <c r="D80" s="593">
        <f t="shared" si="56"/>
        <v>1124432.3</v>
      </c>
      <c r="E80" s="593">
        <f t="shared" si="57"/>
        <v>871503.04715303821</v>
      </c>
      <c r="F80" s="594" t="s">
        <v>28</v>
      </c>
      <c r="G80" s="590"/>
      <c r="H80" s="592" t="s">
        <v>893</v>
      </c>
      <c r="I80" s="606"/>
      <c r="J80" s="592" t="s">
        <v>895</v>
      </c>
      <c r="K80" s="596">
        <f t="shared" si="58"/>
        <v>3991.4158105185847</v>
      </c>
      <c r="L80" s="596">
        <f t="shared" si="59"/>
        <v>3093.588685883321</v>
      </c>
      <c r="M80" s="597"/>
      <c r="N80" s="598" t="s">
        <v>269</v>
      </c>
      <c r="O80" s="599" t="s">
        <v>263</v>
      </c>
      <c r="P80" s="598" t="e">
        <f>VLOOKUP(I80,I104:J532,2,FALSE)</f>
        <v>#N/A</v>
      </c>
      <c r="Q80" s="600" t="e">
        <f>VLOOKUP(I80,#REF!,5,FALSE)</f>
        <v>#REF!</v>
      </c>
      <c r="R80" s="600" t="e">
        <f>VLOOKUP(I80,#REF!,6,FALSE)</f>
        <v>#REF!</v>
      </c>
      <c r="S80" s="601" t="e">
        <f t="shared" si="60"/>
        <v>#REF!</v>
      </c>
      <c r="T80" s="590">
        <v>69</v>
      </c>
      <c r="U80" s="590">
        <v>1</v>
      </c>
      <c r="V80" s="602">
        <v>8.6999999999999994E-2</v>
      </c>
      <c r="W80" s="604">
        <v>24.509</v>
      </c>
      <c r="X80" s="598">
        <f t="shared" si="49"/>
        <v>1</v>
      </c>
      <c r="Y80" s="598">
        <f t="shared" si="50"/>
        <v>0</v>
      </c>
      <c r="Z80" s="603">
        <f t="shared" si="61"/>
        <v>0</v>
      </c>
      <c r="AA80" s="603">
        <f t="shared" si="62"/>
        <v>0</v>
      </c>
      <c r="AB80" s="598">
        <f t="shared" si="63"/>
        <v>1</v>
      </c>
      <c r="AC80" s="603">
        <f t="shared" si="64"/>
        <v>3991.4158105185847</v>
      </c>
      <c r="AD80" s="603">
        <f t="shared" si="65"/>
        <v>3093.588685883321</v>
      </c>
      <c r="AE80" s="598" t="s">
        <v>263</v>
      </c>
      <c r="AF80" s="590">
        <v>526</v>
      </c>
      <c r="AG80" s="590">
        <v>100</v>
      </c>
      <c r="AH80" s="604">
        <f t="shared" si="48"/>
        <v>8.6999999999999994E-2</v>
      </c>
      <c r="AI80" s="605"/>
      <c r="AJ80" s="591"/>
      <c r="AK80" s="591"/>
      <c r="AL80" s="591"/>
    </row>
    <row r="81" spans="1:39" s="589" customFormat="1" ht="14.45" customHeight="1" x14ac:dyDescent="0.2">
      <c r="A81" s="590">
        <v>69</v>
      </c>
      <c r="B81" s="591" t="s">
        <v>1685</v>
      </c>
      <c r="C81" s="606" t="s">
        <v>555</v>
      </c>
      <c r="D81" s="593">
        <f t="shared" si="56"/>
        <v>1124432.3</v>
      </c>
      <c r="E81" s="593">
        <f t="shared" si="57"/>
        <v>871503.04715303821</v>
      </c>
      <c r="F81" s="594" t="s">
        <v>28</v>
      </c>
      <c r="G81" s="590"/>
      <c r="H81" s="592" t="s">
        <v>895</v>
      </c>
      <c r="I81" s="606"/>
      <c r="J81" s="592" t="s">
        <v>896</v>
      </c>
      <c r="K81" s="596">
        <f t="shared" si="58"/>
        <v>30554.976204659517</v>
      </c>
      <c r="L81" s="596">
        <f t="shared" si="59"/>
        <v>23681.954767796458</v>
      </c>
      <c r="M81" s="597"/>
      <c r="N81" s="598" t="s">
        <v>269</v>
      </c>
      <c r="O81" s="599" t="s">
        <v>263</v>
      </c>
      <c r="P81" s="598" t="e">
        <f>VLOOKUP(I81,I104:J533,2,FALSE)</f>
        <v>#N/A</v>
      </c>
      <c r="Q81" s="600" t="e">
        <f>VLOOKUP(I81,#REF!,5,FALSE)</f>
        <v>#REF!</v>
      </c>
      <c r="R81" s="600" t="e">
        <f>VLOOKUP(I81,#REF!,6,FALSE)</f>
        <v>#REF!</v>
      </c>
      <c r="S81" s="601" t="e">
        <f t="shared" si="60"/>
        <v>#REF!</v>
      </c>
      <c r="T81" s="590">
        <v>69</v>
      </c>
      <c r="U81" s="590">
        <v>1</v>
      </c>
      <c r="V81" s="602">
        <v>0.66600000000000004</v>
      </c>
      <c r="W81" s="604">
        <v>24.509</v>
      </c>
      <c r="X81" s="598">
        <f t="shared" si="49"/>
        <v>1</v>
      </c>
      <c r="Y81" s="598">
        <f t="shared" si="50"/>
        <v>0</v>
      </c>
      <c r="Z81" s="603">
        <f t="shared" si="61"/>
        <v>0</v>
      </c>
      <c r="AA81" s="603">
        <f t="shared" si="62"/>
        <v>0</v>
      </c>
      <c r="AB81" s="598">
        <f t="shared" si="63"/>
        <v>1</v>
      </c>
      <c r="AC81" s="603">
        <f t="shared" si="64"/>
        <v>30554.976204659517</v>
      </c>
      <c r="AD81" s="603">
        <f t="shared" si="65"/>
        <v>23681.954767796458</v>
      </c>
      <c r="AE81" s="598" t="s">
        <v>263</v>
      </c>
      <c r="AF81" s="590">
        <v>526</v>
      </c>
      <c r="AG81" s="590">
        <v>100</v>
      </c>
      <c r="AH81" s="604">
        <f t="shared" si="48"/>
        <v>0.66600000000000004</v>
      </c>
      <c r="AI81" s="605"/>
      <c r="AJ81" s="591"/>
      <c r="AK81" s="591"/>
      <c r="AL81" s="591"/>
    </row>
    <row r="82" spans="1:39" s="589" customFormat="1" ht="14.45" customHeight="1" x14ac:dyDescent="0.2">
      <c r="A82" s="590">
        <v>69</v>
      </c>
      <c r="B82" s="591" t="s">
        <v>1685</v>
      </c>
      <c r="C82" s="606" t="s">
        <v>555</v>
      </c>
      <c r="D82" s="593">
        <f t="shared" si="56"/>
        <v>1124432.3</v>
      </c>
      <c r="E82" s="593">
        <f t="shared" si="57"/>
        <v>871503.04715303821</v>
      </c>
      <c r="F82" s="594" t="s">
        <v>28</v>
      </c>
      <c r="G82" s="590"/>
      <c r="H82" s="592" t="s">
        <v>896</v>
      </c>
      <c r="I82" s="606"/>
      <c r="J82" s="641" t="s">
        <v>800</v>
      </c>
      <c r="K82" s="596">
        <f t="shared" si="58"/>
        <v>642.29679709494474</v>
      </c>
      <c r="L82" s="596">
        <f t="shared" si="59"/>
        <v>497.81886899271836</v>
      </c>
      <c r="M82" s="597"/>
      <c r="N82" s="598" t="s">
        <v>269</v>
      </c>
      <c r="O82" s="599" t="s">
        <v>263</v>
      </c>
      <c r="P82" s="598" t="e">
        <f>VLOOKUP(I82,I104:J534,2,FALSE)</f>
        <v>#N/A</v>
      </c>
      <c r="Q82" s="600" t="e">
        <f>VLOOKUP(I82,#REF!,5,FALSE)</f>
        <v>#REF!</v>
      </c>
      <c r="R82" s="600" t="e">
        <f>VLOOKUP(I82,#REF!,6,FALSE)</f>
        <v>#REF!</v>
      </c>
      <c r="S82" s="601" t="e">
        <f t="shared" si="60"/>
        <v>#REF!</v>
      </c>
      <c r="T82" s="590">
        <v>69</v>
      </c>
      <c r="U82" s="590">
        <v>1</v>
      </c>
      <c r="V82" s="602">
        <v>1.4E-2</v>
      </c>
      <c r="W82" s="604">
        <v>24.509</v>
      </c>
      <c r="X82" s="598">
        <f t="shared" si="49"/>
        <v>1</v>
      </c>
      <c r="Y82" s="598">
        <f t="shared" si="50"/>
        <v>0</v>
      </c>
      <c r="Z82" s="603">
        <f t="shared" si="61"/>
        <v>0</v>
      </c>
      <c r="AA82" s="603">
        <f t="shared" si="62"/>
        <v>0</v>
      </c>
      <c r="AB82" s="598">
        <f t="shared" si="63"/>
        <v>1</v>
      </c>
      <c r="AC82" s="603">
        <f t="shared" si="64"/>
        <v>642.29679709494474</v>
      </c>
      <c r="AD82" s="603">
        <f t="shared" si="65"/>
        <v>497.81886899271836</v>
      </c>
      <c r="AE82" s="598" t="s">
        <v>263</v>
      </c>
      <c r="AF82" s="590">
        <v>526</v>
      </c>
      <c r="AG82" s="590">
        <v>100</v>
      </c>
      <c r="AH82" s="604">
        <f t="shared" si="48"/>
        <v>1.4E-2</v>
      </c>
      <c r="AI82" s="605"/>
      <c r="AJ82" s="591"/>
      <c r="AK82" s="591"/>
      <c r="AL82" s="591"/>
    </row>
    <row r="83" spans="1:39" s="589" customFormat="1" ht="14.45" customHeight="1" x14ac:dyDescent="0.2">
      <c r="A83" s="590">
        <v>69</v>
      </c>
      <c r="B83" s="591" t="s">
        <v>1685</v>
      </c>
      <c r="C83" s="606" t="s">
        <v>555</v>
      </c>
      <c r="D83" s="593">
        <f t="shared" si="56"/>
        <v>1124432.3</v>
      </c>
      <c r="E83" s="593">
        <f t="shared" si="57"/>
        <v>871503.04715303821</v>
      </c>
      <c r="F83" s="594" t="s">
        <v>28</v>
      </c>
      <c r="G83" s="590"/>
      <c r="H83" s="592" t="s">
        <v>896</v>
      </c>
      <c r="I83" s="606"/>
      <c r="J83" s="641" t="s">
        <v>801</v>
      </c>
      <c r="K83" s="596">
        <f t="shared" si="58"/>
        <v>20094.714080541842</v>
      </c>
      <c r="L83" s="596">
        <f t="shared" si="59"/>
        <v>15574.618901343618</v>
      </c>
      <c r="M83" s="597"/>
      <c r="N83" s="598" t="s">
        <v>269</v>
      </c>
      <c r="O83" s="599" t="s">
        <v>263</v>
      </c>
      <c r="P83" s="598" t="e">
        <f>VLOOKUP(I83,I109:J535,2,FALSE)</f>
        <v>#N/A</v>
      </c>
      <c r="Q83" s="600" t="e">
        <f>VLOOKUP(I83,#REF!,5,FALSE)</f>
        <v>#REF!</v>
      </c>
      <c r="R83" s="600" t="e">
        <f>VLOOKUP(I83,#REF!,6,FALSE)</f>
        <v>#REF!</v>
      </c>
      <c r="S83" s="601" t="e">
        <f t="shared" si="60"/>
        <v>#REF!</v>
      </c>
      <c r="T83" s="590">
        <v>69</v>
      </c>
      <c r="U83" s="590">
        <v>1</v>
      </c>
      <c r="V83" s="602">
        <v>0.438</v>
      </c>
      <c r="W83" s="604">
        <v>24.509</v>
      </c>
      <c r="X83" s="598">
        <f t="shared" si="49"/>
        <v>1</v>
      </c>
      <c r="Y83" s="598">
        <f t="shared" si="50"/>
        <v>0</v>
      </c>
      <c r="Z83" s="603">
        <f t="shared" si="61"/>
        <v>0</v>
      </c>
      <c r="AA83" s="603">
        <f t="shared" si="62"/>
        <v>0</v>
      </c>
      <c r="AB83" s="598">
        <f t="shared" si="63"/>
        <v>1</v>
      </c>
      <c r="AC83" s="603">
        <f t="shared" si="64"/>
        <v>20094.714080541842</v>
      </c>
      <c r="AD83" s="603">
        <f t="shared" si="65"/>
        <v>15574.618901343618</v>
      </c>
      <c r="AE83" s="598" t="s">
        <v>263</v>
      </c>
      <c r="AF83" s="590">
        <v>526</v>
      </c>
      <c r="AG83" s="590">
        <v>100</v>
      </c>
      <c r="AH83" s="604">
        <f t="shared" si="48"/>
        <v>0.438</v>
      </c>
      <c r="AI83" s="605"/>
      <c r="AJ83" s="591"/>
      <c r="AK83" s="591"/>
      <c r="AL83" s="591"/>
    </row>
    <row r="84" spans="1:39" s="627" customFormat="1" ht="14.45" customHeight="1" x14ac:dyDescent="0.2">
      <c r="A84" s="615">
        <v>115</v>
      </c>
      <c r="B84" s="616" t="s">
        <v>1572</v>
      </c>
      <c r="C84" s="660" t="s">
        <v>1626</v>
      </c>
      <c r="D84" s="593">
        <f t="shared" ref="D84:D93" si="66">VLOOKUP(C84,TLine_Cost,2,FALSE)</f>
        <v>374972.47000000003</v>
      </c>
      <c r="E84" s="593">
        <f t="shared" ref="E84:E93" si="67">VLOOKUP(C84,TLine_Cost,4,FALSE)</f>
        <v>362790.67175929283</v>
      </c>
      <c r="F84" s="661" t="s">
        <v>28</v>
      </c>
      <c r="G84" s="606"/>
      <c r="H84" s="615" t="s">
        <v>114</v>
      </c>
      <c r="I84" s="617"/>
      <c r="J84" s="615" t="s">
        <v>115</v>
      </c>
      <c r="K84" s="596">
        <f t="shared" ref="K84:K101" si="68">D84*V84/W84</f>
        <v>56917.843704944673</v>
      </c>
      <c r="L84" s="596">
        <f t="shared" ref="L84:L101" si="69">E84*V84/W84</f>
        <v>55068.743454172276</v>
      </c>
      <c r="M84" s="597">
        <f>SUM(K84)</f>
        <v>56917.843704944673</v>
      </c>
      <c r="N84" s="616" t="s">
        <v>269</v>
      </c>
      <c r="O84" s="619" t="s">
        <v>263</v>
      </c>
      <c r="P84" s="620"/>
      <c r="Q84" s="621"/>
      <c r="R84" s="616"/>
      <c r="S84" s="616"/>
      <c r="T84" s="622">
        <v>115</v>
      </c>
      <c r="U84" s="619">
        <v>1</v>
      </c>
      <c r="V84" s="623">
        <v>1.4950000000000001</v>
      </c>
      <c r="W84" s="602">
        <v>9.8490000000000002</v>
      </c>
      <c r="X84" s="598">
        <f t="shared" si="49"/>
        <v>1</v>
      </c>
      <c r="Y84" s="598">
        <v>0</v>
      </c>
      <c r="Z84" s="603">
        <f t="shared" ref="Z84:Z95" si="70">K84*X84*Y84</f>
        <v>0</v>
      </c>
      <c r="AA84" s="603">
        <f t="shared" ref="AA84:AA95" si="71">L84*X84*Y84</f>
        <v>0</v>
      </c>
      <c r="AB84" s="625">
        <v>1</v>
      </c>
      <c r="AC84" s="603">
        <f t="shared" ref="AC84:AC93" si="72">K84*X84*AB84</f>
        <v>56917.843704944673</v>
      </c>
      <c r="AD84" s="603">
        <f t="shared" ref="AD84:AD93" si="73">L84*X84*AB84</f>
        <v>55068.743454172276</v>
      </c>
      <c r="AE84" s="616" t="s">
        <v>263</v>
      </c>
      <c r="AF84" s="590">
        <v>526</v>
      </c>
      <c r="AG84" s="590">
        <v>100</v>
      </c>
      <c r="AH84" s="604">
        <f>V84</f>
        <v>1.4950000000000001</v>
      </c>
      <c r="AI84" s="605"/>
      <c r="AJ84" s="626">
        <v>43</v>
      </c>
      <c r="AK84" s="662"/>
      <c r="AL84" s="663" t="s">
        <v>1777</v>
      </c>
      <c r="AM84" s="627" t="s">
        <v>1780</v>
      </c>
    </row>
    <row r="85" spans="1:39" s="627" customFormat="1" ht="14.45" customHeight="1" x14ac:dyDescent="0.2">
      <c r="A85" s="615">
        <v>115</v>
      </c>
      <c r="B85" s="616" t="s">
        <v>1573</v>
      </c>
      <c r="C85" s="664" t="s">
        <v>226</v>
      </c>
      <c r="D85" s="593">
        <f t="shared" si="66"/>
        <v>1525948.36</v>
      </c>
      <c r="E85" s="593">
        <f t="shared" si="67"/>
        <v>1448493.9768481127</v>
      </c>
      <c r="F85" s="661" t="s">
        <v>28</v>
      </c>
      <c r="G85" s="606"/>
      <c r="H85" s="615" t="s">
        <v>898</v>
      </c>
      <c r="I85" s="617"/>
      <c r="J85" s="615" t="s">
        <v>899</v>
      </c>
      <c r="K85" s="596">
        <f t="shared" si="68"/>
        <v>270611.53182266012</v>
      </c>
      <c r="L85" s="596">
        <f t="shared" si="69"/>
        <v>256875.77914547813</v>
      </c>
      <c r="M85" s="597">
        <f>SUM(K85)</f>
        <v>270611.53182266012</v>
      </c>
      <c r="N85" s="616" t="s">
        <v>269</v>
      </c>
      <c r="O85" s="619" t="s">
        <v>263</v>
      </c>
      <c r="P85" s="620"/>
      <c r="Q85" s="621"/>
      <c r="R85" s="616"/>
      <c r="S85" s="616"/>
      <c r="T85" s="622">
        <v>115</v>
      </c>
      <c r="U85" s="619">
        <v>1</v>
      </c>
      <c r="V85" s="623">
        <v>1.728</v>
      </c>
      <c r="W85" s="602">
        <v>9.7439999999999998</v>
      </c>
      <c r="X85" s="598">
        <v>1</v>
      </c>
      <c r="Y85" s="598">
        <v>0</v>
      </c>
      <c r="Z85" s="603">
        <f t="shared" si="70"/>
        <v>0</v>
      </c>
      <c r="AA85" s="603">
        <f t="shared" si="71"/>
        <v>0</v>
      </c>
      <c r="AB85" s="625">
        <v>1</v>
      </c>
      <c r="AC85" s="603">
        <f t="shared" si="72"/>
        <v>270611.53182266012</v>
      </c>
      <c r="AD85" s="603">
        <f t="shared" si="73"/>
        <v>256875.77914547813</v>
      </c>
      <c r="AE85" s="616" t="s">
        <v>263</v>
      </c>
      <c r="AF85" s="590">
        <v>526</v>
      </c>
      <c r="AG85" s="590">
        <v>100</v>
      </c>
      <c r="AH85" s="604">
        <f>V85</f>
        <v>1.728</v>
      </c>
      <c r="AI85" s="605"/>
      <c r="AJ85" s="626">
        <v>44</v>
      </c>
      <c r="AK85" s="662"/>
      <c r="AL85" s="663" t="s">
        <v>1778</v>
      </c>
      <c r="AM85" s="627" t="s">
        <v>1780</v>
      </c>
    </row>
    <row r="86" spans="1:39" s="23" customFormat="1" ht="14.45" customHeight="1" x14ac:dyDescent="0.2">
      <c r="A86" s="340">
        <v>115</v>
      </c>
      <c r="B86" s="185" t="s">
        <v>1574</v>
      </c>
      <c r="C86" s="367" t="s">
        <v>231</v>
      </c>
      <c r="D86" s="267">
        <f t="shared" si="66"/>
        <v>518207.80000000005</v>
      </c>
      <c r="E86" s="267">
        <f t="shared" si="67"/>
        <v>503337.62446595955</v>
      </c>
      <c r="F86" s="341" t="s">
        <v>28</v>
      </c>
      <c r="G86" s="181"/>
      <c r="H86" s="340" t="s">
        <v>1338</v>
      </c>
      <c r="I86" s="182"/>
      <c r="J86" s="340" t="s">
        <v>1339</v>
      </c>
      <c r="K86" s="271">
        <f t="shared" si="68"/>
        <v>1600.2583537429457</v>
      </c>
      <c r="L86" s="271">
        <f t="shared" si="69"/>
        <v>1554.3383142916439</v>
      </c>
      <c r="M86" s="184">
        <f>SUM(K86:K87)</f>
        <v>20748.177276115428</v>
      </c>
      <c r="N86" s="185" t="s">
        <v>262</v>
      </c>
      <c r="O86" s="186" t="s">
        <v>714</v>
      </c>
      <c r="P86" s="187"/>
      <c r="Q86" s="188"/>
      <c r="R86" s="185"/>
      <c r="S86" s="185"/>
      <c r="T86" s="342">
        <v>115</v>
      </c>
      <c r="U86" s="186">
        <v>1</v>
      </c>
      <c r="V86" s="343">
        <v>2.9000000000000001E-2</v>
      </c>
      <c r="W86" s="368">
        <v>9.391</v>
      </c>
      <c r="X86" s="191">
        <v>1</v>
      </c>
      <c r="Y86" s="191">
        <v>1</v>
      </c>
      <c r="Z86" s="192">
        <f t="shared" si="70"/>
        <v>1600.2583537429457</v>
      </c>
      <c r="AA86" s="192">
        <f t="shared" si="71"/>
        <v>1554.3383142916439</v>
      </c>
      <c r="AB86" s="193">
        <v>0</v>
      </c>
      <c r="AC86" s="192">
        <f t="shared" si="72"/>
        <v>0</v>
      </c>
      <c r="AD86" s="192">
        <f t="shared" si="73"/>
        <v>0</v>
      </c>
      <c r="AE86" s="185" t="s">
        <v>263</v>
      </c>
      <c r="AF86" s="194">
        <v>526</v>
      </c>
      <c r="AG86" s="194">
        <v>100</v>
      </c>
      <c r="AH86" s="195">
        <f>V86</f>
        <v>2.9000000000000001E-2</v>
      </c>
      <c r="AI86" s="177"/>
      <c r="AJ86" s="410">
        <v>45</v>
      </c>
      <c r="AK86" s="419"/>
      <c r="AL86" s="420" t="s">
        <v>1777</v>
      </c>
      <c r="AM86" s="23" t="s">
        <v>1780</v>
      </c>
    </row>
    <row r="87" spans="1:39" s="23" customFormat="1" ht="14.45" customHeight="1" x14ac:dyDescent="0.2">
      <c r="A87" s="340">
        <v>115</v>
      </c>
      <c r="B87" s="185" t="s">
        <v>1574</v>
      </c>
      <c r="C87" s="367" t="s">
        <v>231</v>
      </c>
      <c r="D87" s="267">
        <f t="shared" si="66"/>
        <v>518207.80000000005</v>
      </c>
      <c r="E87" s="267">
        <f t="shared" si="67"/>
        <v>503337.62446595955</v>
      </c>
      <c r="F87" s="341" t="s">
        <v>28</v>
      </c>
      <c r="G87" s="181"/>
      <c r="H87" s="340" t="s">
        <v>1336</v>
      </c>
      <c r="I87" s="182"/>
      <c r="J87" s="340" t="s">
        <v>1337</v>
      </c>
      <c r="K87" s="271">
        <f t="shared" si="68"/>
        <v>19147.918922372482</v>
      </c>
      <c r="L87" s="271">
        <f t="shared" si="69"/>
        <v>18598.461898593116</v>
      </c>
      <c r="M87" s="184"/>
      <c r="N87" s="185" t="s">
        <v>1575</v>
      </c>
      <c r="O87" s="186" t="s">
        <v>714</v>
      </c>
      <c r="P87" s="187"/>
      <c r="Q87" s="188"/>
      <c r="R87" s="185"/>
      <c r="S87" s="185"/>
      <c r="T87" s="342">
        <v>15</v>
      </c>
      <c r="U87" s="186">
        <v>1</v>
      </c>
      <c r="V87" s="343">
        <v>0.34699999999999998</v>
      </c>
      <c r="W87" s="368">
        <v>9.391</v>
      </c>
      <c r="X87" s="191">
        <v>1</v>
      </c>
      <c r="Y87" s="191">
        <v>1</v>
      </c>
      <c r="Z87" s="192">
        <f t="shared" si="70"/>
        <v>19147.918922372482</v>
      </c>
      <c r="AA87" s="192">
        <f t="shared" si="71"/>
        <v>18598.461898593116</v>
      </c>
      <c r="AB87" s="193">
        <v>0</v>
      </c>
      <c r="AC87" s="192">
        <f t="shared" si="72"/>
        <v>0</v>
      </c>
      <c r="AD87" s="192">
        <f t="shared" si="73"/>
        <v>0</v>
      </c>
      <c r="AE87" s="185" t="s">
        <v>263</v>
      </c>
      <c r="AF87" s="194">
        <v>526</v>
      </c>
      <c r="AG87" s="194">
        <v>100</v>
      </c>
      <c r="AH87" s="195">
        <f>V87</f>
        <v>0.34699999999999998</v>
      </c>
      <c r="AI87" s="177"/>
      <c r="AJ87" s="410">
        <v>46</v>
      </c>
      <c r="AK87" s="419"/>
      <c r="AL87" s="420" t="s">
        <v>1777</v>
      </c>
      <c r="AM87" s="23" t="s">
        <v>1780</v>
      </c>
    </row>
    <row r="88" spans="1:39" s="610" customFormat="1" ht="14.45" customHeight="1" x14ac:dyDescent="0.2">
      <c r="A88" s="590">
        <v>115</v>
      </c>
      <c r="B88" s="591" t="s">
        <v>1686</v>
      </c>
      <c r="C88" s="606" t="s">
        <v>325</v>
      </c>
      <c r="D88" s="593">
        <f t="shared" si="66"/>
        <v>272613.42</v>
      </c>
      <c r="E88" s="593">
        <f t="shared" si="67"/>
        <v>122138.48156657051</v>
      </c>
      <c r="F88" s="594" t="s">
        <v>28</v>
      </c>
      <c r="G88" s="590">
        <v>52310</v>
      </c>
      <c r="H88" s="608" t="s">
        <v>327</v>
      </c>
      <c r="I88" s="590">
        <v>52308</v>
      </c>
      <c r="J88" s="595" t="s">
        <v>326</v>
      </c>
      <c r="K88" s="596">
        <f t="shared" si="68"/>
        <v>272613.42</v>
      </c>
      <c r="L88" s="596">
        <f t="shared" si="69"/>
        <v>122138.48156657051</v>
      </c>
      <c r="M88" s="597">
        <f>SUM(K88)</f>
        <v>272613.42</v>
      </c>
      <c r="N88" s="598" t="s">
        <v>269</v>
      </c>
      <c r="O88" s="599" t="s">
        <v>263</v>
      </c>
      <c r="P88" s="598" t="e">
        <f>VLOOKUP(I88,I90:J528,2,FALSE)</f>
        <v>#N/A</v>
      </c>
      <c r="Q88" s="600" t="e">
        <f>VLOOKUP(I88,#REF!,5,FALSE)</f>
        <v>#REF!</v>
      </c>
      <c r="R88" s="600" t="e">
        <f>VLOOKUP(I88,#REF!,6,FALSE)</f>
        <v>#REF!</v>
      </c>
      <c r="S88" s="601" t="e">
        <f>SQRT(Q88^2+R88^2)</f>
        <v>#REF!</v>
      </c>
      <c r="T88" s="590">
        <v>115</v>
      </c>
      <c r="U88" s="590">
        <v>1</v>
      </c>
      <c r="V88" s="604">
        <v>1.1000000000000001</v>
      </c>
      <c r="W88" s="604">
        <v>1.1000000000000001</v>
      </c>
      <c r="X88" s="598">
        <f t="shared" si="49"/>
        <v>1</v>
      </c>
      <c r="Y88" s="598">
        <f t="shared" si="50"/>
        <v>0</v>
      </c>
      <c r="Z88" s="603">
        <f t="shared" si="70"/>
        <v>0</v>
      </c>
      <c r="AA88" s="603">
        <f t="shared" si="71"/>
        <v>0</v>
      </c>
      <c r="AB88" s="598">
        <f>IF(N88="R",1,0)</f>
        <v>1</v>
      </c>
      <c r="AC88" s="603">
        <f t="shared" si="72"/>
        <v>272613.42</v>
      </c>
      <c r="AD88" s="603">
        <f t="shared" si="73"/>
        <v>122138.48156657051</v>
      </c>
      <c r="AE88" s="598" t="s">
        <v>263</v>
      </c>
      <c r="AF88" s="590">
        <v>526</v>
      </c>
      <c r="AG88" s="590">
        <v>100</v>
      </c>
      <c r="AH88" s="604">
        <f t="shared" si="48"/>
        <v>1.1000000000000001</v>
      </c>
      <c r="AI88" s="609"/>
      <c r="AJ88" s="609"/>
      <c r="AK88" s="609"/>
      <c r="AL88" s="591"/>
    </row>
    <row r="89" spans="1:39" s="610" customFormat="1" ht="14.45" customHeight="1" x14ac:dyDescent="0.2">
      <c r="A89" s="590">
        <v>115</v>
      </c>
      <c r="B89" s="591" t="s">
        <v>1282</v>
      </c>
      <c r="C89" s="613" t="s">
        <v>565</v>
      </c>
      <c r="D89" s="593">
        <f t="shared" si="66"/>
        <v>6099498.1600000001</v>
      </c>
      <c r="E89" s="593">
        <f t="shared" si="67"/>
        <v>4891186.3171051461</v>
      </c>
      <c r="F89" s="594" t="s">
        <v>28</v>
      </c>
      <c r="G89" s="590"/>
      <c r="H89" s="608" t="s">
        <v>1283</v>
      </c>
      <c r="I89" s="590"/>
      <c r="J89" s="595" t="s">
        <v>1284</v>
      </c>
      <c r="K89" s="596">
        <f t="shared" si="68"/>
        <v>2318.9069167405905</v>
      </c>
      <c r="L89" s="596">
        <f t="shared" si="69"/>
        <v>1859.5309784964436</v>
      </c>
      <c r="M89" s="597">
        <f>SUM(K89)</f>
        <v>2318.9069167405905</v>
      </c>
      <c r="N89" s="598" t="s">
        <v>269</v>
      </c>
      <c r="O89" s="599" t="s">
        <v>263</v>
      </c>
      <c r="P89" s="598"/>
      <c r="Q89" s="600"/>
      <c r="R89" s="600"/>
      <c r="S89" s="601"/>
      <c r="T89" s="590">
        <v>115</v>
      </c>
      <c r="U89" s="590">
        <v>1</v>
      </c>
      <c r="V89" s="604">
        <v>1.7999999999999999E-2</v>
      </c>
      <c r="W89" s="604">
        <v>47.345999999999997</v>
      </c>
      <c r="X89" s="598">
        <f t="shared" si="49"/>
        <v>1</v>
      </c>
      <c r="Y89" s="598">
        <f t="shared" si="50"/>
        <v>0</v>
      </c>
      <c r="Z89" s="603">
        <f t="shared" si="70"/>
        <v>0</v>
      </c>
      <c r="AA89" s="603">
        <f t="shared" si="71"/>
        <v>0</v>
      </c>
      <c r="AB89" s="598">
        <v>1</v>
      </c>
      <c r="AC89" s="603">
        <f t="shared" si="72"/>
        <v>2318.9069167405905</v>
      </c>
      <c r="AD89" s="603">
        <f t="shared" si="73"/>
        <v>1859.5309784964436</v>
      </c>
      <c r="AE89" s="598" t="s">
        <v>263</v>
      </c>
      <c r="AF89" s="590">
        <v>526</v>
      </c>
      <c r="AG89" s="590">
        <v>100</v>
      </c>
      <c r="AH89" s="604">
        <f t="shared" si="48"/>
        <v>1.7999999999999999E-2</v>
      </c>
      <c r="AI89" s="605"/>
      <c r="AJ89" s="609"/>
      <c r="AK89" s="609"/>
      <c r="AL89" s="591"/>
    </row>
    <row r="90" spans="1:39" s="610" customFormat="1" ht="14.45" customHeight="1" x14ac:dyDescent="0.2">
      <c r="A90" s="590">
        <v>115</v>
      </c>
      <c r="B90" s="591" t="s">
        <v>900</v>
      </c>
      <c r="C90" s="606" t="s">
        <v>329</v>
      </c>
      <c r="D90" s="593">
        <f t="shared" si="66"/>
        <v>764252.57</v>
      </c>
      <c r="E90" s="593">
        <f t="shared" si="67"/>
        <v>439241.08775414643</v>
      </c>
      <c r="F90" s="594" t="s">
        <v>28</v>
      </c>
      <c r="G90" s="590">
        <v>52086</v>
      </c>
      <c r="H90" s="608" t="s">
        <v>1279</v>
      </c>
      <c r="I90" s="590">
        <v>52098</v>
      </c>
      <c r="J90" s="595" t="s">
        <v>1278</v>
      </c>
      <c r="K90" s="596">
        <f t="shared" si="68"/>
        <v>625.24071720752647</v>
      </c>
      <c r="L90" s="596">
        <f t="shared" si="69"/>
        <v>359.34640394394307</v>
      </c>
      <c r="M90" s="597">
        <f>SUM(K90)</f>
        <v>625.24071720752647</v>
      </c>
      <c r="N90" s="598" t="s">
        <v>269</v>
      </c>
      <c r="O90" s="599" t="s">
        <v>263</v>
      </c>
      <c r="P90" s="598" t="e">
        <f>VLOOKUP(I90,I92:J529,2,FALSE)</f>
        <v>#N/A</v>
      </c>
      <c r="Q90" s="600" t="e">
        <f>VLOOKUP(I90,#REF!,5,FALSE)</f>
        <v>#REF!</v>
      </c>
      <c r="R90" s="600" t="e">
        <f>VLOOKUP(I90,#REF!,6,FALSE)</f>
        <v>#REF!</v>
      </c>
      <c r="S90" s="601" t="e">
        <f>SQRT(Q90^2+R90^2)</f>
        <v>#REF!</v>
      </c>
      <c r="T90" s="590">
        <v>115</v>
      </c>
      <c r="U90" s="590">
        <v>1</v>
      </c>
      <c r="V90" s="604">
        <v>8.9999999999999993E-3</v>
      </c>
      <c r="W90" s="604">
        <v>11.000999999999999</v>
      </c>
      <c r="X90" s="598">
        <f t="shared" si="49"/>
        <v>1</v>
      </c>
      <c r="Y90" s="598">
        <f t="shared" si="50"/>
        <v>0</v>
      </c>
      <c r="Z90" s="603">
        <f t="shared" si="70"/>
        <v>0</v>
      </c>
      <c r="AA90" s="603">
        <f t="shared" si="71"/>
        <v>0</v>
      </c>
      <c r="AB90" s="598">
        <f>IF(N90="R",1,0)</f>
        <v>1</v>
      </c>
      <c r="AC90" s="603">
        <f t="shared" si="72"/>
        <v>625.24071720752647</v>
      </c>
      <c r="AD90" s="603">
        <f t="shared" si="73"/>
        <v>359.34640394394307</v>
      </c>
      <c r="AE90" s="598" t="s">
        <v>263</v>
      </c>
      <c r="AF90" s="590">
        <v>526</v>
      </c>
      <c r="AG90" s="590">
        <v>100</v>
      </c>
      <c r="AH90" s="604">
        <f t="shared" si="48"/>
        <v>8.9999999999999993E-3</v>
      </c>
      <c r="AI90" s="605"/>
      <c r="AJ90" s="609"/>
      <c r="AK90" s="609"/>
      <c r="AL90" s="591"/>
    </row>
    <row r="91" spans="1:39" s="610" customFormat="1" ht="14.45" customHeight="1" x14ac:dyDescent="0.2">
      <c r="A91" s="590">
        <v>115</v>
      </c>
      <c r="B91" s="591" t="s">
        <v>328</v>
      </c>
      <c r="C91" s="606" t="s">
        <v>562</v>
      </c>
      <c r="D91" s="593">
        <f t="shared" si="66"/>
        <v>1122135.96</v>
      </c>
      <c r="E91" s="593">
        <f t="shared" si="67"/>
        <v>1039254.0874809009</v>
      </c>
      <c r="F91" s="594" t="s">
        <v>29</v>
      </c>
      <c r="G91" s="590">
        <v>52086</v>
      </c>
      <c r="H91" s="608" t="s">
        <v>1280</v>
      </c>
      <c r="I91" s="590">
        <v>52098</v>
      </c>
      <c r="J91" s="595" t="s">
        <v>1281</v>
      </c>
      <c r="K91" s="596">
        <f t="shared" si="68"/>
        <v>1122135.96</v>
      </c>
      <c r="L91" s="596">
        <f t="shared" si="69"/>
        <v>1039254.0874809008</v>
      </c>
      <c r="M91" s="597">
        <f>SUM(K91)</f>
        <v>1122135.96</v>
      </c>
      <c r="N91" s="598" t="s">
        <v>269</v>
      </c>
      <c r="O91" s="599" t="s">
        <v>263</v>
      </c>
      <c r="P91" s="598" t="e">
        <f>VLOOKUP(I91,I104:J530,2,FALSE)</f>
        <v>#N/A</v>
      </c>
      <c r="Q91" s="600" t="e">
        <f>VLOOKUP(I91,#REF!,5,FALSE)</f>
        <v>#REF!</v>
      </c>
      <c r="R91" s="600" t="e">
        <f>VLOOKUP(I91,#REF!,6,FALSE)</f>
        <v>#REF!</v>
      </c>
      <c r="S91" s="601" t="e">
        <f>SQRT(Q91^2+R91^2)</f>
        <v>#REF!</v>
      </c>
      <c r="T91" s="590">
        <v>115</v>
      </c>
      <c r="U91" s="590">
        <v>1</v>
      </c>
      <c r="V91" s="602">
        <v>1.1479999999999999</v>
      </c>
      <c r="W91" s="602">
        <v>1.1479999999999999</v>
      </c>
      <c r="X91" s="598">
        <f t="shared" si="49"/>
        <v>0</v>
      </c>
      <c r="Y91" s="598">
        <f t="shared" si="50"/>
        <v>0</v>
      </c>
      <c r="Z91" s="603">
        <f t="shared" si="70"/>
        <v>0</v>
      </c>
      <c r="AA91" s="603">
        <f t="shared" si="71"/>
        <v>0</v>
      </c>
      <c r="AB91" s="598">
        <f>IF(N91="R",1,0)</f>
        <v>1</v>
      </c>
      <c r="AC91" s="603">
        <f t="shared" si="72"/>
        <v>0</v>
      </c>
      <c r="AD91" s="603">
        <f t="shared" si="73"/>
        <v>0</v>
      </c>
      <c r="AE91" s="598" t="s">
        <v>263</v>
      </c>
      <c r="AF91" s="590">
        <v>526</v>
      </c>
      <c r="AG91" s="590">
        <v>100</v>
      </c>
      <c r="AH91" s="604">
        <f t="shared" si="48"/>
        <v>1.1479999999999999</v>
      </c>
      <c r="AI91" s="605">
        <v>286</v>
      </c>
      <c r="AJ91" s="609"/>
      <c r="AK91" s="609"/>
      <c r="AL91" s="591"/>
    </row>
    <row r="92" spans="1:39" s="610" customFormat="1" ht="14.45" customHeight="1" x14ac:dyDescent="0.2">
      <c r="A92" s="590">
        <v>115</v>
      </c>
      <c r="B92" s="591" t="s">
        <v>1228</v>
      </c>
      <c r="C92" s="665" t="s">
        <v>1826</v>
      </c>
      <c r="D92" s="593">
        <f t="shared" si="66"/>
        <v>15633.369999999999</v>
      </c>
      <c r="E92" s="593">
        <f t="shared" si="67"/>
        <v>15464.1227586356</v>
      </c>
      <c r="F92" s="594" t="s">
        <v>28</v>
      </c>
      <c r="G92" s="590"/>
      <c r="H92" s="608" t="s">
        <v>1229</v>
      </c>
      <c r="I92" s="590"/>
      <c r="J92" s="595" t="s">
        <v>1230</v>
      </c>
      <c r="K92" s="596">
        <f t="shared" si="68"/>
        <v>13.866541503437061</v>
      </c>
      <c r="L92" s="596">
        <f t="shared" si="69"/>
        <v>13.716421990067794</v>
      </c>
      <c r="M92" s="597">
        <f>SUM(K92:K93)</f>
        <v>42.755169635597603</v>
      </c>
      <c r="N92" s="598" t="s">
        <v>269</v>
      </c>
      <c r="O92" s="599" t="s">
        <v>263</v>
      </c>
      <c r="P92" s="598"/>
      <c r="Q92" s="600"/>
      <c r="R92" s="600"/>
      <c r="S92" s="601"/>
      <c r="T92" s="590">
        <v>115</v>
      </c>
      <c r="U92" s="590">
        <v>1</v>
      </c>
      <c r="V92" s="604">
        <v>1.2E-2</v>
      </c>
      <c r="W92" s="604">
        <v>13.529</v>
      </c>
      <c r="X92" s="598">
        <f t="shared" si="49"/>
        <v>1</v>
      </c>
      <c r="Y92" s="598">
        <f t="shared" si="50"/>
        <v>0</v>
      </c>
      <c r="Z92" s="603">
        <f t="shared" si="70"/>
        <v>0</v>
      </c>
      <c r="AA92" s="603">
        <f t="shared" si="71"/>
        <v>0</v>
      </c>
      <c r="AB92" s="598">
        <v>1</v>
      </c>
      <c r="AC92" s="603">
        <f t="shared" si="72"/>
        <v>13.866541503437061</v>
      </c>
      <c r="AD92" s="603">
        <f t="shared" si="73"/>
        <v>13.716421990067794</v>
      </c>
      <c r="AE92" s="598" t="s">
        <v>263</v>
      </c>
      <c r="AF92" s="590">
        <v>526</v>
      </c>
      <c r="AG92" s="590">
        <v>100</v>
      </c>
      <c r="AH92" s="604">
        <f t="shared" ref="AH92:AH103" si="74">V92</f>
        <v>1.2E-2</v>
      </c>
      <c r="AI92" s="605"/>
      <c r="AJ92" s="609"/>
      <c r="AK92" s="609"/>
      <c r="AL92" s="591"/>
    </row>
    <row r="93" spans="1:39" s="610" customFormat="1" ht="14.45" customHeight="1" x14ac:dyDescent="0.2">
      <c r="A93" s="590">
        <v>115</v>
      </c>
      <c r="B93" s="591" t="s">
        <v>1228</v>
      </c>
      <c r="C93" s="665" t="s">
        <v>1826</v>
      </c>
      <c r="D93" s="593">
        <f t="shared" si="66"/>
        <v>15633.369999999999</v>
      </c>
      <c r="E93" s="593">
        <f t="shared" si="67"/>
        <v>15464.1227586356</v>
      </c>
      <c r="F93" s="594" t="s">
        <v>28</v>
      </c>
      <c r="G93" s="590"/>
      <c r="H93" s="608" t="s">
        <v>1231</v>
      </c>
      <c r="I93" s="590"/>
      <c r="J93" s="595" t="s">
        <v>1232</v>
      </c>
      <c r="K93" s="596">
        <f t="shared" si="68"/>
        <v>28.888628132160544</v>
      </c>
      <c r="L93" s="596">
        <f t="shared" si="69"/>
        <v>28.575879145974575</v>
      </c>
      <c r="M93" s="597"/>
      <c r="N93" s="598" t="s">
        <v>269</v>
      </c>
      <c r="O93" s="599" t="s">
        <v>263</v>
      </c>
      <c r="P93" s="598"/>
      <c r="Q93" s="600"/>
      <c r="R93" s="600"/>
      <c r="S93" s="601"/>
      <c r="T93" s="590">
        <v>115</v>
      </c>
      <c r="U93" s="590">
        <v>1</v>
      </c>
      <c r="V93" s="604">
        <v>2.5000000000000001E-2</v>
      </c>
      <c r="W93" s="604">
        <v>13.529</v>
      </c>
      <c r="X93" s="598">
        <f t="shared" si="49"/>
        <v>1</v>
      </c>
      <c r="Y93" s="598">
        <f t="shared" si="50"/>
        <v>0</v>
      </c>
      <c r="Z93" s="603">
        <f t="shared" si="70"/>
        <v>0</v>
      </c>
      <c r="AA93" s="603">
        <f t="shared" si="71"/>
        <v>0</v>
      </c>
      <c r="AB93" s="598">
        <v>1</v>
      </c>
      <c r="AC93" s="603">
        <f t="shared" si="72"/>
        <v>28.888628132160544</v>
      </c>
      <c r="AD93" s="603">
        <f t="shared" si="73"/>
        <v>28.575879145974575</v>
      </c>
      <c r="AE93" s="598" t="s">
        <v>263</v>
      </c>
      <c r="AF93" s="590">
        <v>526</v>
      </c>
      <c r="AG93" s="590">
        <v>100</v>
      </c>
      <c r="AH93" s="604">
        <f t="shared" si="74"/>
        <v>2.5000000000000001E-2</v>
      </c>
      <c r="AI93" s="605"/>
      <c r="AJ93" s="609"/>
      <c r="AK93" s="609"/>
      <c r="AL93" s="591"/>
    </row>
    <row r="94" spans="1:39" s="610" customFormat="1" ht="14.45" customHeight="1" x14ac:dyDescent="0.2">
      <c r="A94" s="590">
        <v>115</v>
      </c>
      <c r="B94" s="591" t="s">
        <v>330</v>
      </c>
      <c r="C94" s="592" t="s">
        <v>1719</v>
      </c>
      <c r="D94" s="593">
        <v>0</v>
      </c>
      <c r="E94" s="593">
        <v>0</v>
      </c>
      <c r="F94" s="594" t="s">
        <v>28</v>
      </c>
      <c r="G94" s="590"/>
      <c r="H94" s="608" t="s">
        <v>1218</v>
      </c>
      <c r="I94" s="590"/>
      <c r="J94" s="595" t="s">
        <v>1219</v>
      </c>
      <c r="K94" s="596">
        <f t="shared" si="68"/>
        <v>0</v>
      </c>
      <c r="L94" s="596">
        <f t="shared" si="69"/>
        <v>0</v>
      </c>
      <c r="M94" s="597">
        <f>SUM(K94:K96)</f>
        <v>0</v>
      </c>
      <c r="N94" s="598" t="s">
        <v>269</v>
      </c>
      <c r="O94" s="599" t="s">
        <v>263</v>
      </c>
      <c r="P94" s="598"/>
      <c r="Q94" s="600"/>
      <c r="R94" s="600"/>
      <c r="S94" s="601"/>
      <c r="T94" s="590">
        <v>115</v>
      </c>
      <c r="U94" s="590">
        <v>1</v>
      </c>
      <c r="V94" s="604">
        <v>2.8000000000000001E-2</v>
      </c>
      <c r="W94" s="604">
        <v>16.28</v>
      </c>
      <c r="X94" s="598">
        <f t="shared" si="49"/>
        <v>1</v>
      </c>
      <c r="Y94" s="598">
        <f t="shared" si="50"/>
        <v>0</v>
      </c>
      <c r="Z94" s="603">
        <f t="shared" si="70"/>
        <v>0</v>
      </c>
      <c r="AA94" s="603">
        <f t="shared" si="71"/>
        <v>0</v>
      </c>
      <c r="AB94" s="598">
        <f>IF(N94="R",1,0)</f>
        <v>1</v>
      </c>
      <c r="AC94" s="603">
        <f t="shared" ref="AC94:AC101" si="75">K94*X94*AB94</f>
        <v>0</v>
      </c>
      <c r="AD94" s="603">
        <f t="shared" ref="AD94:AD101" si="76">L94*X94*AB94</f>
        <v>0</v>
      </c>
      <c r="AE94" s="598" t="s">
        <v>263</v>
      </c>
      <c r="AF94" s="590">
        <v>526</v>
      </c>
      <c r="AG94" s="590">
        <v>100</v>
      </c>
      <c r="AH94" s="604">
        <f t="shared" si="74"/>
        <v>2.8000000000000001E-2</v>
      </c>
      <c r="AI94" s="605"/>
      <c r="AJ94" s="609"/>
      <c r="AK94" s="609"/>
      <c r="AL94" s="591"/>
    </row>
    <row r="95" spans="1:39" s="610" customFormat="1" ht="14.45" customHeight="1" x14ac:dyDescent="0.2">
      <c r="A95" s="590">
        <v>115</v>
      </c>
      <c r="B95" s="591" t="s">
        <v>330</v>
      </c>
      <c r="C95" s="592" t="s">
        <v>1719</v>
      </c>
      <c r="D95" s="593">
        <v>0</v>
      </c>
      <c r="E95" s="593">
        <v>0</v>
      </c>
      <c r="F95" s="594" t="s">
        <v>28</v>
      </c>
      <c r="G95" s="590"/>
      <c r="H95" s="608" t="s">
        <v>1220</v>
      </c>
      <c r="I95" s="590"/>
      <c r="J95" s="595" t="s">
        <v>1221</v>
      </c>
      <c r="K95" s="596">
        <f t="shared" si="68"/>
        <v>0</v>
      </c>
      <c r="L95" s="596">
        <f t="shared" si="69"/>
        <v>0</v>
      </c>
      <c r="M95" s="597"/>
      <c r="N95" s="598" t="s">
        <v>269</v>
      </c>
      <c r="O95" s="599" t="s">
        <v>263</v>
      </c>
      <c r="P95" s="598"/>
      <c r="Q95" s="600"/>
      <c r="R95" s="600"/>
      <c r="S95" s="601"/>
      <c r="T95" s="590">
        <v>115</v>
      </c>
      <c r="U95" s="590">
        <v>1</v>
      </c>
      <c r="V95" s="604">
        <v>1.7000000000000001E-2</v>
      </c>
      <c r="W95" s="604">
        <v>16.28</v>
      </c>
      <c r="X95" s="598">
        <f t="shared" si="49"/>
        <v>1</v>
      </c>
      <c r="Y95" s="598">
        <f t="shared" si="50"/>
        <v>0</v>
      </c>
      <c r="Z95" s="603">
        <f t="shared" si="70"/>
        <v>0</v>
      </c>
      <c r="AA95" s="603">
        <f t="shared" si="71"/>
        <v>0</v>
      </c>
      <c r="AB95" s="598">
        <f>IF(N95="R",1,0)</f>
        <v>1</v>
      </c>
      <c r="AC95" s="603">
        <f t="shared" si="75"/>
        <v>0</v>
      </c>
      <c r="AD95" s="603">
        <f t="shared" si="76"/>
        <v>0</v>
      </c>
      <c r="AE95" s="598" t="s">
        <v>263</v>
      </c>
      <c r="AF95" s="590">
        <v>526</v>
      </c>
      <c r="AG95" s="590">
        <v>100</v>
      </c>
      <c r="AH95" s="604">
        <f t="shared" si="74"/>
        <v>1.7000000000000001E-2</v>
      </c>
      <c r="AI95" s="605"/>
      <c r="AJ95" s="609"/>
      <c r="AK95" s="609"/>
      <c r="AL95" s="591"/>
    </row>
    <row r="96" spans="1:39" s="610" customFormat="1" ht="14.45" customHeight="1" x14ac:dyDescent="0.2">
      <c r="A96" s="590">
        <v>115</v>
      </c>
      <c r="B96" s="591" t="s">
        <v>330</v>
      </c>
      <c r="C96" s="592" t="s">
        <v>1719</v>
      </c>
      <c r="D96" s="593">
        <v>0</v>
      </c>
      <c r="E96" s="593">
        <v>0</v>
      </c>
      <c r="F96" s="594" t="s">
        <v>28</v>
      </c>
      <c r="G96" s="590">
        <v>52394</v>
      </c>
      <c r="H96" s="592" t="s">
        <v>1221</v>
      </c>
      <c r="I96" s="590">
        <v>52396</v>
      </c>
      <c r="J96" s="592" t="s">
        <v>1222</v>
      </c>
      <c r="K96" s="596">
        <f t="shared" si="68"/>
        <v>0</v>
      </c>
      <c r="L96" s="596">
        <f t="shared" si="69"/>
        <v>0</v>
      </c>
      <c r="M96" s="597"/>
      <c r="N96" s="598" t="s">
        <v>269</v>
      </c>
      <c r="O96" s="599" t="s">
        <v>263</v>
      </c>
      <c r="P96" s="598" t="e">
        <f>VLOOKUP(I96,I104:J531,2,FALSE)</f>
        <v>#N/A</v>
      </c>
      <c r="Q96" s="600" t="e">
        <f>VLOOKUP(I96,#REF!,5,FALSE)</f>
        <v>#REF!</v>
      </c>
      <c r="R96" s="600" t="e">
        <f>VLOOKUP(I96,#REF!,6,FALSE)</f>
        <v>#REF!</v>
      </c>
      <c r="S96" s="601" t="e">
        <f>SQRT(Q96^2+R96^2)</f>
        <v>#REF!</v>
      </c>
      <c r="T96" s="590">
        <v>115</v>
      </c>
      <c r="U96" s="590">
        <v>1</v>
      </c>
      <c r="V96" s="602">
        <v>2.73</v>
      </c>
      <c r="W96" s="602">
        <v>16.28</v>
      </c>
      <c r="X96" s="598">
        <f t="shared" si="49"/>
        <v>1</v>
      </c>
      <c r="Y96" s="598">
        <f t="shared" si="50"/>
        <v>0</v>
      </c>
      <c r="Z96" s="603">
        <f t="shared" ref="Z96:Z101" si="77">K96*X96*Y96</f>
        <v>0</v>
      </c>
      <c r="AA96" s="603">
        <f t="shared" ref="AA96:AA101" si="78">L96*X96*Y96</f>
        <v>0</v>
      </c>
      <c r="AB96" s="598">
        <f>IF(N96="R",1,0)</f>
        <v>1</v>
      </c>
      <c r="AC96" s="603">
        <f t="shared" si="75"/>
        <v>0</v>
      </c>
      <c r="AD96" s="603">
        <f t="shared" si="76"/>
        <v>0</v>
      </c>
      <c r="AE96" s="598" t="s">
        <v>263</v>
      </c>
      <c r="AF96" s="590">
        <v>526</v>
      </c>
      <c r="AG96" s="590">
        <v>100</v>
      </c>
      <c r="AH96" s="604">
        <f t="shared" si="74"/>
        <v>2.73</v>
      </c>
      <c r="AI96" s="605"/>
      <c r="AJ96" s="609"/>
      <c r="AK96" s="609"/>
      <c r="AL96" s="591"/>
    </row>
    <row r="97" spans="1:39" s="610" customFormat="1" ht="14.45" customHeight="1" x14ac:dyDescent="0.2">
      <c r="A97" s="590">
        <v>115</v>
      </c>
      <c r="B97" s="591" t="s">
        <v>1347</v>
      </c>
      <c r="C97" s="613" t="s">
        <v>566</v>
      </c>
      <c r="D97" s="593">
        <f t="shared" ref="D97:D103" si="79">VLOOKUP(C97,TLine_Cost,2,FALSE)</f>
        <v>2321721.2000000002</v>
      </c>
      <c r="E97" s="593">
        <f t="shared" ref="E97:E108" si="80">VLOOKUP(C97,TLine_Cost,4,FALSE)</f>
        <v>2051247.4123811452</v>
      </c>
      <c r="F97" s="594" t="s">
        <v>29</v>
      </c>
      <c r="G97" s="590"/>
      <c r="H97" s="592" t="s">
        <v>1348</v>
      </c>
      <c r="I97" s="590"/>
      <c r="J97" s="592" t="s">
        <v>1349</v>
      </c>
      <c r="K97" s="596">
        <f t="shared" si="68"/>
        <v>4278.3560196560193</v>
      </c>
      <c r="L97" s="596">
        <f t="shared" si="69"/>
        <v>3779.9399491053041</v>
      </c>
      <c r="M97" s="597">
        <f>SUM(K97)</f>
        <v>4278.3560196560193</v>
      </c>
      <c r="N97" s="598" t="s">
        <v>269</v>
      </c>
      <c r="O97" s="599" t="s">
        <v>263</v>
      </c>
      <c r="P97" s="598"/>
      <c r="Q97" s="600"/>
      <c r="R97" s="600"/>
      <c r="S97" s="601"/>
      <c r="T97" s="590">
        <v>115</v>
      </c>
      <c r="U97" s="590">
        <v>1</v>
      </c>
      <c r="V97" s="602">
        <v>0.03</v>
      </c>
      <c r="W97" s="602">
        <v>16.28</v>
      </c>
      <c r="X97" s="598">
        <f t="shared" si="49"/>
        <v>0</v>
      </c>
      <c r="Y97" s="598">
        <f t="shared" si="50"/>
        <v>0</v>
      </c>
      <c r="Z97" s="603">
        <f t="shared" si="77"/>
        <v>0</v>
      </c>
      <c r="AA97" s="603">
        <f t="shared" si="78"/>
        <v>0</v>
      </c>
      <c r="AB97" s="598">
        <v>1</v>
      </c>
      <c r="AC97" s="603">
        <f t="shared" si="75"/>
        <v>0</v>
      </c>
      <c r="AD97" s="603">
        <f t="shared" si="76"/>
        <v>0</v>
      </c>
      <c r="AE97" s="598" t="s">
        <v>263</v>
      </c>
      <c r="AF97" s="590">
        <v>526</v>
      </c>
      <c r="AG97" s="590">
        <v>100</v>
      </c>
      <c r="AH97" s="604">
        <f>V97</f>
        <v>0.03</v>
      </c>
      <c r="AI97" s="605">
        <v>287</v>
      </c>
      <c r="AJ97" s="609"/>
      <c r="AK97" s="609"/>
      <c r="AL97" s="591"/>
    </row>
    <row r="98" spans="1:39" s="610" customFormat="1" ht="14.45" customHeight="1" x14ac:dyDescent="0.2">
      <c r="A98" s="590">
        <v>115</v>
      </c>
      <c r="B98" s="591" t="s">
        <v>1340</v>
      </c>
      <c r="C98" s="660" t="s">
        <v>1628</v>
      </c>
      <c r="D98" s="593">
        <f t="shared" si="79"/>
        <v>5724280.7799999993</v>
      </c>
      <c r="E98" s="593">
        <f t="shared" si="80"/>
        <v>4218983.2515996313</v>
      </c>
      <c r="F98" s="594" t="s">
        <v>29</v>
      </c>
      <c r="G98" s="590"/>
      <c r="H98" s="592" t="s">
        <v>1341</v>
      </c>
      <c r="I98" s="590"/>
      <c r="J98" s="592" t="s">
        <v>1342</v>
      </c>
      <c r="K98" s="596">
        <f t="shared" si="68"/>
        <v>0</v>
      </c>
      <c r="L98" s="596">
        <f t="shared" si="69"/>
        <v>0</v>
      </c>
      <c r="M98" s="597">
        <f>SUM(K98:K101)</f>
        <v>22526.684311324876</v>
      </c>
      <c r="N98" s="598" t="s">
        <v>262</v>
      </c>
      <c r="O98" s="599" t="s">
        <v>601</v>
      </c>
      <c r="P98" s="598"/>
      <c r="Q98" s="600"/>
      <c r="R98" s="600"/>
      <c r="S98" s="601"/>
      <c r="T98" s="590">
        <v>115</v>
      </c>
      <c r="U98" s="590">
        <v>1</v>
      </c>
      <c r="V98" s="602">
        <v>0</v>
      </c>
      <c r="W98" s="602">
        <v>27.443999999999999</v>
      </c>
      <c r="X98" s="598">
        <f t="shared" si="49"/>
        <v>0</v>
      </c>
      <c r="Y98" s="598">
        <f t="shared" si="50"/>
        <v>1</v>
      </c>
      <c r="Z98" s="603">
        <f t="shared" si="77"/>
        <v>0</v>
      </c>
      <c r="AA98" s="603">
        <f t="shared" si="78"/>
        <v>0</v>
      </c>
      <c r="AB98" s="598">
        <v>0</v>
      </c>
      <c r="AC98" s="603">
        <f t="shared" si="75"/>
        <v>0</v>
      </c>
      <c r="AD98" s="603">
        <f t="shared" si="76"/>
        <v>0</v>
      </c>
      <c r="AE98" s="598" t="s">
        <v>263</v>
      </c>
      <c r="AF98" s="590">
        <v>526</v>
      </c>
      <c r="AG98" s="590">
        <v>100</v>
      </c>
      <c r="AH98" s="604">
        <f t="shared" si="74"/>
        <v>0</v>
      </c>
      <c r="AI98" s="605"/>
      <c r="AJ98" s="609"/>
      <c r="AK98" s="609"/>
      <c r="AL98" s="591"/>
    </row>
    <row r="99" spans="1:39" s="610" customFormat="1" ht="14.45" customHeight="1" x14ac:dyDescent="0.2">
      <c r="A99" s="590">
        <v>115</v>
      </c>
      <c r="B99" s="591" t="s">
        <v>1340</v>
      </c>
      <c r="C99" s="660" t="s">
        <v>1628</v>
      </c>
      <c r="D99" s="593">
        <f t="shared" si="79"/>
        <v>5724280.7799999993</v>
      </c>
      <c r="E99" s="593">
        <f t="shared" si="80"/>
        <v>4218983.2515996313</v>
      </c>
      <c r="F99" s="594" t="s">
        <v>29</v>
      </c>
      <c r="G99" s="590"/>
      <c r="H99" s="592" t="s">
        <v>1343</v>
      </c>
      <c r="I99" s="590"/>
      <c r="J99" s="592" t="s">
        <v>1344</v>
      </c>
      <c r="K99" s="596">
        <f t="shared" si="68"/>
        <v>0</v>
      </c>
      <c r="L99" s="596">
        <f t="shared" si="69"/>
        <v>0</v>
      </c>
      <c r="M99" s="597"/>
      <c r="N99" s="598" t="s">
        <v>262</v>
      </c>
      <c r="O99" s="599" t="s">
        <v>601</v>
      </c>
      <c r="P99" s="598"/>
      <c r="Q99" s="600"/>
      <c r="R99" s="600"/>
      <c r="S99" s="601"/>
      <c r="T99" s="590">
        <v>115</v>
      </c>
      <c r="U99" s="590">
        <v>1</v>
      </c>
      <c r="V99" s="602">
        <v>0</v>
      </c>
      <c r="W99" s="602">
        <v>27.443999999999999</v>
      </c>
      <c r="X99" s="598">
        <f t="shared" si="49"/>
        <v>0</v>
      </c>
      <c r="Y99" s="598">
        <f t="shared" si="50"/>
        <v>1</v>
      </c>
      <c r="Z99" s="603">
        <f t="shared" si="77"/>
        <v>0</v>
      </c>
      <c r="AA99" s="603">
        <f t="shared" si="78"/>
        <v>0</v>
      </c>
      <c r="AB99" s="598">
        <v>0</v>
      </c>
      <c r="AC99" s="603">
        <f t="shared" si="75"/>
        <v>0</v>
      </c>
      <c r="AD99" s="603">
        <f t="shared" si="76"/>
        <v>0</v>
      </c>
      <c r="AE99" s="598" t="s">
        <v>263</v>
      </c>
      <c r="AF99" s="590">
        <v>526</v>
      </c>
      <c r="AG99" s="590">
        <v>100</v>
      </c>
      <c r="AH99" s="604">
        <f t="shared" si="74"/>
        <v>0</v>
      </c>
      <c r="AI99" s="605"/>
      <c r="AJ99" s="609"/>
      <c r="AK99" s="609"/>
      <c r="AL99" s="591"/>
    </row>
    <row r="100" spans="1:39" s="610" customFormat="1" ht="14.45" customHeight="1" x14ac:dyDescent="0.2">
      <c r="A100" s="590">
        <v>115</v>
      </c>
      <c r="B100" s="591" t="s">
        <v>1340</v>
      </c>
      <c r="C100" s="660" t="s">
        <v>1628</v>
      </c>
      <c r="D100" s="593">
        <f t="shared" si="79"/>
        <v>5724280.7799999993</v>
      </c>
      <c r="E100" s="593">
        <f t="shared" si="80"/>
        <v>4218983.2515996313</v>
      </c>
      <c r="F100" s="594" t="s">
        <v>29</v>
      </c>
      <c r="G100" s="590"/>
      <c r="H100" s="592" t="s">
        <v>1345</v>
      </c>
      <c r="I100" s="590"/>
      <c r="J100" s="592" t="s">
        <v>1346</v>
      </c>
      <c r="K100" s="596">
        <f t="shared" si="68"/>
        <v>18355.076105523975</v>
      </c>
      <c r="L100" s="596">
        <f t="shared" si="69"/>
        <v>13528.294932982348</v>
      </c>
      <c r="M100" s="597"/>
      <c r="N100" s="598" t="s">
        <v>262</v>
      </c>
      <c r="O100" s="599" t="s">
        <v>601</v>
      </c>
      <c r="P100" s="598"/>
      <c r="Q100" s="600"/>
      <c r="R100" s="600"/>
      <c r="S100" s="601"/>
      <c r="T100" s="590">
        <v>115</v>
      </c>
      <c r="U100" s="590">
        <v>1</v>
      </c>
      <c r="V100" s="602">
        <v>8.7999999999999995E-2</v>
      </c>
      <c r="W100" s="602">
        <v>27.443999999999999</v>
      </c>
      <c r="X100" s="598">
        <f t="shared" si="49"/>
        <v>0</v>
      </c>
      <c r="Y100" s="598">
        <f t="shared" si="50"/>
        <v>1</v>
      </c>
      <c r="Z100" s="603">
        <f t="shared" si="77"/>
        <v>0</v>
      </c>
      <c r="AA100" s="603">
        <f t="shared" si="78"/>
        <v>0</v>
      </c>
      <c r="AB100" s="598">
        <v>0</v>
      </c>
      <c r="AC100" s="603">
        <f t="shared" si="75"/>
        <v>0</v>
      </c>
      <c r="AD100" s="603">
        <f t="shared" si="76"/>
        <v>0</v>
      </c>
      <c r="AE100" s="598" t="s">
        <v>263</v>
      </c>
      <c r="AF100" s="590">
        <v>526</v>
      </c>
      <c r="AG100" s="590">
        <v>100</v>
      </c>
      <c r="AH100" s="604">
        <f t="shared" si="74"/>
        <v>8.7999999999999995E-2</v>
      </c>
      <c r="AI100" s="605"/>
      <c r="AJ100" s="609"/>
      <c r="AK100" s="609"/>
      <c r="AL100" s="591"/>
    </row>
    <row r="101" spans="1:39" s="610" customFormat="1" ht="14.45" customHeight="1" x14ac:dyDescent="0.2">
      <c r="A101" s="590">
        <v>115</v>
      </c>
      <c r="B101" s="591" t="s">
        <v>1340</v>
      </c>
      <c r="C101" s="660" t="s">
        <v>1628</v>
      </c>
      <c r="D101" s="593">
        <f>VLOOKUP(C101,TLine_Cost,2,FALSE)</f>
        <v>5724280.7799999993</v>
      </c>
      <c r="E101" s="593">
        <f>VLOOKUP(C101,TLine_Cost,4,FALSE)</f>
        <v>4218983.2515996313</v>
      </c>
      <c r="F101" s="594" t="s">
        <v>29</v>
      </c>
      <c r="G101" s="590"/>
      <c r="H101" s="592" t="s">
        <v>1801</v>
      </c>
      <c r="I101" s="590"/>
      <c r="J101" s="592" t="s">
        <v>1802</v>
      </c>
      <c r="K101" s="596">
        <f t="shared" si="68"/>
        <v>4171.6082058009033</v>
      </c>
      <c r="L101" s="596">
        <f t="shared" si="69"/>
        <v>3074.6124847687156</v>
      </c>
      <c r="M101" s="597"/>
      <c r="N101" s="598" t="s">
        <v>269</v>
      </c>
      <c r="O101" s="599" t="s">
        <v>263</v>
      </c>
      <c r="P101" s="598"/>
      <c r="Q101" s="600"/>
      <c r="R101" s="600"/>
      <c r="S101" s="601"/>
      <c r="T101" s="590">
        <v>115</v>
      </c>
      <c r="U101" s="590">
        <v>1</v>
      </c>
      <c r="V101" s="602">
        <v>0.02</v>
      </c>
      <c r="W101" s="602">
        <v>27.443999999999999</v>
      </c>
      <c r="X101" s="598">
        <f t="shared" si="49"/>
        <v>0</v>
      </c>
      <c r="Y101" s="598">
        <f t="shared" si="50"/>
        <v>0</v>
      </c>
      <c r="Z101" s="603">
        <f t="shared" si="77"/>
        <v>0</v>
      </c>
      <c r="AA101" s="603">
        <f t="shared" si="78"/>
        <v>0</v>
      </c>
      <c r="AB101" s="598">
        <v>1</v>
      </c>
      <c r="AC101" s="603">
        <f t="shared" si="75"/>
        <v>0</v>
      </c>
      <c r="AD101" s="603">
        <f t="shared" si="76"/>
        <v>0</v>
      </c>
      <c r="AE101" s="598" t="s">
        <v>263</v>
      </c>
      <c r="AF101" s="590">
        <v>526</v>
      </c>
      <c r="AG101" s="590">
        <v>100</v>
      </c>
      <c r="AH101" s="604">
        <f t="shared" si="74"/>
        <v>0.02</v>
      </c>
      <c r="AI101" s="605"/>
      <c r="AJ101" s="609"/>
      <c r="AK101" s="609"/>
      <c r="AL101" s="591"/>
    </row>
    <row r="102" spans="1:39" s="610" customFormat="1" ht="14.45" customHeight="1" x14ac:dyDescent="0.2">
      <c r="A102" s="590">
        <v>115</v>
      </c>
      <c r="B102" s="591" t="s">
        <v>1233</v>
      </c>
      <c r="C102" s="613" t="s">
        <v>457</v>
      </c>
      <c r="D102" s="593">
        <f t="shared" si="79"/>
        <v>443830.8</v>
      </c>
      <c r="E102" s="593">
        <f t="shared" si="80"/>
        <v>391998.28581586562</v>
      </c>
      <c r="F102" s="594" t="s">
        <v>28</v>
      </c>
      <c r="G102" s="590"/>
      <c r="H102" s="608" t="s">
        <v>1286</v>
      </c>
      <c r="I102" s="590"/>
      <c r="J102" s="595" t="s">
        <v>1234</v>
      </c>
      <c r="K102" s="596">
        <f t="shared" ref="K102:K108" si="81">D102*V102/W102</f>
        <v>344.2327817993795</v>
      </c>
      <c r="L102" s="596">
        <f t="shared" ref="L102:L108" si="82">E102*V102/W102</f>
        <v>304.03176252523184</v>
      </c>
      <c r="M102" s="597">
        <f>SUM(K102:K103)</f>
        <v>940.90293691830391</v>
      </c>
      <c r="N102" s="598" t="s">
        <v>269</v>
      </c>
      <c r="O102" s="599" t="s">
        <v>263</v>
      </c>
      <c r="P102" s="598"/>
      <c r="Q102" s="600"/>
      <c r="R102" s="600"/>
      <c r="S102" s="601"/>
      <c r="T102" s="590">
        <v>115</v>
      </c>
      <c r="U102" s="590">
        <v>1</v>
      </c>
      <c r="V102" s="604">
        <v>1.4999999999999999E-2</v>
      </c>
      <c r="W102" s="604">
        <v>19.34</v>
      </c>
      <c r="X102" s="598">
        <f t="shared" si="49"/>
        <v>1</v>
      </c>
      <c r="Y102" s="598">
        <f t="shared" si="50"/>
        <v>0</v>
      </c>
      <c r="Z102" s="603">
        <f t="shared" ref="Z102:Z108" si="83">K102*X102*Y102</f>
        <v>0</v>
      </c>
      <c r="AA102" s="603">
        <f t="shared" ref="AA102:AA108" si="84">L102*X102*Y102</f>
        <v>0</v>
      </c>
      <c r="AB102" s="598">
        <v>1</v>
      </c>
      <c r="AC102" s="603">
        <f t="shared" ref="AC102:AC114" si="85">K102*X102*AB102</f>
        <v>344.2327817993795</v>
      </c>
      <c r="AD102" s="603">
        <f t="shared" ref="AD102:AD114" si="86">L102*X102*AB102</f>
        <v>304.03176252523184</v>
      </c>
      <c r="AE102" s="598" t="s">
        <v>263</v>
      </c>
      <c r="AF102" s="590">
        <v>526</v>
      </c>
      <c r="AG102" s="590">
        <v>100</v>
      </c>
      <c r="AH102" s="604">
        <f t="shared" si="74"/>
        <v>1.4999999999999999E-2</v>
      </c>
      <c r="AI102" s="605"/>
      <c r="AJ102" s="609"/>
      <c r="AK102" s="609"/>
      <c r="AL102" s="591"/>
    </row>
    <row r="103" spans="1:39" s="610" customFormat="1" ht="14.45" customHeight="1" x14ac:dyDescent="0.2">
      <c r="A103" s="590">
        <v>115</v>
      </c>
      <c r="B103" s="591" t="s">
        <v>1233</v>
      </c>
      <c r="C103" s="613" t="s">
        <v>457</v>
      </c>
      <c r="D103" s="593">
        <f t="shared" si="79"/>
        <v>443830.8</v>
      </c>
      <c r="E103" s="593">
        <f t="shared" si="80"/>
        <v>391998.28581586562</v>
      </c>
      <c r="F103" s="594" t="s">
        <v>28</v>
      </c>
      <c r="G103" s="590"/>
      <c r="H103" s="608" t="s">
        <v>1285</v>
      </c>
      <c r="I103" s="590"/>
      <c r="J103" s="595" t="s">
        <v>1235</v>
      </c>
      <c r="K103" s="596">
        <f t="shared" si="81"/>
        <v>596.67015511892441</v>
      </c>
      <c r="L103" s="596">
        <f t="shared" si="82"/>
        <v>526.98838837706853</v>
      </c>
      <c r="M103" s="597"/>
      <c r="N103" s="598" t="s">
        <v>269</v>
      </c>
      <c r="O103" s="599" t="s">
        <v>263</v>
      </c>
      <c r="P103" s="598"/>
      <c r="Q103" s="600"/>
      <c r="R103" s="600"/>
      <c r="S103" s="601"/>
      <c r="T103" s="590">
        <v>115</v>
      </c>
      <c r="U103" s="590">
        <v>1</v>
      </c>
      <c r="V103" s="604">
        <v>2.5999999999999999E-2</v>
      </c>
      <c r="W103" s="604">
        <v>19.34</v>
      </c>
      <c r="X103" s="598">
        <f t="shared" si="49"/>
        <v>1</v>
      </c>
      <c r="Y103" s="598">
        <f t="shared" si="50"/>
        <v>0</v>
      </c>
      <c r="Z103" s="603">
        <f t="shared" si="83"/>
        <v>0</v>
      </c>
      <c r="AA103" s="603">
        <f t="shared" si="84"/>
        <v>0</v>
      </c>
      <c r="AB103" s="598">
        <v>1</v>
      </c>
      <c r="AC103" s="603">
        <f t="shared" si="85"/>
        <v>596.67015511892441</v>
      </c>
      <c r="AD103" s="603">
        <f t="shared" si="86"/>
        <v>526.98838837706853</v>
      </c>
      <c r="AE103" s="598" t="s">
        <v>263</v>
      </c>
      <c r="AF103" s="590">
        <v>526</v>
      </c>
      <c r="AG103" s="590">
        <v>100</v>
      </c>
      <c r="AH103" s="604">
        <f t="shared" si="74"/>
        <v>2.5999999999999999E-2</v>
      </c>
      <c r="AI103" s="605"/>
      <c r="AJ103" s="609"/>
      <c r="AK103" s="609"/>
      <c r="AL103" s="591"/>
    </row>
    <row r="104" spans="1:39" s="610" customFormat="1" ht="14.45" customHeight="1" x14ac:dyDescent="0.2">
      <c r="A104" s="592">
        <v>115</v>
      </c>
      <c r="B104" s="605" t="s">
        <v>901</v>
      </c>
      <c r="C104" s="592" t="s">
        <v>146</v>
      </c>
      <c r="D104" s="593">
        <f>VLOOKUP(C104,TLine_Cost,2,FALSE)</f>
        <v>335413.82999999996</v>
      </c>
      <c r="E104" s="593">
        <f t="shared" si="80"/>
        <v>295503.19100945169</v>
      </c>
      <c r="F104" s="612" t="s">
        <v>28</v>
      </c>
      <c r="G104" s="590"/>
      <c r="H104" s="592" t="s">
        <v>866</v>
      </c>
      <c r="I104" s="590"/>
      <c r="J104" s="666" t="s">
        <v>902</v>
      </c>
      <c r="K104" s="596">
        <f t="shared" si="81"/>
        <v>228875.92437415879</v>
      </c>
      <c r="L104" s="596">
        <f t="shared" si="82"/>
        <v>201642.15052731091</v>
      </c>
      <c r="M104" s="597">
        <f>SUM(K104:K106)</f>
        <v>335413.82999999996</v>
      </c>
      <c r="N104" s="598" t="s">
        <v>269</v>
      </c>
      <c r="O104" s="599" t="s">
        <v>263</v>
      </c>
      <c r="P104" s="598"/>
      <c r="Q104" s="600"/>
      <c r="R104" s="600"/>
      <c r="S104" s="601"/>
      <c r="T104" s="590">
        <v>115</v>
      </c>
      <c r="U104" s="590">
        <v>1</v>
      </c>
      <c r="V104" s="602">
        <v>0.50700000000000001</v>
      </c>
      <c r="W104" s="602">
        <v>0.74299999999999999</v>
      </c>
      <c r="X104" s="598">
        <f t="shared" si="49"/>
        <v>1</v>
      </c>
      <c r="Y104" s="598">
        <f t="shared" si="50"/>
        <v>0</v>
      </c>
      <c r="Z104" s="603">
        <f t="shared" si="83"/>
        <v>0</v>
      </c>
      <c r="AA104" s="603">
        <f t="shared" si="84"/>
        <v>0</v>
      </c>
      <c r="AB104" s="598">
        <f>IF(N104="R",1,0)</f>
        <v>1</v>
      </c>
      <c r="AC104" s="603">
        <f t="shared" si="85"/>
        <v>228875.92437415879</v>
      </c>
      <c r="AD104" s="603">
        <f t="shared" si="86"/>
        <v>201642.15052731091</v>
      </c>
      <c r="AE104" s="598" t="s">
        <v>263</v>
      </c>
      <c r="AF104" s="590">
        <v>526</v>
      </c>
      <c r="AG104" s="590">
        <v>100</v>
      </c>
      <c r="AH104" s="604">
        <f t="shared" si="48"/>
        <v>0.50700000000000001</v>
      </c>
      <c r="AI104" s="605"/>
      <c r="AJ104" s="609"/>
      <c r="AK104" s="609"/>
      <c r="AL104" s="663" t="s">
        <v>1785</v>
      </c>
      <c r="AM104" s="667" t="s">
        <v>1782</v>
      </c>
    </row>
    <row r="105" spans="1:39" s="589" customFormat="1" ht="14.45" customHeight="1" x14ac:dyDescent="0.2">
      <c r="A105" s="590">
        <v>115</v>
      </c>
      <c r="B105" s="605" t="s">
        <v>901</v>
      </c>
      <c r="C105" s="592" t="s">
        <v>146</v>
      </c>
      <c r="D105" s="593">
        <f>VLOOKUP(C105,TLine_Cost,2,FALSE)</f>
        <v>335413.82999999996</v>
      </c>
      <c r="E105" s="593">
        <f t="shared" si="80"/>
        <v>295503.19100945169</v>
      </c>
      <c r="F105" s="594" t="s">
        <v>28</v>
      </c>
      <c r="G105" s="590"/>
      <c r="H105" s="666" t="s">
        <v>902</v>
      </c>
      <c r="I105" s="642"/>
      <c r="J105" s="666" t="s">
        <v>903</v>
      </c>
      <c r="K105" s="596">
        <f t="shared" si="81"/>
        <v>61394.72527590848</v>
      </c>
      <c r="L105" s="596">
        <f t="shared" si="82"/>
        <v>54089.413159199779</v>
      </c>
      <c r="M105" s="597"/>
      <c r="N105" s="598" t="s">
        <v>269</v>
      </c>
      <c r="O105" s="599" t="s">
        <v>263</v>
      </c>
      <c r="P105" s="598" t="e">
        <f>VLOOKUP(I105,I109:J541,2,FALSE)</f>
        <v>#N/A</v>
      </c>
      <c r="Q105" s="600" t="e">
        <f>VLOOKUP(I105,#REF!,5,FALSE)</f>
        <v>#REF!</v>
      </c>
      <c r="R105" s="600" t="e">
        <f>VLOOKUP(I105,#REF!,6,FALSE)</f>
        <v>#REF!</v>
      </c>
      <c r="S105" s="601" t="e">
        <f>SQRT(Q105^2+R105^2)</f>
        <v>#REF!</v>
      </c>
      <c r="T105" s="590">
        <v>115</v>
      </c>
      <c r="U105" s="590">
        <v>1</v>
      </c>
      <c r="V105" s="604">
        <v>0.13600000000000001</v>
      </c>
      <c r="W105" s="602">
        <v>0.74299999999999999</v>
      </c>
      <c r="X105" s="598">
        <f t="shared" si="49"/>
        <v>1</v>
      </c>
      <c r="Y105" s="598">
        <f t="shared" si="50"/>
        <v>0</v>
      </c>
      <c r="Z105" s="603">
        <f t="shared" si="83"/>
        <v>0</v>
      </c>
      <c r="AA105" s="603">
        <f t="shared" si="84"/>
        <v>0</v>
      </c>
      <c r="AB105" s="598">
        <f>IF(N105="R",1,0)</f>
        <v>1</v>
      </c>
      <c r="AC105" s="603">
        <f t="shared" si="85"/>
        <v>61394.72527590848</v>
      </c>
      <c r="AD105" s="603">
        <f t="shared" si="86"/>
        <v>54089.413159199779</v>
      </c>
      <c r="AE105" s="598" t="s">
        <v>263</v>
      </c>
      <c r="AF105" s="590">
        <v>526</v>
      </c>
      <c r="AG105" s="590">
        <v>100</v>
      </c>
      <c r="AH105" s="604">
        <f t="shared" si="48"/>
        <v>0.13600000000000001</v>
      </c>
      <c r="AI105" s="605"/>
      <c r="AJ105" s="591"/>
      <c r="AK105" s="591"/>
      <c r="AL105" s="663" t="s">
        <v>1785</v>
      </c>
      <c r="AM105" s="667" t="s">
        <v>1782</v>
      </c>
    </row>
    <row r="106" spans="1:39" s="589" customFormat="1" ht="14.45" customHeight="1" x14ac:dyDescent="0.2">
      <c r="A106" s="590">
        <v>115</v>
      </c>
      <c r="B106" s="591" t="s">
        <v>901</v>
      </c>
      <c r="C106" s="592" t="s">
        <v>146</v>
      </c>
      <c r="D106" s="593">
        <f>VLOOKUP(C106,TLine_Cost,2,FALSE)</f>
        <v>335413.82999999996</v>
      </c>
      <c r="E106" s="593">
        <f t="shared" si="80"/>
        <v>295503.19100945169</v>
      </c>
      <c r="F106" s="594" t="s">
        <v>28</v>
      </c>
      <c r="G106" s="590"/>
      <c r="H106" s="666" t="s">
        <v>902</v>
      </c>
      <c r="I106" s="642"/>
      <c r="J106" s="666" t="s">
        <v>904</v>
      </c>
      <c r="K106" s="596">
        <f t="shared" si="81"/>
        <v>45143.1803499327</v>
      </c>
      <c r="L106" s="596">
        <f t="shared" si="82"/>
        <v>39771.627322941007</v>
      </c>
      <c r="M106" s="597"/>
      <c r="N106" s="598" t="s">
        <v>269</v>
      </c>
      <c r="O106" s="599" t="s">
        <v>263</v>
      </c>
      <c r="P106" s="598"/>
      <c r="Q106" s="600"/>
      <c r="R106" s="600"/>
      <c r="S106" s="601"/>
      <c r="T106" s="590">
        <v>115</v>
      </c>
      <c r="U106" s="590">
        <v>1</v>
      </c>
      <c r="V106" s="604">
        <v>0.1</v>
      </c>
      <c r="W106" s="602">
        <v>0.74299999999999999</v>
      </c>
      <c r="X106" s="598">
        <f t="shared" si="49"/>
        <v>1</v>
      </c>
      <c r="Y106" s="598">
        <f t="shared" si="50"/>
        <v>0</v>
      </c>
      <c r="Z106" s="603">
        <f t="shared" si="83"/>
        <v>0</v>
      </c>
      <c r="AA106" s="603">
        <f t="shared" si="84"/>
        <v>0</v>
      </c>
      <c r="AB106" s="598">
        <f>IF(N106="R",1,0)</f>
        <v>1</v>
      </c>
      <c r="AC106" s="603">
        <f t="shared" si="85"/>
        <v>45143.1803499327</v>
      </c>
      <c r="AD106" s="603">
        <f t="shared" si="86"/>
        <v>39771.627322941007</v>
      </c>
      <c r="AE106" s="598" t="s">
        <v>263</v>
      </c>
      <c r="AF106" s="590">
        <v>526</v>
      </c>
      <c r="AG106" s="590">
        <v>100</v>
      </c>
      <c r="AH106" s="604">
        <f t="shared" si="48"/>
        <v>0.1</v>
      </c>
      <c r="AI106" s="605"/>
      <c r="AJ106" s="591"/>
      <c r="AK106" s="591"/>
      <c r="AL106" s="663" t="s">
        <v>1785</v>
      </c>
      <c r="AM106" s="667" t="s">
        <v>1782</v>
      </c>
    </row>
    <row r="107" spans="1:39" s="589" customFormat="1" ht="14.45" customHeight="1" x14ac:dyDescent="0.2">
      <c r="A107" s="590">
        <v>115</v>
      </c>
      <c r="B107" s="591" t="s">
        <v>1350</v>
      </c>
      <c r="C107" s="613" t="s">
        <v>456</v>
      </c>
      <c r="D107" s="593">
        <f t="shared" ref="D107:D114" si="87">VLOOKUP(C107,TLine_Cost,2,FALSE)</f>
        <v>585016.06000000006</v>
      </c>
      <c r="E107" s="593">
        <f t="shared" si="80"/>
        <v>547839.4165129771</v>
      </c>
      <c r="F107" s="594" t="s">
        <v>28</v>
      </c>
      <c r="G107" s="590"/>
      <c r="H107" s="666" t="s">
        <v>1351</v>
      </c>
      <c r="I107" s="642"/>
      <c r="J107" s="666" t="s">
        <v>1352</v>
      </c>
      <c r="K107" s="596">
        <f t="shared" si="81"/>
        <v>23736.83729396906</v>
      </c>
      <c r="L107" s="596">
        <f t="shared" si="82"/>
        <v>22228.40701670905</v>
      </c>
      <c r="M107" s="597">
        <f>SUM(K107:K108)</f>
        <v>24013.920997789712</v>
      </c>
      <c r="N107" s="598" t="s">
        <v>269</v>
      </c>
      <c r="O107" s="599" t="s">
        <v>263</v>
      </c>
      <c r="P107" s="598"/>
      <c r="Q107" s="600"/>
      <c r="R107" s="600"/>
      <c r="S107" s="601"/>
      <c r="T107" s="590">
        <v>115</v>
      </c>
      <c r="U107" s="590">
        <v>1</v>
      </c>
      <c r="V107" s="604">
        <v>0.77100000000000002</v>
      </c>
      <c r="W107" s="602">
        <v>19.001999999999999</v>
      </c>
      <c r="X107" s="598">
        <f t="shared" si="49"/>
        <v>1</v>
      </c>
      <c r="Y107" s="598">
        <f t="shared" si="50"/>
        <v>0</v>
      </c>
      <c r="Z107" s="603">
        <f t="shared" si="83"/>
        <v>0</v>
      </c>
      <c r="AA107" s="603">
        <f t="shared" si="84"/>
        <v>0</v>
      </c>
      <c r="AB107" s="598">
        <v>1</v>
      </c>
      <c r="AC107" s="603">
        <f t="shared" si="85"/>
        <v>23736.83729396906</v>
      </c>
      <c r="AD107" s="603">
        <f t="shared" si="86"/>
        <v>22228.40701670905</v>
      </c>
      <c r="AE107" s="598" t="s">
        <v>263</v>
      </c>
      <c r="AF107" s="590">
        <v>526</v>
      </c>
      <c r="AG107" s="590">
        <v>100</v>
      </c>
      <c r="AH107" s="604">
        <f t="shared" si="48"/>
        <v>0.77100000000000002</v>
      </c>
      <c r="AI107" s="605"/>
      <c r="AJ107" s="591"/>
      <c r="AK107" s="591"/>
      <c r="AL107" s="591"/>
    </row>
    <row r="108" spans="1:39" s="589" customFormat="1" ht="14.45" customHeight="1" x14ac:dyDescent="0.2">
      <c r="A108" s="590">
        <v>115</v>
      </c>
      <c r="B108" s="591" t="s">
        <v>1350</v>
      </c>
      <c r="C108" s="613" t="s">
        <v>456</v>
      </c>
      <c r="D108" s="593">
        <f t="shared" si="87"/>
        <v>585016.06000000006</v>
      </c>
      <c r="E108" s="593">
        <f t="shared" si="80"/>
        <v>547839.4165129771</v>
      </c>
      <c r="F108" s="594" t="s">
        <v>28</v>
      </c>
      <c r="G108" s="590"/>
      <c r="H108" s="666" t="s">
        <v>1354</v>
      </c>
      <c r="I108" s="642"/>
      <c r="J108" s="666" t="s">
        <v>1353</v>
      </c>
      <c r="K108" s="596">
        <f t="shared" si="81"/>
        <v>277.0837038206505</v>
      </c>
      <c r="L108" s="596">
        <f t="shared" si="82"/>
        <v>259.47556828843244</v>
      </c>
      <c r="M108" s="597"/>
      <c r="N108" s="598" t="s">
        <v>269</v>
      </c>
      <c r="O108" s="599" t="s">
        <v>263</v>
      </c>
      <c r="P108" s="598"/>
      <c r="Q108" s="600"/>
      <c r="R108" s="600"/>
      <c r="S108" s="601"/>
      <c r="T108" s="590">
        <v>115</v>
      </c>
      <c r="U108" s="590">
        <v>1</v>
      </c>
      <c r="V108" s="604">
        <v>8.9999999999999993E-3</v>
      </c>
      <c r="W108" s="602">
        <v>19.001999999999999</v>
      </c>
      <c r="X108" s="598">
        <f t="shared" si="49"/>
        <v>1</v>
      </c>
      <c r="Y108" s="598">
        <f t="shared" si="50"/>
        <v>0</v>
      </c>
      <c r="Z108" s="603">
        <f t="shared" si="83"/>
        <v>0</v>
      </c>
      <c r="AA108" s="603">
        <f t="shared" si="84"/>
        <v>0</v>
      </c>
      <c r="AB108" s="598">
        <v>1</v>
      </c>
      <c r="AC108" s="603">
        <f t="shared" si="85"/>
        <v>277.0837038206505</v>
      </c>
      <c r="AD108" s="603">
        <f t="shared" si="86"/>
        <v>259.47556828843244</v>
      </c>
      <c r="AE108" s="598" t="s">
        <v>263</v>
      </c>
      <c r="AF108" s="590">
        <v>526</v>
      </c>
      <c r="AG108" s="590">
        <v>100</v>
      </c>
      <c r="AH108" s="604">
        <f t="shared" si="48"/>
        <v>8.9999999999999993E-3</v>
      </c>
      <c r="AI108" s="605"/>
      <c r="AJ108" s="591"/>
      <c r="AK108" s="591"/>
      <c r="AL108" s="591"/>
    </row>
    <row r="109" spans="1:39" s="610" customFormat="1" ht="14.45" customHeight="1" x14ac:dyDescent="0.2">
      <c r="A109" s="592">
        <v>115</v>
      </c>
      <c r="B109" s="605" t="s">
        <v>905</v>
      </c>
      <c r="C109" s="592" t="s">
        <v>301</v>
      </c>
      <c r="D109" s="593">
        <f t="shared" si="87"/>
        <v>20598.95</v>
      </c>
      <c r="E109" s="593">
        <f t="shared" ref="E109:E125" si="88">VLOOKUP(C109,TLine_Cost,4,FALSE)</f>
        <v>19933.264561921998</v>
      </c>
      <c r="F109" s="612" t="s">
        <v>28</v>
      </c>
      <c r="G109" s="590"/>
      <c r="H109" s="592" t="s">
        <v>907</v>
      </c>
      <c r="I109" s="590"/>
      <c r="J109" s="592" t="s">
        <v>911</v>
      </c>
      <c r="K109" s="596">
        <f t="shared" ref="K109:K114" si="89">D109*V109/W109</f>
        <v>5.7950586769552288</v>
      </c>
      <c r="L109" s="596">
        <f t="shared" ref="L109:L114" si="90">E109*V109/W109</f>
        <v>5.6077828122117994</v>
      </c>
      <c r="M109" s="597">
        <f>SUM(K109:K110)</f>
        <v>2464.5556687565308</v>
      </c>
      <c r="N109" s="605" t="s">
        <v>269</v>
      </c>
      <c r="O109" s="668" t="s">
        <v>263</v>
      </c>
      <c r="P109" s="598"/>
      <c r="Q109" s="600"/>
      <c r="R109" s="600"/>
      <c r="S109" s="601"/>
      <c r="T109" s="590">
        <v>115</v>
      </c>
      <c r="U109" s="590">
        <v>1</v>
      </c>
      <c r="V109" s="602">
        <v>7.0000000000000001E-3</v>
      </c>
      <c r="W109" s="602">
        <v>24.882000000000001</v>
      </c>
      <c r="X109" s="598">
        <f t="shared" si="49"/>
        <v>1</v>
      </c>
      <c r="Y109" s="598">
        <f t="shared" si="50"/>
        <v>0</v>
      </c>
      <c r="Z109" s="603">
        <f t="shared" ref="Z109:Z114" si="91">K109*X109*Y109</f>
        <v>0</v>
      </c>
      <c r="AA109" s="603">
        <f t="shared" ref="AA109:AA114" si="92">L109*X109*Y109</f>
        <v>0</v>
      </c>
      <c r="AB109" s="598">
        <v>1</v>
      </c>
      <c r="AC109" s="603">
        <f t="shared" si="85"/>
        <v>5.7950586769552288</v>
      </c>
      <c r="AD109" s="603">
        <f t="shared" si="86"/>
        <v>5.6077828122117994</v>
      </c>
      <c r="AE109" s="598" t="s">
        <v>263</v>
      </c>
      <c r="AF109" s="590">
        <v>526</v>
      </c>
      <c r="AG109" s="590">
        <v>100</v>
      </c>
      <c r="AH109" s="604">
        <f t="shared" si="48"/>
        <v>7.0000000000000001E-3</v>
      </c>
      <c r="AI109" s="605"/>
      <c r="AJ109" s="609"/>
      <c r="AK109" s="609"/>
      <c r="AL109" s="591"/>
    </row>
    <row r="110" spans="1:39" s="610" customFormat="1" ht="14.45" customHeight="1" x14ac:dyDescent="0.2">
      <c r="A110" s="592">
        <v>115</v>
      </c>
      <c r="B110" s="605" t="s">
        <v>905</v>
      </c>
      <c r="C110" s="592" t="s">
        <v>301</v>
      </c>
      <c r="D110" s="593">
        <f t="shared" si="87"/>
        <v>20598.95</v>
      </c>
      <c r="E110" s="593">
        <f t="shared" si="88"/>
        <v>19933.264561921998</v>
      </c>
      <c r="F110" s="612" t="s">
        <v>28</v>
      </c>
      <c r="G110" s="590"/>
      <c r="H110" s="592" t="s">
        <v>908</v>
      </c>
      <c r="I110" s="590"/>
      <c r="J110" s="592" t="s">
        <v>912</v>
      </c>
      <c r="K110" s="596">
        <f t="shared" si="89"/>
        <v>2458.7606100795756</v>
      </c>
      <c r="L110" s="596">
        <f t="shared" si="90"/>
        <v>2379.302136038435</v>
      </c>
      <c r="M110" s="597"/>
      <c r="N110" s="605" t="s">
        <v>269</v>
      </c>
      <c r="O110" s="668" t="s">
        <v>263</v>
      </c>
      <c r="P110" s="598"/>
      <c r="Q110" s="600"/>
      <c r="R110" s="600"/>
      <c r="S110" s="601"/>
      <c r="T110" s="590">
        <v>115</v>
      </c>
      <c r="U110" s="590">
        <v>1</v>
      </c>
      <c r="V110" s="602">
        <v>2.97</v>
      </c>
      <c r="W110" s="602">
        <v>24.882000000000001</v>
      </c>
      <c r="X110" s="598">
        <f t="shared" si="49"/>
        <v>1</v>
      </c>
      <c r="Y110" s="598">
        <f t="shared" si="50"/>
        <v>0</v>
      </c>
      <c r="Z110" s="603">
        <f t="shared" si="91"/>
        <v>0</v>
      </c>
      <c r="AA110" s="603">
        <f t="shared" si="92"/>
        <v>0</v>
      </c>
      <c r="AB110" s="598">
        <v>1</v>
      </c>
      <c r="AC110" s="603">
        <f t="shared" si="85"/>
        <v>2458.7606100795756</v>
      </c>
      <c r="AD110" s="603">
        <f t="shared" si="86"/>
        <v>2379.302136038435</v>
      </c>
      <c r="AE110" s="598" t="s">
        <v>263</v>
      </c>
      <c r="AF110" s="590">
        <v>526</v>
      </c>
      <c r="AG110" s="590">
        <v>100</v>
      </c>
      <c r="AH110" s="604">
        <f t="shared" si="48"/>
        <v>2.97</v>
      </c>
      <c r="AI110" s="605"/>
      <c r="AJ110" s="609"/>
      <c r="AK110" s="609"/>
      <c r="AL110" s="591"/>
    </row>
    <row r="111" spans="1:39" s="610" customFormat="1" ht="14.45" customHeight="1" x14ac:dyDescent="0.2">
      <c r="A111" s="592">
        <v>115</v>
      </c>
      <c r="B111" s="605" t="s">
        <v>906</v>
      </c>
      <c r="C111" s="592" t="s">
        <v>297</v>
      </c>
      <c r="D111" s="593">
        <f t="shared" si="87"/>
        <v>855056.39</v>
      </c>
      <c r="E111" s="593">
        <f t="shared" si="88"/>
        <v>784150.25971284404</v>
      </c>
      <c r="F111" s="612" t="s">
        <v>28</v>
      </c>
      <c r="G111" s="590"/>
      <c r="H111" s="592" t="s">
        <v>909</v>
      </c>
      <c r="I111" s="590"/>
      <c r="J111" s="592" t="s">
        <v>913</v>
      </c>
      <c r="K111" s="596">
        <f t="shared" si="89"/>
        <v>4889.3785365253079</v>
      </c>
      <c r="L111" s="596">
        <f t="shared" si="90"/>
        <v>4483.9235097122955</v>
      </c>
      <c r="M111" s="597">
        <f>SUM(K111:K114)</f>
        <v>90745.929871682645</v>
      </c>
      <c r="N111" s="605" t="s">
        <v>269</v>
      </c>
      <c r="O111" s="668" t="s">
        <v>263</v>
      </c>
      <c r="P111" s="598"/>
      <c r="Q111" s="600"/>
      <c r="R111" s="600"/>
      <c r="S111" s="601"/>
      <c r="T111" s="590">
        <v>115</v>
      </c>
      <c r="U111" s="590">
        <v>1</v>
      </c>
      <c r="V111" s="602">
        <v>0.20899999999999999</v>
      </c>
      <c r="W111" s="602">
        <v>36.549999999999997</v>
      </c>
      <c r="X111" s="598">
        <f t="shared" si="49"/>
        <v>1</v>
      </c>
      <c r="Y111" s="598">
        <f t="shared" si="50"/>
        <v>0</v>
      </c>
      <c r="Z111" s="603">
        <f t="shared" si="91"/>
        <v>0</v>
      </c>
      <c r="AA111" s="603">
        <f t="shared" si="92"/>
        <v>0</v>
      </c>
      <c r="AB111" s="598">
        <v>1</v>
      </c>
      <c r="AC111" s="603">
        <f t="shared" si="85"/>
        <v>4889.3785365253079</v>
      </c>
      <c r="AD111" s="603">
        <f t="shared" si="86"/>
        <v>4483.9235097122955</v>
      </c>
      <c r="AE111" s="598" t="s">
        <v>263</v>
      </c>
      <c r="AF111" s="590">
        <v>526</v>
      </c>
      <c r="AG111" s="590">
        <v>100</v>
      </c>
      <c r="AH111" s="604">
        <f t="shared" si="48"/>
        <v>0.20899999999999999</v>
      </c>
      <c r="AI111" s="605"/>
      <c r="AJ111" s="609"/>
      <c r="AK111" s="609"/>
      <c r="AL111" s="591"/>
    </row>
    <row r="112" spans="1:39" s="610" customFormat="1" ht="14.45" customHeight="1" x14ac:dyDescent="0.2">
      <c r="A112" s="592">
        <v>115</v>
      </c>
      <c r="B112" s="605" t="s">
        <v>906</v>
      </c>
      <c r="C112" s="592" t="s">
        <v>297</v>
      </c>
      <c r="D112" s="593">
        <f t="shared" si="87"/>
        <v>855056.39</v>
      </c>
      <c r="E112" s="593">
        <f t="shared" si="88"/>
        <v>784150.25971284404</v>
      </c>
      <c r="F112" s="612" t="s">
        <v>29</v>
      </c>
      <c r="G112" s="590"/>
      <c r="H112" s="592" t="s">
        <v>1274</v>
      </c>
      <c r="I112" s="590"/>
      <c r="J112" s="592" t="s">
        <v>1275</v>
      </c>
      <c r="K112" s="596">
        <f>D112*V112/W112</f>
        <v>257.33571244870041</v>
      </c>
      <c r="L112" s="596">
        <f>E112*V112/W112</f>
        <v>235.99597419538395</v>
      </c>
      <c r="M112" s="597"/>
      <c r="N112" s="605" t="s">
        <v>269</v>
      </c>
      <c r="O112" s="668" t="s">
        <v>263</v>
      </c>
      <c r="P112" s="598"/>
      <c r="Q112" s="600"/>
      <c r="R112" s="600"/>
      <c r="S112" s="601"/>
      <c r="T112" s="590">
        <v>115</v>
      </c>
      <c r="U112" s="590">
        <v>1</v>
      </c>
      <c r="V112" s="602">
        <v>1.0999999999999999E-2</v>
      </c>
      <c r="W112" s="602">
        <v>36.549999999999997</v>
      </c>
      <c r="X112" s="598">
        <f t="shared" si="49"/>
        <v>0</v>
      </c>
      <c r="Y112" s="598">
        <f t="shared" si="50"/>
        <v>0</v>
      </c>
      <c r="Z112" s="603">
        <f t="shared" si="91"/>
        <v>0</v>
      </c>
      <c r="AA112" s="603">
        <f t="shared" si="92"/>
        <v>0</v>
      </c>
      <c r="AB112" s="598">
        <v>1</v>
      </c>
      <c r="AC112" s="603">
        <f t="shared" si="85"/>
        <v>0</v>
      </c>
      <c r="AD112" s="603">
        <f t="shared" si="86"/>
        <v>0</v>
      </c>
      <c r="AE112" s="598" t="s">
        <v>263</v>
      </c>
      <c r="AF112" s="590">
        <v>526</v>
      </c>
      <c r="AG112" s="590">
        <v>100</v>
      </c>
      <c r="AH112" s="604">
        <f t="shared" si="48"/>
        <v>1.0999999999999999E-2</v>
      </c>
      <c r="AI112" s="605">
        <v>288</v>
      </c>
      <c r="AJ112" s="609"/>
      <c r="AK112" s="609"/>
      <c r="AL112" s="591"/>
    </row>
    <row r="113" spans="1:39" s="610" customFormat="1" ht="14.45" customHeight="1" x14ac:dyDescent="0.2">
      <c r="A113" s="592">
        <v>115</v>
      </c>
      <c r="B113" s="605" t="s">
        <v>906</v>
      </c>
      <c r="C113" s="592" t="s">
        <v>297</v>
      </c>
      <c r="D113" s="593">
        <f t="shared" si="87"/>
        <v>855056.39</v>
      </c>
      <c r="E113" s="593">
        <f t="shared" si="88"/>
        <v>784150.25971284404</v>
      </c>
      <c r="F113" s="612" t="s">
        <v>28</v>
      </c>
      <c r="G113" s="590"/>
      <c r="H113" s="592" t="s">
        <v>1276</v>
      </c>
      <c r="I113" s="590"/>
      <c r="J113" s="592" t="s">
        <v>914</v>
      </c>
      <c r="K113" s="596">
        <f t="shared" si="89"/>
        <v>538.06558057455538</v>
      </c>
      <c r="L113" s="596">
        <f t="shared" si="90"/>
        <v>493.44612786307562</v>
      </c>
      <c r="M113" s="597"/>
      <c r="N113" s="605" t="s">
        <v>269</v>
      </c>
      <c r="O113" s="668" t="s">
        <v>263</v>
      </c>
      <c r="P113" s="598"/>
      <c r="Q113" s="600"/>
      <c r="R113" s="600"/>
      <c r="S113" s="601"/>
      <c r="T113" s="590">
        <v>115</v>
      </c>
      <c r="U113" s="590">
        <v>1</v>
      </c>
      <c r="V113" s="602">
        <v>2.3E-2</v>
      </c>
      <c r="W113" s="602">
        <v>36.549999999999997</v>
      </c>
      <c r="X113" s="598">
        <f t="shared" si="49"/>
        <v>1</v>
      </c>
      <c r="Y113" s="598">
        <f t="shared" si="50"/>
        <v>0</v>
      </c>
      <c r="Z113" s="603">
        <f t="shared" si="91"/>
        <v>0</v>
      </c>
      <c r="AA113" s="603">
        <f t="shared" si="92"/>
        <v>0</v>
      </c>
      <c r="AB113" s="598">
        <v>1</v>
      </c>
      <c r="AC113" s="603">
        <f t="shared" si="85"/>
        <v>538.06558057455538</v>
      </c>
      <c r="AD113" s="603">
        <f t="shared" si="86"/>
        <v>493.44612786307562</v>
      </c>
      <c r="AE113" s="598" t="s">
        <v>263</v>
      </c>
      <c r="AF113" s="590">
        <v>526</v>
      </c>
      <c r="AG113" s="590">
        <v>100</v>
      </c>
      <c r="AH113" s="604">
        <f t="shared" si="48"/>
        <v>2.3E-2</v>
      </c>
      <c r="AI113" s="605"/>
      <c r="AJ113" s="609"/>
      <c r="AK113" s="609"/>
      <c r="AL113" s="591"/>
    </row>
    <row r="114" spans="1:39" s="610" customFormat="1" ht="14.45" customHeight="1" x14ac:dyDescent="0.2">
      <c r="A114" s="592">
        <v>115</v>
      </c>
      <c r="B114" s="605" t="s">
        <v>906</v>
      </c>
      <c r="C114" s="592" t="s">
        <v>297</v>
      </c>
      <c r="D114" s="593">
        <f t="shared" si="87"/>
        <v>855056.39</v>
      </c>
      <c r="E114" s="593">
        <f t="shared" si="88"/>
        <v>784150.25971284404</v>
      </c>
      <c r="F114" s="612" t="s">
        <v>29</v>
      </c>
      <c r="G114" s="590"/>
      <c r="H114" s="592" t="s">
        <v>910</v>
      </c>
      <c r="I114" s="590"/>
      <c r="J114" s="592" t="s">
        <v>915</v>
      </c>
      <c r="K114" s="596">
        <f t="shared" si="89"/>
        <v>85061.150042134075</v>
      </c>
      <c r="L114" s="596">
        <f t="shared" si="90"/>
        <v>78007.396561310568</v>
      </c>
      <c r="M114" s="597"/>
      <c r="N114" s="605" t="s">
        <v>269</v>
      </c>
      <c r="O114" s="668" t="s">
        <v>263</v>
      </c>
      <c r="P114" s="598"/>
      <c r="Q114" s="600"/>
      <c r="R114" s="600"/>
      <c r="S114" s="601"/>
      <c r="T114" s="590">
        <v>115</v>
      </c>
      <c r="U114" s="590">
        <v>1</v>
      </c>
      <c r="V114" s="602">
        <v>3.6360000000000001</v>
      </c>
      <c r="W114" s="602">
        <v>36.549999999999997</v>
      </c>
      <c r="X114" s="598">
        <f t="shared" si="49"/>
        <v>0</v>
      </c>
      <c r="Y114" s="598">
        <f t="shared" si="50"/>
        <v>0</v>
      </c>
      <c r="Z114" s="603">
        <f t="shared" si="91"/>
        <v>0</v>
      </c>
      <c r="AA114" s="603">
        <f t="shared" si="92"/>
        <v>0</v>
      </c>
      <c r="AB114" s="598">
        <v>1</v>
      </c>
      <c r="AC114" s="603">
        <f t="shared" si="85"/>
        <v>0</v>
      </c>
      <c r="AD114" s="603">
        <f t="shared" si="86"/>
        <v>0</v>
      </c>
      <c r="AE114" s="598" t="s">
        <v>263</v>
      </c>
      <c r="AF114" s="590">
        <v>526</v>
      </c>
      <c r="AG114" s="590">
        <v>100</v>
      </c>
      <c r="AH114" s="604">
        <f t="shared" si="48"/>
        <v>3.6360000000000001</v>
      </c>
      <c r="AI114" s="605">
        <v>289</v>
      </c>
      <c r="AJ114" s="609"/>
      <c r="AK114" s="609"/>
      <c r="AL114" s="669"/>
    </row>
    <row r="115" spans="1:39" s="610" customFormat="1" ht="14.45" customHeight="1" x14ac:dyDescent="0.2">
      <c r="A115" s="590">
        <v>115</v>
      </c>
      <c r="B115" s="591" t="s">
        <v>1503</v>
      </c>
      <c r="C115" s="660" t="s">
        <v>1630</v>
      </c>
      <c r="D115" s="593">
        <f t="shared" ref="D115:D125" si="93">VLOOKUP(C115,TLine_Cost,2,FALSE)</f>
        <v>1145453.31</v>
      </c>
      <c r="E115" s="593">
        <f t="shared" si="88"/>
        <v>1111906.4062526168</v>
      </c>
      <c r="F115" s="594" t="s">
        <v>28</v>
      </c>
      <c r="G115" s="590">
        <v>52346</v>
      </c>
      <c r="H115" s="592" t="s">
        <v>1504</v>
      </c>
      <c r="I115" s="590">
        <v>52348</v>
      </c>
      <c r="J115" s="592" t="s">
        <v>917</v>
      </c>
      <c r="K115" s="596">
        <f t="shared" ref="K115:K122" si="94">D115*V115/W115</f>
        <v>673.56493948155048</v>
      </c>
      <c r="L115" s="596">
        <f t="shared" ref="L115:L122" si="95">E115*V115/W115</f>
        <v>653.83823565597106</v>
      </c>
      <c r="M115" s="597">
        <f>SUM(K115:K117)</f>
        <v>52128.527269808714</v>
      </c>
      <c r="N115" s="598" t="s">
        <v>269</v>
      </c>
      <c r="O115" s="599" t="s">
        <v>263</v>
      </c>
      <c r="P115" s="598" t="e">
        <f>VLOOKUP(I115,I116:J545,2,FALSE)</f>
        <v>#N/A</v>
      </c>
      <c r="Q115" s="600" t="e">
        <f>VLOOKUP(I115,#REF!,5,FALSE)</f>
        <v>#REF!</v>
      </c>
      <c r="R115" s="600" t="e">
        <f>VLOOKUP(I115,#REF!,6,FALSE)</f>
        <v>#REF!</v>
      </c>
      <c r="S115" s="601" t="e">
        <f t="shared" ref="S115:S122" si="96">SQRT(Q115^2+R115^2)</f>
        <v>#REF!</v>
      </c>
      <c r="T115" s="590">
        <v>115</v>
      </c>
      <c r="U115" s="590">
        <v>1</v>
      </c>
      <c r="V115" s="602">
        <v>2.4E-2</v>
      </c>
      <c r="W115" s="602">
        <v>40.814</v>
      </c>
      <c r="X115" s="598">
        <f t="shared" si="49"/>
        <v>1</v>
      </c>
      <c r="Y115" s="598">
        <f t="shared" si="50"/>
        <v>0</v>
      </c>
      <c r="Z115" s="603">
        <f t="shared" ref="Z115:Z122" si="97">K115*X115*Y115</f>
        <v>0</v>
      </c>
      <c r="AA115" s="603">
        <f t="shared" ref="AA115:AA122" si="98">L115*X115*Y115</f>
        <v>0</v>
      </c>
      <c r="AB115" s="598">
        <f t="shared" ref="AB115:AB122" si="99">IF(N115="R",1,0)</f>
        <v>1</v>
      </c>
      <c r="AC115" s="603">
        <f t="shared" ref="AC115:AC122" si="100">K115*X115*AB115</f>
        <v>673.56493948155048</v>
      </c>
      <c r="AD115" s="603">
        <f t="shared" ref="AD115:AD122" si="101">L115*X115*AB115</f>
        <v>653.83823565597106</v>
      </c>
      <c r="AE115" s="598" t="s">
        <v>263</v>
      </c>
      <c r="AF115" s="590">
        <v>526</v>
      </c>
      <c r="AG115" s="590">
        <v>100</v>
      </c>
      <c r="AH115" s="604">
        <f t="shared" si="48"/>
        <v>2.4E-2</v>
      </c>
      <c r="AI115" s="605"/>
      <c r="AJ115" s="591">
        <v>47</v>
      </c>
      <c r="AK115" s="670"/>
      <c r="AL115" s="663" t="s">
        <v>1767</v>
      </c>
      <c r="AM115" s="610" t="s">
        <v>1780</v>
      </c>
    </row>
    <row r="116" spans="1:39" s="610" customFormat="1" ht="14.45" customHeight="1" x14ac:dyDescent="0.2">
      <c r="A116" s="590">
        <v>115</v>
      </c>
      <c r="B116" s="591" t="s">
        <v>1503</v>
      </c>
      <c r="C116" s="660" t="s">
        <v>1630</v>
      </c>
      <c r="D116" s="593">
        <f t="shared" si="93"/>
        <v>1145453.31</v>
      </c>
      <c r="E116" s="593">
        <f t="shared" si="88"/>
        <v>1111906.4062526168</v>
      </c>
      <c r="F116" s="594" t="s">
        <v>28</v>
      </c>
      <c r="G116" s="590">
        <v>52360</v>
      </c>
      <c r="H116" s="592" t="s">
        <v>916</v>
      </c>
      <c r="I116" s="590">
        <v>52374</v>
      </c>
      <c r="J116" s="595" t="s">
        <v>1287</v>
      </c>
      <c r="K116" s="596">
        <f t="shared" si="94"/>
        <v>50713.826901798398</v>
      </c>
      <c r="L116" s="596">
        <f t="shared" si="95"/>
        <v>49228.570492930819</v>
      </c>
      <c r="M116" s="597"/>
      <c r="N116" s="598" t="s">
        <v>269</v>
      </c>
      <c r="O116" s="599" t="s">
        <v>263</v>
      </c>
      <c r="P116" s="598" t="e">
        <f>VLOOKUP(I116,I117:J546,2,FALSE)</f>
        <v>#N/A</v>
      </c>
      <c r="Q116" s="600" t="e">
        <f>VLOOKUP(I116,#REF!,5,FALSE)</f>
        <v>#REF!</v>
      </c>
      <c r="R116" s="600" t="e">
        <f>VLOOKUP(I116,#REF!,6,FALSE)</f>
        <v>#REF!</v>
      </c>
      <c r="S116" s="601" t="e">
        <f t="shared" si="96"/>
        <v>#REF!</v>
      </c>
      <c r="T116" s="590">
        <v>115</v>
      </c>
      <c r="U116" s="590">
        <v>1</v>
      </c>
      <c r="V116" s="602">
        <v>1.8069999999999999</v>
      </c>
      <c r="W116" s="602">
        <v>40.814</v>
      </c>
      <c r="X116" s="598">
        <f t="shared" si="49"/>
        <v>1</v>
      </c>
      <c r="Y116" s="598">
        <f t="shared" si="50"/>
        <v>0</v>
      </c>
      <c r="Z116" s="603">
        <f t="shared" si="97"/>
        <v>0</v>
      </c>
      <c r="AA116" s="603">
        <f t="shared" si="98"/>
        <v>0</v>
      </c>
      <c r="AB116" s="598">
        <f t="shared" si="99"/>
        <v>1</v>
      </c>
      <c r="AC116" s="603">
        <f t="shared" si="100"/>
        <v>50713.826901798398</v>
      </c>
      <c r="AD116" s="603">
        <f t="shared" si="101"/>
        <v>49228.570492930819</v>
      </c>
      <c r="AE116" s="598" t="s">
        <v>263</v>
      </c>
      <c r="AF116" s="590">
        <v>526</v>
      </c>
      <c r="AG116" s="590">
        <v>100</v>
      </c>
      <c r="AH116" s="604">
        <f t="shared" si="48"/>
        <v>1.8069999999999999</v>
      </c>
      <c r="AI116" s="605"/>
      <c r="AJ116" s="591">
        <v>48</v>
      </c>
      <c r="AK116" s="670"/>
      <c r="AL116" s="663" t="s">
        <v>1767</v>
      </c>
      <c r="AM116" s="610" t="s">
        <v>1780</v>
      </c>
    </row>
    <row r="117" spans="1:39" s="610" customFormat="1" ht="14.45" customHeight="1" x14ac:dyDescent="0.2">
      <c r="A117" s="590">
        <v>115</v>
      </c>
      <c r="B117" s="591" t="s">
        <v>1503</v>
      </c>
      <c r="C117" s="660" t="s">
        <v>1630</v>
      </c>
      <c r="D117" s="593">
        <f t="shared" si="93"/>
        <v>1145453.31</v>
      </c>
      <c r="E117" s="593">
        <f t="shared" si="88"/>
        <v>1111906.4062526168</v>
      </c>
      <c r="F117" s="594" t="s">
        <v>28</v>
      </c>
      <c r="G117" s="590">
        <v>52372</v>
      </c>
      <c r="H117" s="592" t="s">
        <v>1506</v>
      </c>
      <c r="I117" s="590">
        <v>52346</v>
      </c>
      <c r="J117" s="592" t="s">
        <v>918</v>
      </c>
      <c r="K117" s="596">
        <f t="shared" si="94"/>
        <v>741.13542852876765</v>
      </c>
      <c r="L117" s="596">
        <f t="shared" si="95"/>
        <v>719.42978704379937</v>
      </c>
      <c r="M117" s="597"/>
      <c r="N117" s="598" t="s">
        <v>269</v>
      </c>
      <c r="O117" s="599" t="s">
        <v>263</v>
      </c>
      <c r="P117" s="598" t="e">
        <f>VLOOKUP(I117,I118:J547,2,FALSE)</f>
        <v>#N/A</v>
      </c>
      <c r="Q117" s="600" t="e">
        <f>VLOOKUP(I117,#REF!,5,FALSE)</f>
        <v>#REF!</v>
      </c>
      <c r="R117" s="600" t="e">
        <f>VLOOKUP(I117,#REF!,6,FALSE)</f>
        <v>#REF!</v>
      </c>
      <c r="S117" s="601" t="e">
        <f t="shared" si="96"/>
        <v>#REF!</v>
      </c>
      <c r="T117" s="590">
        <v>115</v>
      </c>
      <c r="U117" s="590">
        <v>1</v>
      </c>
      <c r="V117" s="602">
        <v>2.5999999999999999E-2</v>
      </c>
      <c r="W117" s="602">
        <v>40.183999999999997</v>
      </c>
      <c r="X117" s="598">
        <f t="shared" si="49"/>
        <v>1</v>
      </c>
      <c r="Y117" s="598">
        <f t="shared" si="50"/>
        <v>0</v>
      </c>
      <c r="Z117" s="603">
        <f t="shared" si="97"/>
        <v>0</v>
      </c>
      <c r="AA117" s="603">
        <f t="shared" si="98"/>
        <v>0</v>
      </c>
      <c r="AB117" s="598">
        <f t="shared" si="99"/>
        <v>1</v>
      </c>
      <c r="AC117" s="603">
        <f t="shared" si="100"/>
        <v>741.13542852876765</v>
      </c>
      <c r="AD117" s="603">
        <f t="shared" si="101"/>
        <v>719.42978704379937</v>
      </c>
      <c r="AE117" s="598" t="s">
        <v>263</v>
      </c>
      <c r="AF117" s="590">
        <v>526</v>
      </c>
      <c r="AG117" s="590">
        <v>100</v>
      </c>
      <c r="AH117" s="604">
        <f t="shared" si="48"/>
        <v>2.5999999999999999E-2</v>
      </c>
      <c r="AI117" s="605"/>
      <c r="AJ117" s="591">
        <v>49</v>
      </c>
      <c r="AK117" s="670"/>
      <c r="AL117" s="663" t="s">
        <v>1767</v>
      </c>
      <c r="AM117" s="610" t="s">
        <v>1780</v>
      </c>
    </row>
    <row r="118" spans="1:39" s="610" customFormat="1" ht="14.45" customHeight="1" x14ac:dyDescent="0.2">
      <c r="A118" s="590">
        <v>115</v>
      </c>
      <c r="B118" s="591" t="s">
        <v>1507</v>
      </c>
      <c r="C118" s="660" t="s">
        <v>1636</v>
      </c>
      <c r="D118" s="593">
        <f t="shared" si="93"/>
        <v>428880.39999999997</v>
      </c>
      <c r="E118" s="593">
        <f t="shared" si="88"/>
        <v>414991.38059818547</v>
      </c>
      <c r="F118" s="594" t="s">
        <v>28</v>
      </c>
      <c r="G118" s="590">
        <v>52374</v>
      </c>
      <c r="H118" s="592" t="s">
        <v>1508</v>
      </c>
      <c r="I118" s="590">
        <v>52380</v>
      </c>
      <c r="J118" s="592" t="s">
        <v>1511</v>
      </c>
      <c r="K118" s="596">
        <f t="shared" si="94"/>
        <v>66251.402089959098</v>
      </c>
      <c r="L118" s="596">
        <f t="shared" si="95"/>
        <v>64105.89250494459</v>
      </c>
      <c r="M118" s="597">
        <f>SUM(K118:K122)</f>
        <v>428880.4</v>
      </c>
      <c r="N118" s="598" t="s">
        <v>269</v>
      </c>
      <c r="O118" s="599" t="s">
        <v>263</v>
      </c>
      <c r="P118" s="598" t="e">
        <f>VLOOKUP(I118,I122:J549,2,FALSE)</f>
        <v>#N/A</v>
      </c>
      <c r="Q118" s="600" t="e">
        <f>VLOOKUP(I118,#REF!,5,FALSE)</f>
        <v>#REF!</v>
      </c>
      <c r="R118" s="600" t="e">
        <f>VLOOKUP(I118,#REF!,6,FALSE)</f>
        <v>#REF!</v>
      </c>
      <c r="S118" s="601" t="e">
        <f t="shared" si="96"/>
        <v>#REF!</v>
      </c>
      <c r="T118" s="590">
        <v>115</v>
      </c>
      <c r="U118" s="590">
        <v>1</v>
      </c>
      <c r="V118" s="602">
        <v>2.38</v>
      </c>
      <c r="W118" s="602">
        <v>15.407</v>
      </c>
      <c r="X118" s="598">
        <f t="shared" si="49"/>
        <v>1</v>
      </c>
      <c r="Y118" s="598">
        <f t="shared" si="50"/>
        <v>0</v>
      </c>
      <c r="Z118" s="603">
        <f t="shared" si="97"/>
        <v>0</v>
      </c>
      <c r="AA118" s="603">
        <f t="shared" si="98"/>
        <v>0</v>
      </c>
      <c r="AB118" s="598">
        <f t="shared" si="99"/>
        <v>1</v>
      </c>
      <c r="AC118" s="603">
        <f t="shared" si="100"/>
        <v>66251.402089959098</v>
      </c>
      <c r="AD118" s="603">
        <f t="shared" si="101"/>
        <v>64105.89250494459</v>
      </c>
      <c r="AE118" s="598" t="s">
        <v>263</v>
      </c>
      <c r="AF118" s="590">
        <v>526</v>
      </c>
      <c r="AG118" s="590">
        <v>100</v>
      </c>
      <c r="AH118" s="604">
        <f t="shared" si="48"/>
        <v>2.38</v>
      </c>
      <c r="AI118" s="605"/>
      <c r="AJ118" s="591">
        <v>50</v>
      </c>
      <c r="AK118" s="670"/>
      <c r="AL118" s="663" t="s">
        <v>1767</v>
      </c>
      <c r="AM118" s="610" t="s">
        <v>1780</v>
      </c>
    </row>
    <row r="119" spans="1:39" s="610" customFormat="1" ht="14.45" customHeight="1" x14ac:dyDescent="0.2">
      <c r="A119" s="590">
        <v>115</v>
      </c>
      <c r="B119" s="591" t="s">
        <v>1507</v>
      </c>
      <c r="C119" s="660" t="s">
        <v>1636</v>
      </c>
      <c r="D119" s="593">
        <f t="shared" si="93"/>
        <v>428880.39999999997</v>
      </c>
      <c r="E119" s="593">
        <f t="shared" si="88"/>
        <v>414991.38059818547</v>
      </c>
      <c r="F119" s="594" t="s">
        <v>28</v>
      </c>
      <c r="G119" s="590"/>
      <c r="H119" s="592" t="s">
        <v>1511</v>
      </c>
      <c r="I119" s="590"/>
      <c r="J119" s="592" t="s">
        <v>1509</v>
      </c>
      <c r="K119" s="596">
        <f>D119*V119/W119</f>
        <v>18455.747725060035</v>
      </c>
      <c r="L119" s="596">
        <f>E119*V119/W119</f>
        <v>17858.070054948854</v>
      </c>
      <c r="M119" s="597"/>
      <c r="N119" s="598" t="s">
        <v>269</v>
      </c>
      <c r="O119" s="599" t="s">
        <v>263</v>
      </c>
      <c r="P119" s="598"/>
      <c r="Q119" s="600"/>
      <c r="R119" s="600"/>
      <c r="S119" s="601"/>
      <c r="T119" s="590">
        <v>115</v>
      </c>
      <c r="U119" s="590">
        <v>1</v>
      </c>
      <c r="V119" s="602">
        <v>0.66300000000000003</v>
      </c>
      <c r="W119" s="602">
        <v>15.407</v>
      </c>
      <c r="X119" s="598">
        <f t="shared" si="49"/>
        <v>1</v>
      </c>
      <c r="Y119" s="598">
        <v>0</v>
      </c>
      <c r="Z119" s="603">
        <f>K119*X119*Y119</f>
        <v>0</v>
      </c>
      <c r="AA119" s="603">
        <f>L119*X119*Y119</f>
        <v>0</v>
      </c>
      <c r="AB119" s="598">
        <v>1</v>
      </c>
      <c r="AC119" s="603">
        <f>K119*X119*AB119</f>
        <v>18455.747725060035</v>
      </c>
      <c r="AD119" s="603">
        <f>L119*X119*AB119</f>
        <v>17858.070054948854</v>
      </c>
      <c r="AE119" s="598" t="s">
        <v>263</v>
      </c>
      <c r="AF119" s="590">
        <v>526</v>
      </c>
      <c r="AG119" s="590">
        <v>100</v>
      </c>
      <c r="AH119" s="604">
        <f t="shared" si="48"/>
        <v>0.66300000000000003</v>
      </c>
      <c r="AI119" s="605"/>
      <c r="AJ119" s="591">
        <v>51</v>
      </c>
      <c r="AK119" s="670"/>
      <c r="AL119" s="663" t="s">
        <v>1767</v>
      </c>
      <c r="AM119" s="610" t="s">
        <v>1780</v>
      </c>
    </row>
    <row r="120" spans="1:39" s="610" customFormat="1" ht="14.45" customHeight="1" x14ac:dyDescent="0.2">
      <c r="A120" s="590">
        <v>115</v>
      </c>
      <c r="B120" s="591" t="s">
        <v>1507</v>
      </c>
      <c r="C120" s="660" t="s">
        <v>1636</v>
      </c>
      <c r="D120" s="593">
        <f t="shared" si="93"/>
        <v>428880.39999999997</v>
      </c>
      <c r="E120" s="593">
        <f t="shared" si="88"/>
        <v>414991.38059818547</v>
      </c>
      <c r="F120" s="594" t="s">
        <v>28</v>
      </c>
      <c r="G120" s="590"/>
      <c r="H120" s="592" t="s">
        <v>1511</v>
      </c>
      <c r="I120" s="590"/>
      <c r="J120" s="592" t="s">
        <v>1510</v>
      </c>
      <c r="K120" s="596">
        <f>D120*V120/W120</f>
        <v>21796.154553125205</v>
      </c>
      <c r="L120" s="596">
        <f>E120*V120/W120</f>
        <v>21090.299929147739</v>
      </c>
      <c r="M120" s="597"/>
      <c r="N120" s="598" t="s">
        <v>269</v>
      </c>
      <c r="O120" s="599" t="s">
        <v>263</v>
      </c>
      <c r="P120" s="598"/>
      <c r="Q120" s="600"/>
      <c r="R120" s="600"/>
      <c r="S120" s="601"/>
      <c r="T120" s="590">
        <v>115</v>
      </c>
      <c r="U120" s="590">
        <v>1</v>
      </c>
      <c r="V120" s="602">
        <v>0.78300000000000003</v>
      </c>
      <c r="W120" s="602">
        <v>15.407</v>
      </c>
      <c r="X120" s="598">
        <f t="shared" si="49"/>
        <v>1</v>
      </c>
      <c r="Y120" s="598">
        <v>0</v>
      </c>
      <c r="Z120" s="603">
        <f>K120*X120*Y120</f>
        <v>0</v>
      </c>
      <c r="AA120" s="603">
        <f>L120*X120*Y120</f>
        <v>0</v>
      </c>
      <c r="AB120" s="598">
        <v>1</v>
      </c>
      <c r="AC120" s="603">
        <f>K120*X120*AB120</f>
        <v>21796.154553125205</v>
      </c>
      <c r="AD120" s="603">
        <f>L120*X120*AB120</f>
        <v>21090.299929147739</v>
      </c>
      <c r="AE120" s="598" t="s">
        <v>263</v>
      </c>
      <c r="AF120" s="590">
        <v>526</v>
      </c>
      <c r="AG120" s="590">
        <v>100</v>
      </c>
      <c r="AH120" s="604">
        <f t="shared" si="48"/>
        <v>0.78300000000000003</v>
      </c>
      <c r="AI120" s="605"/>
      <c r="AJ120" s="591">
        <v>52</v>
      </c>
      <c r="AK120" s="670"/>
      <c r="AL120" s="663" t="s">
        <v>1767</v>
      </c>
      <c r="AM120" s="610" t="s">
        <v>1780</v>
      </c>
    </row>
    <row r="121" spans="1:39" s="610" customFormat="1" ht="14.45" customHeight="1" x14ac:dyDescent="0.2">
      <c r="A121" s="590">
        <v>115</v>
      </c>
      <c r="B121" s="591" t="s">
        <v>1507</v>
      </c>
      <c r="C121" s="660" t="s">
        <v>1636</v>
      </c>
      <c r="D121" s="593">
        <f t="shared" si="93"/>
        <v>428880.39999999997</v>
      </c>
      <c r="E121" s="593">
        <f t="shared" si="88"/>
        <v>414991.38059818547</v>
      </c>
      <c r="F121" s="594" t="s">
        <v>28</v>
      </c>
      <c r="G121" s="590"/>
      <c r="H121" s="592" t="s">
        <v>1510</v>
      </c>
      <c r="I121" s="590"/>
      <c r="J121" s="592" t="s">
        <v>1288</v>
      </c>
      <c r="K121" s="596">
        <f t="shared" si="94"/>
        <v>321709.01426624262</v>
      </c>
      <c r="L121" s="596">
        <f t="shared" si="95"/>
        <v>311290.67213430454</v>
      </c>
      <c r="M121" s="597"/>
      <c r="N121" s="598" t="s">
        <v>269</v>
      </c>
      <c r="O121" s="599" t="s">
        <v>263</v>
      </c>
      <c r="P121" s="598"/>
      <c r="Q121" s="600"/>
      <c r="R121" s="600"/>
      <c r="S121" s="601"/>
      <c r="T121" s="590">
        <v>115</v>
      </c>
      <c r="U121" s="590">
        <v>1</v>
      </c>
      <c r="V121" s="602">
        <v>11.557</v>
      </c>
      <c r="W121" s="602">
        <v>15.407</v>
      </c>
      <c r="X121" s="598">
        <f t="shared" si="49"/>
        <v>1</v>
      </c>
      <c r="Y121" s="598">
        <f t="shared" si="50"/>
        <v>0</v>
      </c>
      <c r="Z121" s="603">
        <f t="shared" si="97"/>
        <v>0</v>
      </c>
      <c r="AA121" s="603">
        <f t="shared" si="98"/>
        <v>0</v>
      </c>
      <c r="AB121" s="598">
        <f t="shared" si="99"/>
        <v>1</v>
      </c>
      <c r="AC121" s="603">
        <f>K121*X121*AB121</f>
        <v>321709.01426624262</v>
      </c>
      <c r="AD121" s="603">
        <f>L121*X121*AB121</f>
        <v>311290.67213430454</v>
      </c>
      <c r="AE121" s="598" t="s">
        <v>263</v>
      </c>
      <c r="AF121" s="590">
        <v>526</v>
      </c>
      <c r="AG121" s="590">
        <v>100</v>
      </c>
      <c r="AH121" s="604">
        <f t="shared" si="48"/>
        <v>11.557</v>
      </c>
      <c r="AI121" s="605"/>
      <c r="AJ121" s="591">
        <v>53</v>
      </c>
      <c r="AK121" s="670"/>
      <c r="AL121" s="663" t="s">
        <v>1767</v>
      </c>
      <c r="AM121" s="610" t="s">
        <v>1780</v>
      </c>
    </row>
    <row r="122" spans="1:39" s="610" customFormat="1" ht="14.45" customHeight="1" x14ac:dyDescent="0.2">
      <c r="A122" s="590">
        <v>115</v>
      </c>
      <c r="B122" s="591" t="s">
        <v>1507</v>
      </c>
      <c r="C122" s="660" t="s">
        <v>1636</v>
      </c>
      <c r="D122" s="593">
        <f t="shared" si="93"/>
        <v>428880.39999999997</v>
      </c>
      <c r="E122" s="593">
        <f t="shared" si="88"/>
        <v>414991.38059818547</v>
      </c>
      <c r="F122" s="594" t="s">
        <v>28</v>
      </c>
      <c r="G122" s="590">
        <v>52380</v>
      </c>
      <c r="H122" s="592" t="s">
        <v>1288</v>
      </c>
      <c r="I122" s="590">
        <v>52376</v>
      </c>
      <c r="J122" s="671" t="s">
        <v>1289</v>
      </c>
      <c r="K122" s="596">
        <f t="shared" si="94"/>
        <v>668.08136561303309</v>
      </c>
      <c r="L122" s="596">
        <f t="shared" si="95"/>
        <v>646.44597483977736</v>
      </c>
      <c r="M122" s="597"/>
      <c r="N122" s="598" t="s">
        <v>269</v>
      </c>
      <c r="O122" s="599" t="s">
        <v>263</v>
      </c>
      <c r="P122" s="598" t="e">
        <f>VLOOKUP(I122,I149:J550,2,FALSE)</f>
        <v>#N/A</v>
      </c>
      <c r="Q122" s="600" t="e">
        <f>VLOOKUP(I122,#REF!,5,FALSE)</f>
        <v>#REF!</v>
      </c>
      <c r="R122" s="600" t="e">
        <f>VLOOKUP(I122,#REF!,6,FALSE)</f>
        <v>#REF!</v>
      </c>
      <c r="S122" s="601" t="e">
        <f t="shared" si="96"/>
        <v>#REF!</v>
      </c>
      <c r="T122" s="590">
        <v>115</v>
      </c>
      <c r="U122" s="590">
        <v>1</v>
      </c>
      <c r="V122" s="672">
        <v>2.4E-2</v>
      </c>
      <c r="W122" s="672">
        <v>15.407</v>
      </c>
      <c r="X122" s="598">
        <f t="shared" si="49"/>
        <v>1</v>
      </c>
      <c r="Y122" s="598">
        <f t="shared" si="50"/>
        <v>0</v>
      </c>
      <c r="Z122" s="603">
        <f t="shared" si="97"/>
        <v>0</v>
      </c>
      <c r="AA122" s="603">
        <f t="shared" si="98"/>
        <v>0</v>
      </c>
      <c r="AB122" s="598">
        <f t="shared" si="99"/>
        <v>1</v>
      </c>
      <c r="AC122" s="603">
        <f t="shared" si="100"/>
        <v>668.08136561303309</v>
      </c>
      <c r="AD122" s="603">
        <f t="shared" si="101"/>
        <v>646.44597483977736</v>
      </c>
      <c r="AE122" s="598" t="s">
        <v>263</v>
      </c>
      <c r="AF122" s="590">
        <v>526</v>
      </c>
      <c r="AG122" s="590">
        <v>100</v>
      </c>
      <c r="AH122" s="604">
        <f t="shared" si="48"/>
        <v>2.4E-2</v>
      </c>
      <c r="AI122" s="605"/>
      <c r="AJ122" s="591">
        <v>54</v>
      </c>
      <c r="AK122" s="670"/>
      <c r="AL122" s="663" t="s">
        <v>1767</v>
      </c>
      <c r="AM122" s="610" t="s">
        <v>1780</v>
      </c>
    </row>
    <row r="123" spans="1:39" s="610" customFormat="1" ht="14.45" customHeight="1" x14ac:dyDescent="0.2">
      <c r="A123" s="592">
        <v>115</v>
      </c>
      <c r="B123" s="605" t="s">
        <v>919</v>
      </c>
      <c r="C123" s="592" t="s">
        <v>150</v>
      </c>
      <c r="D123" s="593">
        <f t="shared" si="93"/>
        <v>675942.96</v>
      </c>
      <c r="E123" s="593">
        <f t="shared" si="88"/>
        <v>603528.64392293827</v>
      </c>
      <c r="F123" s="612" t="s">
        <v>28</v>
      </c>
      <c r="G123" s="590"/>
      <c r="H123" s="592" t="s">
        <v>920</v>
      </c>
      <c r="I123" s="590"/>
      <c r="J123" s="592" t="s">
        <v>922</v>
      </c>
      <c r="K123" s="596">
        <f t="shared" ref="K123:K139" si="102">D123*V123/W123</f>
        <v>37870.225209701872</v>
      </c>
      <c r="L123" s="596">
        <f t="shared" ref="L123:L139" si="103">E123*V123/W123</f>
        <v>33813.157349649206</v>
      </c>
      <c r="M123" s="597">
        <f>SUM(K123:K124)</f>
        <v>39108.372369883778</v>
      </c>
      <c r="N123" s="598" t="s">
        <v>269</v>
      </c>
      <c r="O123" s="599" t="s">
        <v>263</v>
      </c>
      <c r="P123" s="598"/>
      <c r="Q123" s="600"/>
      <c r="R123" s="600"/>
      <c r="S123" s="601"/>
      <c r="T123" s="590">
        <v>115</v>
      </c>
      <c r="U123" s="590">
        <v>1</v>
      </c>
      <c r="V123" s="602">
        <v>0.88700000000000001</v>
      </c>
      <c r="W123" s="602">
        <v>15.832000000000001</v>
      </c>
      <c r="X123" s="598">
        <f t="shared" si="49"/>
        <v>1</v>
      </c>
      <c r="Y123" s="598">
        <f t="shared" si="50"/>
        <v>0</v>
      </c>
      <c r="Z123" s="603">
        <f t="shared" ref="Z123:Z133" si="104">K123*X123*Y123</f>
        <v>0</v>
      </c>
      <c r="AA123" s="603">
        <f t="shared" ref="AA123:AA133" si="105">L123*X123*Y123</f>
        <v>0</v>
      </c>
      <c r="AB123" s="598">
        <f>IF(N123="R",1,0)</f>
        <v>1</v>
      </c>
      <c r="AC123" s="603">
        <f t="shared" ref="AC123:AC139" si="106">K123*X123*AB123</f>
        <v>37870.225209701872</v>
      </c>
      <c r="AD123" s="603">
        <f t="shared" ref="AD123:AD139" si="107">L123*X123*AB123</f>
        <v>33813.157349649206</v>
      </c>
      <c r="AE123" s="598" t="s">
        <v>263</v>
      </c>
      <c r="AF123" s="590">
        <v>526</v>
      </c>
      <c r="AG123" s="590">
        <v>100</v>
      </c>
      <c r="AH123" s="604">
        <f t="shared" ref="AH123:AH176" si="108">V123</f>
        <v>0.88700000000000001</v>
      </c>
      <c r="AI123" s="605"/>
      <c r="AJ123" s="609"/>
      <c r="AK123" s="609"/>
      <c r="AL123" s="673"/>
    </row>
    <row r="124" spans="1:39" s="610" customFormat="1" ht="14.45" customHeight="1" x14ac:dyDescent="0.2">
      <c r="A124" s="592">
        <v>115</v>
      </c>
      <c r="B124" s="605" t="s">
        <v>919</v>
      </c>
      <c r="C124" s="592" t="s">
        <v>150</v>
      </c>
      <c r="D124" s="593">
        <f t="shared" si="93"/>
        <v>675942.96</v>
      </c>
      <c r="E124" s="593">
        <f t="shared" si="88"/>
        <v>603528.64392293827</v>
      </c>
      <c r="F124" s="612" t="s">
        <v>28</v>
      </c>
      <c r="G124" s="590"/>
      <c r="H124" s="592" t="s">
        <v>921</v>
      </c>
      <c r="I124" s="590"/>
      <c r="J124" s="592" t="s">
        <v>877</v>
      </c>
      <c r="K124" s="596">
        <f t="shared" si="102"/>
        <v>1238.1471601819098</v>
      </c>
      <c r="L124" s="596">
        <f t="shared" si="103"/>
        <v>1105.503453370718</v>
      </c>
      <c r="M124" s="597"/>
      <c r="N124" s="598" t="s">
        <v>269</v>
      </c>
      <c r="O124" s="599" t="s">
        <v>263</v>
      </c>
      <c r="P124" s="598"/>
      <c r="Q124" s="600"/>
      <c r="R124" s="600"/>
      <c r="S124" s="601"/>
      <c r="T124" s="590">
        <v>115</v>
      </c>
      <c r="U124" s="590">
        <v>1</v>
      </c>
      <c r="V124" s="602">
        <v>2.9000000000000001E-2</v>
      </c>
      <c r="W124" s="602">
        <v>15.832000000000001</v>
      </c>
      <c r="X124" s="598">
        <f t="shared" si="49"/>
        <v>1</v>
      </c>
      <c r="Y124" s="598">
        <f t="shared" si="50"/>
        <v>0</v>
      </c>
      <c r="Z124" s="603">
        <f t="shared" si="104"/>
        <v>0</v>
      </c>
      <c r="AA124" s="603">
        <f t="shared" si="105"/>
        <v>0</v>
      </c>
      <c r="AB124" s="598">
        <f>IF(N124="R",1,0)</f>
        <v>1</v>
      </c>
      <c r="AC124" s="603">
        <f t="shared" si="106"/>
        <v>1238.1471601819098</v>
      </c>
      <c r="AD124" s="603">
        <f t="shared" si="107"/>
        <v>1105.503453370718</v>
      </c>
      <c r="AE124" s="598" t="s">
        <v>263</v>
      </c>
      <c r="AF124" s="590">
        <v>526</v>
      </c>
      <c r="AG124" s="590">
        <v>100</v>
      </c>
      <c r="AH124" s="604">
        <f t="shared" si="108"/>
        <v>2.9000000000000001E-2</v>
      </c>
      <c r="AI124" s="605"/>
      <c r="AJ124" s="609"/>
      <c r="AK124" s="609"/>
      <c r="AL124" s="591"/>
    </row>
    <row r="125" spans="1:39" s="610" customFormat="1" ht="14.45" customHeight="1" x14ac:dyDescent="0.2">
      <c r="A125" s="590">
        <v>115</v>
      </c>
      <c r="B125" s="591" t="s">
        <v>387</v>
      </c>
      <c r="C125" s="606" t="s">
        <v>570</v>
      </c>
      <c r="D125" s="593">
        <f t="shared" si="93"/>
        <v>463709.68</v>
      </c>
      <c r="E125" s="593">
        <f t="shared" si="88"/>
        <v>378232.41440809809</v>
      </c>
      <c r="F125" s="594" t="s">
        <v>29</v>
      </c>
      <c r="G125" s="590">
        <v>51156</v>
      </c>
      <c r="H125" s="608" t="s">
        <v>1290</v>
      </c>
      <c r="I125" s="590">
        <v>51168</v>
      </c>
      <c r="J125" s="595" t="s">
        <v>1291</v>
      </c>
      <c r="K125" s="596">
        <f t="shared" si="102"/>
        <v>0</v>
      </c>
      <c r="L125" s="596">
        <f t="shared" si="103"/>
        <v>0</v>
      </c>
      <c r="M125" s="597">
        <f>SUM(K125)</f>
        <v>0</v>
      </c>
      <c r="N125" s="598" t="s">
        <v>262</v>
      </c>
      <c r="O125" s="599" t="s">
        <v>714</v>
      </c>
      <c r="P125" s="598" t="e">
        <f>VLOOKUP(I125,I168:J579,2,FALSE)</f>
        <v>#N/A</v>
      </c>
      <c r="Q125" s="600" t="e">
        <f>VLOOKUP(I125,#REF!,5,FALSE)</f>
        <v>#REF!</v>
      </c>
      <c r="R125" s="600" t="e">
        <f>VLOOKUP(I125,#REF!,6,FALSE)</f>
        <v>#REF!</v>
      </c>
      <c r="S125" s="601" t="e">
        <f>SQRT(Q125^2+R125^2)</f>
        <v>#REF!</v>
      </c>
      <c r="T125" s="590">
        <v>115</v>
      </c>
      <c r="U125" s="590">
        <v>1</v>
      </c>
      <c r="V125" s="604">
        <v>0</v>
      </c>
      <c r="W125" s="604">
        <v>16.27</v>
      </c>
      <c r="X125" s="598">
        <f t="shared" si="49"/>
        <v>0</v>
      </c>
      <c r="Y125" s="598">
        <f t="shared" si="50"/>
        <v>1</v>
      </c>
      <c r="Z125" s="603">
        <f t="shared" si="104"/>
        <v>0</v>
      </c>
      <c r="AA125" s="603">
        <f t="shared" si="105"/>
        <v>0</v>
      </c>
      <c r="AB125" s="598">
        <f>IF(N125="R",1,0)</f>
        <v>0</v>
      </c>
      <c r="AC125" s="603">
        <f t="shared" si="106"/>
        <v>0</v>
      </c>
      <c r="AD125" s="603">
        <f t="shared" si="107"/>
        <v>0</v>
      </c>
      <c r="AE125" s="598" t="s">
        <v>263</v>
      </c>
      <c r="AF125" s="590">
        <v>526</v>
      </c>
      <c r="AG125" s="590">
        <v>100</v>
      </c>
      <c r="AH125" s="604">
        <f t="shared" si="108"/>
        <v>0</v>
      </c>
      <c r="AI125" s="605"/>
      <c r="AJ125" s="609"/>
      <c r="AK125" s="609"/>
      <c r="AL125" s="591"/>
    </row>
    <row r="126" spans="1:39" s="610" customFormat="1" ht="14.45" customHeight="1" x14ac:dyDescent="0.2">
      <c r="A126" s="590">
        <v>115</v>
      </c>
      <c r="B126" s="591" t="s">
        <v>387</v>
      </c>
      <c r="C126" s="614" t="s">
        <v>591</v>
      </c>
      <c r="D126" s="593">
        <f>'Transmission Cost 12-31-2016'!B123</f>
        <v>5635011.0599999996</v>
      </c>
      <c r="E126" s="593">
        <f>'Transmission Cost 12-31-2016'!D123</f>
        <v>3362111.7614846667</v>
      </c>
      <c r="F126" s="594" t="s">
        <v>28</v>
      </c>
      <c r="G126" s="590">
        <v>51156</v>
      </c>
      <c r="H126" s="608" t="s">
        <v>1292</v>
      </c>
      <c r="I126" s="590">
        <v>51168</v>
      </c>
      <c r="J126" s="595" t="s">
        <v>1293</v>
      </c>
      <c r="K126" s="596">
        <f t="shared" si="102"/>
        <v>5635011.0599999996</v>
      </c>
      <c r="L126" s="596">
        <f t="shared" si="103"/>
        <v>3362111.7614846667</v>
      </c>
      <c r="M126" s="597">
        <f>SUM(K126)</f>
        <v>5635011.0599999996</v>
      </c>
      <c r="N126" s="598" t="s">
        <v>269</v>
      </c>
      <c r="O126" s="599" t="s">
        <v>263</v>
      </c>
      <c r="P126" s="598" t="e">
        <f>VLOOKUP(I126,I168:J579,2,FALSE)</f>
        <v>#N/A</v>
      </c>
      <c r="Q126" s="600" t="e">
        <f>VLOOKUP(I126,#REF!,5,FALSE)</f>
        <v>#REF!</v>
      </c>
      <c r="R126" s="600" t="e">
        <f>VLOOKUP(I126,#REF!,6,FALSE)</f>
        <v>#REF!</v>
      </c>
      <c r="S126" s="601" t="e">
        <f>SQRT(Q126^2+R126^2)</f>
        <v>#REF!</v>
      </c>
      <c r="T126" s="590">
        <v>115</v>
      </c>
      <c r="U126" s="590">
        <v>1</v>
      </c>
      <c r="V126" s="604">
        <v>0.58899999999999997</v>
      </c>
      <c r="W126" s="604">
        <v>0.58899999999999997</v>
      </c>
      <c r="X126" s="598">
        <f t="shared" si="49"/>
        <v>1</v>
      </c>
      <c r="Y126" s="598">
        <f t="shared" si="50"/>
        <v>0</v>
      </c>
      <c r="Z126" s="603">
        <f t="shared" si="104"/>
        <v>0</v>
      </c>
      <c r="AA126" s="603">
        <f t="shared" si="105"/>
        <v>0</v>
      </c>
      <c r="AB126" s="598">
        <f>IF(N126="R",1,0)</f>
        <v>1</v>
      </c>
      <c r="AC126" s="603">
        <f t="shared" si="106"/>
        <v>5635011.0599999996</v>
      </c>
      <c r="AD126" s="603">
        <f t="shared" si="107"/>
        <v>3362111.7614846667</v>
      </c>
      <c r="AE126" s="598" t="s">
        <v>263</v>
      </c>
      <c r="AF126" s="590">
        <v>526</v>
      </c>
      <c r="AG126" s="590">
        <v>100</v>
      </c>
      <c r="AH126" s="604">
        <f t="shared" si="108"/>
        <v>0.58899999999999997</v>
      </c>
      <c r="AI126" s="605"/>
      <c r="AJ126" s="609"/>
      <c r="AK126" s="609"/>
      <c r="AL126" s="591"/>
    </row>
    <row r="127" spans="1:39" s="610" customFormat="1" ht="14.45" customHeight="1" x14ac:dyDescent="0.2">
      <c r="A127" s="590">
        <v>115</v>
      </c>
      <c r="B127" s="591" t="s">
        <v>716</v>
      </c>
      <c r="C127" s="606" t="s">
        <v>594</v>
      </c>
      <c r="D127" s="593">
        <f>VLOOKUP(C127,TLine_Cost,2,FALSE)</f>
        <v>2889882.6</v>
      </c>
      <c r="E127" s="593">
        <f>VLOOKUP(C127,TLine_Cost,4,FALSE)</f>
        <v>1836562.0075239611</v>
      </c>
      <c r="F127" s="594" t="s">
        <v>28</v>
      </c>
      <c r="G127" s="590">
        <v>52251</v>
      </c>
      <c r="H127" s="592" t="s">
        <v>923</v>
      </c>
      <c r="I127" s="590">
        <v>52274</v>
      </c>
      <c r="J127" s="595" t="s">
        <v>717</v>
      </c>
      <c r="K127" s="596">
        <f t="shared" si="102"/>
        <v>145579.14733701327</v>
      </c>
      <c r="L127" s="596">
        <f t="shared" si="103"/>
        <v>92517.644518462985</v>
      </c>
      <c r="M127" s="597">
        <f>SUM(K127:K128)</f>
        <v>306535.36156944651</v>
      </c>
      <c r="N127" s="598" t="s">
        <v>269</v>
      </c>
      <c r="O127" s="599" t="s">
        <v>263</v>
      </c>
      <c r="P127" s="598"/>
      <c r="Q127" s="600"/>
      <c r="R127" s="600"/>
      <c r="S127" s="601"/>
      <c r="T127" s="590">
        <v>115</v>
      </c>
      <c r="U127" s="590">
        <v>1</v>
      </c>
      <c r="V127" s="604">
        <v>1.0129999999999999</v>
      </c>
      <c r="W127" s="602">
        <v>20.109000000000002</v>
      </c>
      <c r="X127" s="598">
        <f t="shared" si="49"/>
        <v>1</v>
      </c>
      <c r="Y127" s="598">
        <f t="shared" si="50"/>
        <v>0</v>
      </c>
      <c r="Z127" s="603">
        <f t="shared" si="104"/>
        <v>0</v>
      </c>
      <c r="AA127" s="603">
        <f t="shared" si="105"/>
        <v>0</v>
      </c>
      <c r="AB127" s="598">
        <f>IF(N127="R",1,0)</f>
        <v>1</v>
      </c>
      <c r="AC127" s="603">
        <f t="shared" si="106"/>
        <v>145579.14733701327</v>
      </c>
      <c r="AD127" s="603">
        <f t="shared" si="107"/>
        <v>92517.644518462985</v>
      </c>
      <c r="AE127" s="598" t="s">
        <v>263</v>
      </c>
      <c r="AF127" s="590">
        <v>526</v>
      </c>
      <c r="AG127" s="590">
        <v>100</v>
      </c>
      <c r="AH127" s="604">
        <f t="shared" si="108"/>
        <v>1.0129999999999999</v>
      </c>
      <c r="AI127" s="605"/>
      <c r="AJ127" s="609"/>
      <c r="AK127" s="609"/>
      <c r="AL127" s="591"/>
    </row>
    <row r="128" spans="1:39" s="610" customFormat="1" ht="14.45" customHeight="1" x14ac:dyDescent="0.2">
      <c r="A128" s="592">
        <v>115</v>
      </c>
      <c r="B128" s="605" t="s">
        <v>716</v>
      </c>
      <c r="C128" s="592" t="s">
        <v>594</v>
      </c>
      <c r="D128" s="674">
        <f t="shared" ref="D128:D138" si="109">VLOOKUP(C128,TLine_Cost,2,FALSE)</f>
        <v>2889882.6</v>
      </c>
      <c r="E128" s="674">
        <f t="shared" ref="E128:E138" si="110">VLOOKUP(C128,TLine_Cost,4,FALSE)</f>
        <v>1836562.0075239611</v>
      </c>
      <c r="F128" s="612" t="s">
        <v>28</v>
      </c>
      <c r="G128" s="590"/>
      <c r="H128" s="592" t="s">
        <v>924</v>
      </c>
      <c r="I128" s="590"/>
      <c r="J128" s="592" t="s">
        <v>925</v>
      </c>
      <c r="K128" s="596">
        <f t="shared" si="102"/>
        <v>160956.21423243327</v>
      </c>
      <c r="L128" s="596">
        <f t="shared" si="103"/>
        <v>102289.99196513185</v>
      </c>
      <c r="M128" s="597"/>
      <c r="N128" s="598" t="s">
        <v>269</v>
      </c>
      <c r="O128" s="599" t="s">
        <v>263</v>
      </c>
      <c r="P128" s="598"/>
      <c r="Q128" s="600"/>
      <c r="R128" s="600"/>
      <c r="S128" s="601"/>
      <c r="T128" s="590">
        <v>115</v>
      </c>
      <c r="U128" s="590">
        <v>1</v>
      </c>
      <c r="V128" s="602">
        <v>1.1200000000000001</v>
      </c>
      <c r="W128" s="602">
        <v>20.109000000000002</v>
      </c>
      <c r="X128" s="598">
        <f t="shared" si="49"/>
        <v>1</v>
      </c>
      <c r="Y128" s="598">
        <f t="shared" si="50"/>
        <v>0</v>
      </c>
      <c r="Z128" s="603">
        <f t="shared" si="104"/>
        <v>0</v>
      </c>
      <c r="AA128" s="603">
        <f t="shared" si="105"/>
        <v>0</v>
      </c>
      <c r="AB128" s="598">
        <v>1</v>
      </c>
      <c r="AC128" s="603">
        <f t="shared" si="106"/>
        <v>160956.21423243327</v>
      </c>
      <c r="AD128" s="603">
        <f t="shared" si="107"/>
        <v>102289.99196513185</v>
      </c>
      <c r="AE128" s="598" t="s">
        <v>263</v>
      </c>
      <c r="AF128" s="590">
        <v>526</v>
      </c>
      <c r="AG128" s="590">
        <v>100</v>
      </c>
      <c r="AH128" s="604">
        <f t="shared" si="108"/>
        <v>1.1200000000000001</v>
      </c>
      <c r="AI128" s="605"/>
      <c r="AJ128" s="609"/>
      <c r="AK128" s="609"/>
      <c r="AL128" s="591"/>
    </row>
    <row r="129" spans="1:39" s="589" customFormat="1" ht="14.45" customHeight="1" x14ac:dyDescent="0.2">
      <c r="A129" s="590">
        <v>115</v>
      </c>
      <c r="B129" s="591" t="s">
        <v>1269</v>
      </c>
      <c r="C129" s="613" t="s">
        <v>458</v>
      </c>
      <c r="D129" s="674">
        <f t="shared" si="109"/>
        <v>1664466.5999999999</v>
      </c>
      <c r="E129" s="674">
        <f t="shared" si="110"/>
        <v>1568136.424121063</v>
      </c>
      <c r="F129" s="612" t="s">
        <v>28</v>
      </c>
      <c r="G129" s="590"/>
      <c r="H129" s="606" t="s">
        <v>1270</v>
      </c>
      <c r="I129" s="606"/>
      <c r="J129" s="641" t="s">
        <v>1271</v>
      </c>
      <c r="K129" s="596">
        <f t="shared" si="102"/>
        <v>1186.9441369167</v>
      </c>
      <c r="L129" s="596">
        <f t="shared" si="103"/>
        <v>1118.2503358709723</v>
      </c>
      <c r="M129" s="597">
        <f>SUM(K129:K130)</f>
        <v>2893.176333734456</v>
      </c>
      <c r="N129" s="598" t="s">
        <v>269</v>
      </c>
      <c r="O129" s="599" t="s">
        <v>263</v>
      </c>
      <c r="P129" s="598"/>
      <c r="Q129" s="600"/>
      <c r="R129" s="600"/>
      <c r="S129" s="601"/>
      <c r="T129" s="590">
        <v>115</v>
      </c>
      <c r="U129" s="590">
        <v>1</v>
      </c>
      <c r="V129" s="642">
        <v>1.6E-2</v>
      </c>
      <c r="W129" s="642">
        <v>22.437000000000001</v>
      </c>
      <c r="X129" s="598">
        <f t="shared" si="49"/>
        <v>1</v>
      </c>
      <c r="Y129" s="598">
        <f t="shared" si="50"/>
        <v>0</v>
      </c>
      <c r="Z129" s="603">
        <f t="shared" si="104"/>
        <v>0</v>
      </c>
      <c r="AA129" s="603">
        <f t="shared" si="105"/>
        <v>0</v>
      </c>
      <c r="AB129" s="598">
        <f>IF(N129="R",1,0)</f>
        <v>1</v>
      </c>
      <c r="AC129" s="603">
        <f t="shared" si="106"/>
        <v>1186.9441369167</v>
      </c>
      <c r="AD129" s="603">
        <f t="shared" si="107"/>
        <v>1118.2503358709723</v>
      </c>
      <c r="AE129" s="598" t="s">
        <v>263</v>
      </c>
      <c r="AF129" s="590">
        <v>526</v>
      </c>
      <c r="AG129" s="590">
        <v>100</v>
      </c>
      <c r="AH129" s="604">
        <f t="shared" si="108"/>
        <v>1.6E-2</v>
      </c>
      <c r="AI129" s="605"/>
      <c r="AJ129" s="591"/>
      <c r="AK129" s="591"/>
      <c r="AL129" s="591"/>
    </row>
    <row r="130" spans="1:39" s="589" customFormat="1" ht="14.45" customHeight="1" x14ac:dyDescent="0.2">
      <c r="A130" s="590">
        <v>115</v>
      </c>
      <c r="B130" s="591" t="s">
        <v>1269</v>
      </c>
      <c r="C130" s="613" t="s">
        <v>458</v>
      </c>
      <c r="D130" s="674">
        <f t="shared" si="109"/>
        <v>1664466.5999999999</v>
      </c>
      <c r="E130" s="674">
        <f t="shared" si="110"/>
        <v>1568136.424121063</v>
      </c>
      <c r="F130" s="612" t="s">
        <v>29</v>
      </c>
      <c r="G130" s="590"/>
      <c r="H130" s="606" t="s">
        <v>1272</v>
      </c>
      <c r="I130" s="606"/>
      <c r="J130" s="641" t="s">
        <v>1273</v>
      </c>
      <c r="K130" s="596">
        <f t="shared" si="102"/>
        <v>1706.2321968177559</v>
      </c>
      <c r="L130" s="596">
        <f t="shared" si="103"/>
        <v>1607.4848578145227</v>
      </c>
      <c r="M130" s="597"/>
      <c r="N130" s="598" t="s">
        <v>269</v>
      </c>
      <c r="O130" s="599" t="s">
        <v>263</v>
      </c>
      <c r="P130" s="598"/>
      <c r="Q130" s="600"/>
      <c r="R130" s="600"/>
      <c r="S130" s="601"/>
      <c r="T130" s="590">
        <v>115</v>
      </c>
      <c r="U130" s="590">
        <v>1</v>
      </c>
      <c r="V130" s="642">
        <v>2.3E-2</v>
      </c>
      <c r="W130" s="642">
        <v>22.437000000000001</v>
      </c>
      <c r="X130" s="598">
        <f t="shared" si="49"/>
        <v>0</v>
      </c>
      <c r="Y130" s="598">
        <f t="shared" si="50"/>
        <v>0</v>
      </c>
      <c r="Z130" s="603">
        <f t="shared" si="104"/>
        <v>0</v>
      </c>
      <c r="AA130" s="603">
        <f t="shared" si="105"/>
        <v>0</v>
      </c>
      <c r="AB130" s="598">
        <f>IF(N130="R",1,0)</f>
        <v>1</v>
      </c>
      <c r="AC130" s="603">
        <f t="shared" si="106"/>
        <v>0</v>
      </c>
      <c r="AD130" s="603">
        <f t="shared" si="107"/>
        <v>0</v>
      </c>
      <c r="AE130" s="598" t="s">
        <v>263</v>
      </c>
      <c r="AF130" s="590">
        <v>526</v>
      </c>
      <c r="AG130" s="590">
        <v>100</v>
      </c>
      <c r="AH130" s="604">
        <f>V130</f>
        <v>2.3E-2</v>
      </c>
      <c r="AI130" s="605">
        <v>290</v>
      </c>
      <c r="AJ130" s="591"/>
      <c r="AK130" s="591"/>
      <c r="AL130" s="591"/>
    </row>
    <row r="131" spans="1:39" s="589" customFormat="1" ht="14.45" customHeight="1" x14ac:dyDescent="0.2">
      <c r="A131" s="592">
        <v>115</v>
      </c>
      <c r="B131" s="605" t="s">
        <v>1525</v>
      </c>
      <c r="C131" s="660" t="s">
        <v>1639</v>
      </c>
      <c r="D131" s="674">
        <f t="shared" si="109"/>
        <v>505052.27999999997</v>
      </c>
      <c r="E131" s="674">
        <f t="shared" si="110"/>
        <v>488641.5964116141</v>
      </c>
      <c r="F131" s="612" t="s">
        <v>28</v>
      </c>
      <c r="G131" s="590"/>
      <c r="H131" s="592" t="s">
        <v>927</v>
      </c>
      <c r="I131" s="606"/>
      <c r="J131" s="592" t="s">
        <v>930</v>
      </c>
      <c r="K131" s="596">
        <f t="shared" si="102"/>
        <v>63.761176619113748</v>
      </c>
      <c r="L131" s="596">
        <f t="shared" si="103"/>
        <v>61.689382200683511</v>
      </c>
      <c r="M131" s="597">
        <f>SUM(K131:K132)</f>
        <v>95.641764928670625</v>
      </c>
      <c r="N131" s="605" t="s">
        <v>269</v>
      </c>
      <c r="O131" s="599" t="s">
        <v>263</v>
      </c>
      <c r="P131" s="598"/>
      <c r="Q131" s="600"/>
      <c r="R131" s="600"/>
      <c r="S131" s="601"/>
      <c r="T131" s="590">
        <v>115</v>
      </c>
      <c r="U131" s="590">
        <v>1</v>
      </c>
      <c r="V131" s="602">
        <v>2E-3</v>
      </c>
      <c r="W131" s="602">
        <v>15.842000000000001</v>
      </c>
      <c r="X131" s="598">
        <f t="shared" ref="X131:X198" si="111">IF(F131="yes",1,0)</f>
        <v>1</v>
      </c>
      <c r="Y131" s="598">
        <f t="shared" si="50"/>
        <v>0</v>
      </c>
      <c r="Z131" s="603">
        <f t="shared" si="104"/>
        <v>0</v>
      </c>
      <c r="AA131" s="603">
        <f t="shared" si="105"/>
        <v>0</v>
      </c>
      <c r="AB131" s="598">
        <v>1</v>
      </c>
      <c r="AC131" s="603">
        <f t="shared" si="106"/>
        <v>63.761176619113748</v>
      </c>
      <c r="AD131" s="603">
        <f t="shared" si="107"/>
        <v>61.689382200683511</v>
      </c>
      <c r="AE131" s="598" t="s">
        <v>263</v>
      </c>
      <c r="AF131" s="590">
        <v>526</v>
      </c>
      <c r="AG131" s="590">
        <v>100</v>
      </c>
      <c r="AH131" s="604">
        <f t="shared" si="108"/>
        <v>2E-3</v>
      </c>
      <c r="AI131" s="605"/>
      <c r="AJ131" s="591">
        <v>55</v>
      </c>
      <c r="AK131" s="591"/>
      <c r="AL131" s="663" t="s">
        <v>1768</v>
      </c>
      <c r="AM131" s="610" t="s">
        <v>1780</v>
      </c>
    </row>
    <row r="132" spans="1:39" s="589" customFormat="1" ht="14.45" customHeight="1" x14ac:dyDescent="0.2">
      <c r="A132" s="592">
        <v>115</v>
      </c>
      <c r="B132" s="605" t="s">
        <v>1525</v>
      </c>
      <c r="C132" s="660" t="s">
        <v>1639</v>
      </c>
      <c r="D132" s="674">
        <f t="shared" si="109"/>
        <v>505052.27999999997</v>
      </c>
      <c r="E132" s="674">
        <f t="shared" si="110"/>
        <v>488641.5964116141</v>
      </c>
      <c r="F132" s="612" t="s">
        <v>28</v>
      </c>
      <c r="G132" s="590"/>
      <c r="H132" s="592" t="s">
        <v>928</v>
      </c>
      <c r="I132" s="606"/>
      <c r="J132" s="592" t="s">
        <v>931</v>
      </c>
      <c r="K132" s="596">
        <f t="shared" si="102"/>
        <v>31.880588309556874</v>
      </c>
      <c r="L132" s="596">
        <f t="shared" si="103"/>
        <v>30.844691100341755</v>
      </c>
      <c r="M132" s="597"/>
      <c r="N132" s="605" t="s">
        <v>269</v>
      </c>
      <c r="O132" s="599" t="s">
        <v>263</v>
      </c>
      <c r="P132" s="598"/>
      <c r="Q132" s="600"/>
      <c r="R132" s="600"/>
      <c r="S132" s="601"/>
      <c r="T132" s="590">
        <v>115</v>
      </c>
      <c r="U132" s="590">
        <v>1</v>
      </c>
      <c r="V132" s="602">
        <v>1E-3</v>
      </c>
      <c r="W132" s="602">
        <v>15.842000000000001</v>
      </c>
      <c r="X132" s="598">
        <f t="shared" si="111"/>
        <v>1</v>
      </c>
      <c r="Y132" s="598">
        <f t="shared" ref="Y132:Y199" si="112">IF(N132="W",1,0)</f>
        <v>0</v>
      </c>
      <c r="Z132" s="603">
        <f t="shared" si="104"/>
        <v>0</v>
      </c>
      <c r="AA132" s="603">
        <f t="shared" si="105"/>
        <v>0</v>
      </c>
      <c r="AB132" s="598">
        <v>1</v>
      </c>
      <c r="AC132" s="603">
        <f t="shared" si="106"/>
        <v>31.880588309556874</v>
      </c>
      <c r="AD132" s="603">
        <f t="shared" si="107"/>
        <v>30.844691100341755</v>
      </c>
      <c r="AE132" s="598" t="s">
        <v>263</v>
      </c>
      <c r="AF132" s="590">
        <v>526</v>
      </c>
      <c r="AG132" s="590">
        <v>100</v>
      </c>
      <c r="AH132" s="604">
        <f t="shared" si="108"/>
        <v>1E-3</v>
      </c>
      <c r="AI132" s="605"/>
      <c r="AJ132" s="591">
        <v>56</v>
      </c>
      <c r="AK132" s="591"/>
      <c r="AL132" s="663" t="s">
        <v>1768</v>
      </c>
      <c r="AM132" s="610" t="s">
        <v>1780</v>
      </c>
    </row>
    <row r="133" spans="1:39" s="589" customFormat="1" ht="14.45" customHeight="1" x14ac:dyDescent="0.2">
      <c r="A133" s="592">
        <v>115</v>
      </c>
      <c r="B133" s="605" t="s">
        <v>1675</v>
      </c>
      <c r="C133" s="592" t="s">
        <v>357</v>
      </c>
      <c r="D133" s="674">
        <f t="shared" si="109"/>
        <v>142384.17000000001</v>
      </c>
      <c r="E133" s="674">
        <f t="shared" si="110"/>
        <v>128574.70638460331</v>
      </c>
      <c r="F133" s="612" t="s">
        <v>28</v>
      </c>
      <c r="G133" s="590"/>
      <c r="H133" s="592" t="s">
        <v>929</v>
      </c>
      <c r="I133" s="606"/>
      <c r="J133" s="592" t="s">
        <v>932</v>
      </c>
      <c r="K133" s="596">
        <f t="shared" si="102"/>
        <v>258.20672632657892</v>
      </c>
      <c r="L133" s="596">
        <f t="shared" si="103"/>
        <v>233.16393967088828</v>
      </c>
      <c r="M133" s="597">
        <f>SUM(K133)</f>
        <v>258.20672632657892</v>
      </c>
      <c r="N133" s="605" t="s">
        <v>269</v>
      </c>
      <c r="O133" s="599" t="s">
        <v>263</v>
      </c>
      <c r="P133" s="598"/>
      <c r="Q133" s="600"/>
      <c r="R133" s="600"/>
      <c r="S133" s="601"/>
      <c r="T133" s="590">
        <v>115</v>
      </c>
      <c r="U133" s="590">
        <v>1</v>
      </c>
      <c r="V133" s="602">
        <v>2.3E-2</v>
      </c>
      <c r="W133" s="602">
        <v>12.683</v>
      </c>
      <c r="X133" s="598">
        <f t="shared" si="111"/>
        <v>1</v>
      </c>
      <c r="Y133" s="598">
        <f t="shared" si="112"/>
        <v>0</v>
      </c>
      <c r="Z133" s="603">
        <f t="shared" si="104"/>
        <v>0</v>
      </c>
      <c r="AA133" s="603">
        <f t="shared" si="105"/>
        <v>0</v>
      </c>
      <c r="AB133" s="598">
        <v>1</v>
      </c>
      <c r="AC133" s="603">
        <f t="shared" si="106"/>
        <v>258.20672632657892</v>
      </c>
      <c r="AD133" s="603">
        <f t="shared" si="107"/>
        <v>233.16393967088828</v>
      </c>
      <c r="AE133" s="598" t="s">
        <v>263</v>
      </c>
      <c r="AF133" s="590">
        <v>526</v>
      </c>
      <c r="AG133" s="590">
        <v>100</v>
      </c>
      <c r="AH133" s="604">
        <f t="shared" si="108"/>
        <v>2.3E-2</v>
      </c>
      <c r="AI133" s="605"/>
      <c r="AJ133" s="591"/>
      <c r="AK133" s="591"/>
      <c r="AL133" s="591"/>
    </row>
    <row r="134" spans="1:39" s="627" customFormat="1" ht="14.45" customHeight="1" x14ac:dyDescent="0.2">
      <c r="A134" s="592">
        <v>115</v>
      </c>
      <c r="B134" s="605" t="s">
        <v>1179</v>
      </c>
      <c r="C134" s="592" t="s">
        <v>230</v>
      </c>
      <c r="D134" s="674">
        <f t="shared" si="109"/>
        <v>379487.30000000005</v>
      </c>
      <c r="E134" s="674">
        <f t="shared" si="110"/>
        <v>321617.51828952652</v>
      </c>
      <c r="F134" s="612" t="s">
        <v>28</v>
      </c>
      <c r="G134" s="606"/>
      <c r="H134" s="592" t="s">
        <v>1168</v>
      </c>
      <c r="I134" s="617"/>
      <c r="J134" s="592" t="s">
        <v>1180</v>
      </c>
      <c r="K134" s="617">
        <f t="shared" si="102"/>
        <v>379487.30000000005</v>
      </c>
      <c r="L134" s="618">
        <f t="shared" si="103"/>
        <v>321617.51828952652</v>
      </c>
      <c r="M134" s="597">
        <f>SUM(K134)</f>
        <v>379487.30000000005</v>
      </c>
      <c r="N134" s="616" t="s">
        <v>269</v>
      </c>
      <c r="O134" s="619" t="s">
        <v>263</v>
      </c>
      <c r="P134" s="620"/>
      <c r="Q134" s="621"/>
      <c r="R134" s="616"/>
      <c r="S134" s="616"/>
      <c r="T134" s="675">
        <v>115</v>
      </c>
      <c r="U134" s="619">
        <v>1</v>
      </c>
      <c r="V134" s="676">
        <v>2.577</v>
      </c>
      <c r="W134" s="676">
        <v>2.577</v>
      </c>
      <c r="X134" s="598">
        <f t="shared" si="111"/>
        <v>1</v>
      </c>
      <c r="Y134" s="598">
        <f t="shared" si="112"/>
        <v>0</v>
      </c>
      <c r="Z134" s="603">
        <f t="shared" ref="Z134:Z147" si="113">K134*X134*Y134</f>
        <v>0</v>
      </c>
      <c r="AA134" s="603">
        <f t="shared" ref="AA134:AA147" si="114">L134*X134*Y134</f>
        <v>0</v>
      </c>
      <c r="AB134" s="625">
        <v>1</v>
      </c>
      <c r="AC134" s="603">
        <f t="shared" si="106"/>
        <v>379487.30000000005</v>
      </c>
      <c r="AD134" s="603">
        <f t="shared" si="107"/>
        <v>321617.51828952652</v>
      </c>
      <c r="AE134" s="616" t="s">
        <v>263</v>
      </c>
      <c r="AF134" s="590">
        <v>526</v>
      </c>
      <c r="AG134" s="590">
        <v>100</v>
      </c>
      <c r="AH134" s="604">
        <f>V134</f>
        <v>2.577</v>
      </c>
      <c r="AI134" s="605"/>
      <c r="AJ134" s="626"/>
      <c r="AK134" s="626"/>
      <c r="AL134" s="591"/>
    </row>
    <row r="135" spans="1:39" s="610" customFormat="1" ht="14.45" customHeight="1" x14ac:dyDescent="0.2">
      <c r="A135" s="590">
        <v>115</v>
      </c>
      <c r="B135" s="591" t="s">
        <v>705</v>
      </c>
      <c r="C135" s="677" t="s">
        <v>360</v>
      </c>
      <c r="D135" s="674">
        <f t="shared" si="109"/>
        <v>1853699.71</v>
      </c>
      <c r="E135" s="674">
        <f t="shared" si="110"/>
        <v>1704449.2464541565</v>
      </c>
      <c r="F135" s="594" t="s">
        <v>28</v>
      </c>
      <c r="G135" s="590"/>
      <c r="H135" s="608" t="s">
        <v>103</v>
      </c>
      <c r="I135" s="590"/>
      <c r="J135" s="595" t="s">
        <v>706</v>
      </c>
      <c r="K135" s="596">
        <f t="shared" si="102"/>
        <v>1853699.7100000002</v>
      </c>
      <c r="L135" s="596">
        <f t="shared" si="103"/>
        <v>1704449.2464541565</v>
      </c>
      <c r="M135" s="597">
        <f>SUM(K135)</f>
        <v>1853699.7100000002</v>
      </c>
      <c r="N135" s="598" t="s">
        <v>269</v>
      </c>
      <c r="O135" s="599" t="s">
        <v>263</v>
      </c>
      <c r="P135" s="598"/>
      <c r="Q135" s="600"/>
      <c r="R135" s="600"/>
      <c r="S135" s="601"/>
      <c r="T135" s="590">
        <v>115</v>
      </c>
      <c r="U135" s="590">
        <v>1</v>
      </c>
      <c r="V135" s="604">
        <v>5.8179999999999996</v>
      </c>
      <c r="W135" s="604">
        <v>5.8179999999999996</v>
      </c>
      <c r="X135" s="598">
        <f t="shared" si="111"/>
        <v>1</v>
      </c>
      <c r="Y135" s="598">
        <f t="shared" si="112"/>
        <v>0</v>
      </c>
      <c r="Z135" s="603">
        <f t="shared" si="113"/>
        <v>0</v>
      </c>
      <c r="AA135" s="603">
        <f t="shared" si="114"/>
        <v>0</v>
      </c>
      <c r="AB135" s="598">
        <f>IF(N135="R",1,0)</f>
        <v>1</v>
      </c>
      <c r="AC135" s="603">
        <f t="shared" si="106"/>
        <v>1853699.7100000002</v>
      </c>
      <c r="AD135" s="603">
        <f t="shared" si="107"/>
        <v>1704449.2464541565</v>
      </c>
      <c r="AE135" s="598" t="s">
        <v>263</v>
      </c>
      <c r="AF135" s="590">
        <v>526</v>
      </c>
      <c r="AG135" s="590">
        <v>100</v>
      </c>
      <c r="AH135" s="604">
        <f t="shared" si="108"/>
        <v>5.8179999999999996</v>
      </c>
      <c r="AI135" s="609"/>
      <c r="AJ135" s="609"/>
      <c r="AK135" s="609"/>
      <c r="AL135" s="591"/>
    </row>
    <row r="136" spans="1:39" s="610" customFormat="1" ht="14.45" customHeight="1" x14ac:dyDescent="0.2">
      <c r="A136" s="590">
        <v>115</v>
      </c>
      <c r="B136" s="591" t="s">
        <v>707</v>
      </c>
      <c r="C136" s="677" t="s">
        <v>377</v>
      </c>
      <c r="D136" s="674">
        <f t="shared" si="109"/>
        <v>1448970.51</v>
      </c>
      <c r="E136" s="674">
        <f t="shared" si="110"/>
        <v>1373949.1904672482</v>
      </c>
      <c r="F136" s="594" t="s">
        <v>28</v>
      </c>
      <c r="G136" s="590"/>
      <c r="H136" s="608" t="s">
        <v>708</v>
      </c>
      <c r="I136" s="590"/>
      <c r="J136" s="606" t="s">
        <v>1528</v>
      </c>
      <c r="K136" s="596">
        <f t="shared" si="102"/>
        <v>683237.31709835178</v>
      </c>
      <c r="L136" s="596">
        <f t="shared" si="103"/>
        <v>647862.29412239383</v>
      </c>
      <c r="M136" s="597">
        <f>SUM(K136:K138)</f>
        <v>1448970.51</v>
      </c>
      <c r="N136" s="598" t="s">
        <v>269</v>
      </c>
      <c r="O136" s="599" t="s">
        <v>263</v>
      </c>
      <c r="P136" s="598"/>
      <c r="Q136" s="600"/>
      <c r="R136" s="600"/>
      <c r="S136" s="601"/>
      <c r="T136" s="590">
        <v>115</v>
      </c>
      <c r="U136" s="590">
        <v>1</v>
      </c>
      <c r="V136" s="604">
        <v>7.81</v>
      </c>
      <c r="W136" s="604">
        <v>16.562999999999999</v>
      </c>
      <c r="X136" s="598">
        <f t="shared" si="111"/>
        <v>1</v>
      </c>
      <c r="Y136" s="598">
        <f t="shared" si="112"/>
        <v>0</v>
      </c>
      <c r="Z136" s="603">
        <f t="shared" si="113"/>
        <v>0</v>
      </c>
      <c r="AA136" s="603">
        <f t="shared" si="114"/>
        <v>0</v>
      </c>
      <c r="AB136" s="598">
        <v>1</v>
      </c>
      <c r="AC136" s="603">
        <f t="shared" si="106"/>
        <v>683237.31709835178</v>
      </c>
      <c r="AD136" s="603">
        <f t="shared" si="107"/>
        <v>647862.29412239383</v>
      </c>
      <c r="AE136" s="598" t="s">
        <v>263</v>
      </c>
      <c r="AF136" s="590">
        <v>526</v>
      </c>
      <c r="AG136" s="590">
        <v>100</v>
      </c>
      <c r="AH136" s="604">
        <f t="shared" si="108"/>
        <v>7.81</v>
      </c>
      <c r="AI136" s="591"/>
      <c r="AJ136" s="609"/>
      <c r="AK136" s="609"/>
      <c r="AL136" s="591"/>
    </row>
    <row r="137" spans="1:39" s="610" customFormat="1" ht="14.45" customHeight="1" x14ac:dyDescent="0.2">
      <c r="A137" s="590">
        <v>115</v>
      </c>
      <c r="B137" s="591" t="s">
        <v>707</v>
      </c>
      <c r="C137" s="677" t="s">
        <v>377</v>
      </c>
      <c r="D137" s="674">
        <f t="shared" si="109"/>
        <v>1448970.51</v>
      </c>
      <c r="E137" s="674">
        <f t="shared" si="110"/>
        <v>1373949.1904672482</v>
      </c>
      <c r="F137" s="594" t="s">
        <v>28</v>
      </c>
      <c r="G137" s="590"/>
      <c r="H137" s="606" t="s">
        <v>1528</v>
      </c>
      <c r="I137" s="590"/>
      <c r="J137" s="606" t="s">
        <v>1192</v>
      </c>
      <c r="K137" s="596">
        <f t="shared" si="102"/>
        <v>68061.284596993297</v>
      </c>
      <c r="L137" s="596">
        <f t="shared" si="103"/>
        <v>64537.370656494553</v>
      </c>
      <c r="M137" s="597"/>
      <c r="N137" s="598" t="s">
        <v>269</v>
      </c>
      <c r="O137" s="599" t="s">
        <v>263</v>
      </c>
      <c r="P137" s="598"/>
      <c r="Q137" s="600"/>
      <c r="R137" s="600"/>
      <c r="S137" s="601"/>
      <c r="T137" s="590">
        <v>115</v>
      </c>
      <c r="U137" s="590">
        <v>1</v>
      </c>
      <c r="V137" s="604">
        <v>0.77800000000000002</v>
      </c>
      <c r="W137" s="604">
        <v>16.562999999999999</v>
      </c>
      <c r="X137" s="598">
        <f t="shared" si="111"/>
        <v>1</v>
      </c>
      <c r="Y137" s="598">
        <f t="shared" si="112"/>
        <v>0</v>
      </c>
      <c r="Z137" s="603">
        <f>K137*X137*Y137</f>
        <v>0</v>
      </c>
      <c r="AA137" s="603">
        <f>L137*X137*Y137</f>
        <v>0</v>
      </c>
      <c r="AB137" s="598">
        <v>1</v>
      </c>
      <c r="AC137" s="603">
        <f t="shared" si="106"/>
        <v>68061.284596993297</v>
      </c>
      <c r="AD137" s="603">
        <f t="shared" si="107"/>
        <v>64537.370656494553</v>
      </c>
      <c r="AE137" s="598" t="s">
        <v>263</v>
      </c>
      <c r="AF137" s="590">
        <v>526</v>
      </c>
      <c r="AG137" s="590">
        <v>100</v>
      </c>
      <c r="AH137" s="604">
        <f t="shared" si="108"/>
        <v>0.77800000000000002</v>
      </c>
      <c r="AI137" s="591"/>
      <c r="AJ137" s="609"/>
      <c r="AK137" s="609"/>
      <c r="AL137" s="591"/>
    </row>
    <row r="138" spans="1:39" s="610" customFormat="1" ht="14.45" customHeight="1" x14ac:dyDescent="0.2">
      <c r="A138" s="590">
        <v>115</v>
      </c>
      <c r="B138" s="591" t="s">
        <v>707</v>
      </c>
      <c r="C138" s="677" t="s">
        <v>377</v>
      </c>
      <c r="D138" s="674">
        <f t="shared" si="109"/>
        <v>1448970.51</v>
      </c>
      <c r="E138" s="674">
        <f t="shared" si="110"/>
        <v>1373949.1904672482</v>
      </c>
      <c r="F138" s="594" t="s">
        <v>28</v>
      </c>
      <c r="G138" s="590"/>
      <c r="H138" s="606" t="s">
        <v>1192</v>
      </c>
      <c r="I138" s="590"/>
      <c r="J138" s="595" t="s">
        <v>709</v>
      </c>
      <c r="K138" s="596">
        <f t="shared" si="102"/>
        <v>697671.90830465499</v>
      </c>
      <c r="L138" s="596">
        <f t="shared" si="103"/>
        <v>661549.52568835986</v>
      </c>
      <c r="M138" s="597"/>
      <c r="N138" s="598" t="s">
        <v>269</v>
      </c>
      <c r="O138" s="599" t="s">
        <v>263</v>
      </c>
      <c r="P138" s="598"/>
      <c r="Q138" s="600"/>
      <c r="R138" s="600"/>
      <c r="S138" s="601"/>
      <c r="T138" s="590">
        <v>115</v>
      </c>
      <c r="U138" s="590">
        <v>1</v>
      </c>
      <c r="V138" s="604">
        <v>7.9749999999999996</v>
      </c>
      <c r="W138" s="604">
        <v>16.562999999999999</v>
      </c>
      <c r="X138" s="598">
        <f t="shared" si="111"/>
        <v>1</v>
      </c>
      <c r="Y138" s="598">
        <f t="shared" si="112"/>
        <v>0</v>
      </c>
      <c r="Z138" s="603">
        <f t="shared" si="113"/>
        <v>0</v>
      </c>
      <c r="AA138" s="603">
        <f t="shared" si="114"/>
        <v>0</v>
      </c>
      <c r="AB138" s="598">
        <f>IF(N138="R",1,0)</f>
        <v>1</v>
      </c>
      <c r="AC138" s="603">
        <f t="shared" si="106"/>
        <v>697671.90830465499</v>
      </c>
      <c r="AD138" s="603">
        <f t="shared" si="107"/>
        <v>661549.52568835986</v>
      </c>
      <c r="AE138" s="598" t="s">
        <v>263</v>
      </c>
      <c r="AF138" s="590">
        <v>526</v>
      </c>
      <c r="AG138" s="590">
        <v>100</v>
      </c>
      <c r="AH138" s="604">
        <f t="shared" si="108"/>
        <v>7.9749999999999996</v>
      </c>
      <c r="AI138" s="591"/>
      <c r="AJ138" s="609"/>
      <c r="AK138" s="609"/>
      <c r="AL138" s="591"/>
    </row>
    <row r="139" spans="1:39" s="610" customFormat="1" ht="14.45" customHeight="1" x14ac:dyDescent="0.2">
      <c r="A139" s="615">
        <v>115</v>
      </c>
      <c r="B139" s="616" t="s">
        <v>1678</v>
      </c>
      <c r="C139" s="628" t="s">
        <v>244</v>
      </c>
      <c r="D139" s="678">
        <v>0</v>
      </c>
      <c r="E139" s="678">
        <v>0</v>
      </c>
      <c r="F139" s="640" t="s">
        <v>29</v>
      </c>
      <c r="G139" s="606"/>
      <c r="H139" s="631" t="s">
        <v>120</v>
      </c>
      <c r="I139" s="630"/>
      <c r="J139" s="631" t="s">
        <v>121</v>
      </c>
      <c r="K139" s="630">
        <f t="shared" si="102"/>
        <v>0</v>
      </c>
      <c r="L139" s="618">
        <f t="shared" si="103"/>
        <v>0</v>
      </c>
      <c r="M139" s="597">
        <f t="shared" ref="M139:M148" si="115">SUM(K139)</f>
        <v>0</v>
      </c>
      <c r="N139" s="629" t="s">
        <v>269</v>
      </c>
      <c r="O139" s="631" t="s">
        <v>263</v>
      </c>
      <c r="P139" s="632"/>
      <c r="Q139" s="633"/>
      <c r="R139" s="629">
        <v>115</v>
      </c>
      <c r="S139" s="629">
        <v>1</v>
      </c>
      <c r="T139" s="606">
        <v>115</v>
      </c>
      <c r="U139" s="634">
        <v>1</v>
      </c>
      <c r="V139" s="635">
        <v>5.0999999999999997E-2</v>
      </c>
      <c r="W139" s="636">
        <v>5.0999999999999997E-2</v>
      </c>
      <c r="X139" s="598">
        <f t="shared" si="111"/>
        <v>0</v>
      </c>
      <c r="Y139" s="598">
        <f t="shared" si="112"/>
        <v>0</v>
      </c>
      <c r="Z139" s="637">
        <f t="shared" si="113"/>
        <v>0</v>
      </c>
      <c r="AA139" s="637">
        <f t="shared" si="114"/>
        <v>0</v>
      </c>
      <c r="AB139" s="638">
        <v>1</v>
      </c>
      <c r="AC139" s="637">
        <f t="shared" si="106"/>
        <v>0</v>
      </c>
      <c r="AD139" s="637">
        <f t="shared" si="107"/>
        <v>0</v>
      </c>
      <c r="AE139" s="629" t="s">
        <v>263</v>
      </c>
      <c r="AF139" s="628">
        <v>526</v>
      </c>
      <c r="AG139" s="628">
        <v>100</v>
      </c>
      <c r="AH139" s="639">
        <f t="shared" ref="AH139:AH147" si="116">V139</f>
        <v>5.0999999999999997E-2</v>
      </c>
      <c r="AI139" s="591"/>
      <c r="AJ139" s="609"/>
      <c r="AK139" s="609"/>
      <c r="AL139" s="591"/>
    </row>
    <row r="140" spans="1:39" s="627" customFormat="1" ht="14.45" customHeight="1" x14ac:dyDescent="0.2">
      <c r="A140" s="592">
        <v>115</v>
      </c>
      <c r="B140" s="605" t="s">
        <v>1171</v>
      </c>
      <c r="C140" s="592" t="s">
        <v>240</v>
      </c>
      <c r="D140" s="674">
        <f t="shared" ref="D140:D146" si="117">VLOOKUP(C140,TLine_Cost,2,FALSE)</f>
        <v>8028189.2199999997</v>
      </c>
      <c r="E140" s="674">
        <f t="shared" ref="E140:E145" si="118">VLOOKUP(C140,TLine_Cost,4,FALSE)</f>
        <v>7436642.1299051465</v>
      </c>
      <c r="F140" s="612" t="s">
        <v>29</v>
      </c>
      <c r="G140" s="606"/>
      <c r="H140" s="592" t="s">
        <v>1168</v>
      </c>
      <c r="I140" s="617"/>
      <c r="J140" s="592" t="s">
        <v>1176</v>
      </c>
      <c r="K140" s="617">
        <f t="shared" ref="K140:K147" si="119">D140*V140/W140</f>
        <v>8028189.2199999988</v>
      </c>
      <c r="L140" s="618">
        <f t="shared" ref="L140:L148" si="120">E140*V140/W140</f>
        <v>7436642.1299051465</v>
      </c>
      <c r="M140" s="597">
        <f t="shared" si="115"/>
        <v>8028189.2199999988</v>
      </c>
      <c r="N140" s="616" t="s">
        <v>269</v>
      </c>
      <c r="O140" s="619" t="s">
        <v>263</v>
      </c>
      <c r="P140" s="620"/>
      <c r="Q140" s="621"/>
      <c r="R140" s="616"/>
      <c r="S140" s="616"/>
      <c r="T140" s="675">
        <v>115</v>
      </c>
      <c r="U140" s="619">
        <v>1</v>
      </c>
      <c r="V140" s="676">
        <v>11.019</v>
      </c>
      <c r="W140" s="676">
        <v>11.019</v>
      </c>
      <c r="X140" s="598">
        <f t="shared" si="111"/>
        <v>0</v>
      </c>
      <c r="Y140" s="598">
        <f t="shared" si="112"/>
        <v>0</v>
      </c>
      <c r="Z140" s="603">
        <f t="shared" si="113"/>
        <v>0</v>
      </c>
      <c r="AA140" s="603">
        <f t="shared" si="114"/>
        <v>0</v>
      </c>
      <c r="AB140" s="625">
        <v>1</v>
      </c>
      <c r="AC140" s="603">
        <f t="shared" ref="AC140:AC147" si="121">K140*X140*AB140</f>
        <v>0</v>
      </c>
      <c r="AD140" s="603">
        <f t="shared" ref="AD140:AD147" si="122">L140*X140*AB140</f>
        <v>0</v>
      </c>
      <c r="AE140" s="616" t="s">
        <v>263</v>
      </c>
      <c r="AF140" s="590">
        <v>526</v>
      </c>
      <c r="AG140" s="590">
        <v>100</v>
      </c>
      <c r="AH140" s="604">
        <f t="shared" si="116"/>
        <v>11.019</v>
      </c>
      <c r="AI140" s="605">
        <v>291</v>
      </c>
      <c r="AJ140" s="626"/>
      <c r="AK140" s="626"/>
      <c r="AL140" s="591"/>
    </row>
    <row r="141" spans="1:39" s="627" customFormat="1" ht="14.45" customHeight="1" x14ac:dyDescent="0.2">
      <c r="A141" s="592">
        <v>115</v>
      </c>
      <c r="B141" s="605" t="s">
        <v>1515</v>
      </c>
      <c r="C141" s="679" t="s">
        <v>1629</v>
      </c>
      <c r="D141" s="674">
        <f t="shared" si="117"/>
        <v>6670270.8200000003</v>
      </c>
      <c r="E141" s="674">
        <f t="shared" si="118"/>
        <v>6459123.6907656789</v>
      </c>
      <c r="F141" s="612" t="s">
        <v>29</v>
      </c>
      <c r="G141" s="606"/>
      <c r="H141" s="592" t="s">
        <v>1176</v>
      </c>
      <c r="I141" s="617"/>
      <c r="J141" s="592" t="s">
        <v>1516</v>
      </c>
      <c r="K141" s="617">
        <f t="shared" si="119"/>
        <v>6670270.8200000003</v>
      </c>
      <c r="L141" s="618">
        <f t="shared" si="120"/>
        <v>6459123.6907656789</v>
      </c>
      <c r="M141" s="597">
        <f>SUM(K141)</f>
        <v>6670270.8200000003</v>
      </c>
      <c r="N141" s="616" t="s">
        <v>269</v>
      </c>
      <c r="O141" s="619" t="s">
        <v>263</v>
      </c>
      <c r="P141" s="620"/>
      <c r="Q141" s="621"/>
      <c r="R141" s="616"/>
      <c r="S141" s="616"/>
      <c r="T141" s="675">
        <v>115</v>
      </c>
      <c r="U141" s="619">
        <v>1</v>
      </c>
      <c r="V141" s="676">
        <v>9.5250000000000004</v>
      </c>
      <c r="W141" s="676">
        <v>9.5250000000000004</v>
      </c>
      <c r="X141" s="598">
        <f t="shared" si="111"/>
        <v>0</v>
      </c>
      <c r="Y141" s="598">
        <f t="shared" si="112"/>
        <v>0</v>
      </c>
      <c r="Z141" s="603">
        <f>K141*X141*Y141</f>
        <v>0</v>
      </c>
      <c r="AA141" s="603">
        <f>L141*X141*Y141</f>
        <v>0</v>
      </c>
      <c r="AB141" s="625">
        <v>1</v>
      </c>
      <c r="AC141" s="603">
        <f t="shared" si="121"/>
        <v>0</v>
      </c>
      <c r="AD141" s="603">
        <f t="shared" si="122"/>
        <v>0</v>
      </c>
      <c r="AE141" s="616" t="s">
        <v>263</v>
      </c>
      <c r="AF141" s="590">
        <v>526</v>
      </c>
      <c r="AG141" s="590">
        <v>100</v>
      </c>
      <c r="AH141" s="604">
        <f t="shared" si="116"/>
        <v>9.5250000000000004</v>
      </c>
      <c r="AI141" s="605"/>
      <c r="AJ141" s="626">
        <v>58</v>
      </c>
      <c r="AK141" s="626"/>
      <c r="AL141" s="663" t="s">
        <v>1769</v>
      </c>
      <c r="AM141" s="667" t="s">
        <v>1782</v>
      </c>
    </row>
    <row r="142" spans="1:39" s="627" customFormat="1" ht="14.45" customHeight="1" x14ac:dyDescent="0.2">
      <c r="A142" s="592">
        <v>115</v>
      </c>
      <c r="B142" s="605" t="s">
        <v>1517</v>
      </c>
      <c r="C142" s="679" t="s">
        <v>1633</v>
      </c>
      <c r="D142" s="674">
        <f t="shared" si="117"/>
        <v>9146834.0099999998</v>
      </c>
      <c r="E142" s="674">
        <f t="shared" si="118"/>
        <v>8854064.0225263517</v>
      </c>
      <c r="F142" s="612" t="s">
        <v>29</v>
      </c>
      <c r="G142" s="606"/>
      <c r="H142" s="592" t="s">
        <v>1516</v>
      </c>
      <c r="I142" s="617"/>
      <c r="J142" s="592" t="s">
        <v>1518</v>
      </c>
      <c r="K142" s="617">
        <f t="shared" si="119"/>
        <v>9146834.0099999998</v>
      </c>
      <c r="L142" s="618">
        <f t="shared" si="120"/>
        <v>8854064.0225263517</v>
      </c>
      <c r="M142" s="597">
        <f>SUM(K142)</f>
        <v>9146834.0099999998</v>
      </c>
      <c r="N142" s="616" t="s">
        <v>269</v>
      </c>
      <c r="O142" s="619" t="s">
        <v>263</v>
      </c>
      <c r="P142" s="620"/>
      <c r="Q142" s="621"/>
      <c r="R142" s="616"/>
      <c r="S142" s="616"/>
      <c r="T142" s="675">
        <v>115</v>
      </c>
      <c r="U142" s="619">
        <v>1</v>
      </c>
      <c r="V142" s="676">
        <v>18.34</v>
      </c>
      <c r="W142" s="676">
        <v>18.34</v>
      </c>
      <c r="X142" s="598">
        <f t="shared" si="111"/>
        <v>0</v>
      </c>
      <c r="Y142" s="598">
        <v>0</v>
      </c>
      <c r="Z142" s="603">
        <f>K142*X142*Y142</f>
        <v>0</v>
      </c>
      <c r="AA142" s="603">
        <f>L142*X142*Y142</f>
        <v>0</v>
      </c>
      <c r="AB142" s="625">
        <v>1</v>
      </c>
      <c r="AC142" s="603">
        <f t="shared" si="121"/>
        <v>0</v>
      </c>
      <c r="AD142" s="603">
        <f t="shared" si="122"/>
        <v>0</v>
      </c>
      <c r="AE142" s="616" t="s">
        <v>263</v>
      </c>
      <c r="AF142" s="590">
        <v>526</v>
      </c>
      <c r="AG142" s="590">
        <v>100</v>
      </c>
      <c r="AH142" s="604">
        <f t="shared" si="116"/>
        <v>18.34</v>
      </c>
      <c r="AI142" s="605"/>
      <c r="AJ142" s="626">
        <v>59</v>
      </c>
      <c r="AK142" s="626"/>
      <c r="AL142" s="663" t="s">
        <v>1770</v>
      </c>
      <c r="AM142" s="667" t="s">
        <v>1782</v>
      </c>
    </row>
    <row r="143" spans="1:39" s="23" customFormat="1" ht="14.45" customHeight="1" x14ac:dyDescent="0.2">
      <c r="A143" s="176">
        <v>115</v>
      </c>
      <c r="B143" s="177" t="s">
        <v>1266</v>
      </c>
      <c r="C143" s="178" t="s">
        <v>250</v>
      </c>
      <c r="D143" s="179">
        <f t="shared" si="117"/>
        <v>129073.45000000001</v>
      </c>
      <c r="E143" s="179">
        <f t="shared" si="118"/>
        <v>118023.5201442519</v>
      </c>
      <c r="F143" s="180" t="s">
        <v>29</v>
      </c>
      <c r="G143" s="181"/>
      <c r="H143" s="176" t="s">
        <v>1267</v>
      </c>
      <c r="I143" s="182"/>
      <c r="J143" s="176" t="s">
        <v>1268</v>
      </c>
      <c r="K143" s="182">
        <f t="shared" si="119"/>
        <v>688.59576170717264</v>
      </c>
      <c r="L143" s="183">
        <f t="shared" si="120"/>
        <v>629.64533568362015</v>
      </c>
      <c r="M143" s="184">
        <f>SUM(K143)</f>
        <v>688.59576170717264</v>
      </c>
      <c r="N143" s="185" t="s">
        <v>262</v>
      </c>
      <c r="O143" s="186" t="s">
        <v>714</v>
      </c>
      <c r="P143" s="187"/>
      <c r="Q143" s="188"/>
      <c r="R143" s="185"/>
      <c r="S143" s="185"/>
      <c r="T143" s="189">
        <v>115</v>
      </c>
      <c r="U143" s="186">
        <v>1</v>
      </c>
      <c r="V143" s="190">
        <v>9.9000000000000005E-2</v>
      </c>
      <c r="W143" s="190">
        <v>18.556999999999999</v>
      </c>
      <c r="X143" s="191">
        <f t="shared" si="111"/>
        <v>0</v>
      </c>
      <c r="Y143" s="191">
        <f t="shared" si="112"/>
        <v>1</v>
      </c>
      <c r="Z143" s="192">
        <f>K143*X143*Y143</f>
        <v>0</v>
      </c>
      <c r="AA143" s="192">
        <f>L143*X143*Y143</f>
        <v>0</v>
      </c>
      <c r="AB143" s="193">
        <v>0</v>
      </c>
      <c r="AC143" s="192">
        <f t="shared" si="121"/>
        <v>0</v>
      </c>
      <c r="AD143" s="192">
        <f t="shared" si="122"/>
        <v>0</v>
      </c>
      <c r="AE143" s="185" t="s">
        <v>263</v>
      </c>
      <c r="AF143" s="194">
        <v>526</v>
      </c>
      <c r="AG143" s="194">
        <v>100</v>
      </c>
      <c r="AH143" s="195">
        <f t="shared" si="116"/>
        <v>9.9000000000000005E-2</v>
      </c>
      <c r="AI143" s="177">
        <v>60</v>
      </c>
      <c r="AJ143" s="410"/>
      <c r="AK143" s="410"/>
      <c r="AL143" s="266"/>
    </row>
    <row r="144" spans="1:39" s="627" customFormat="1" ht="14.45" customHeight="1" x14ac:dyDescent="0.2">
      <c r="A144" s="592">
        <v>115</v>
      </c>
      <c r="B144" s="605" t="s">
        <v>1173</v>
      </c>
      <c r="C144" s="592" t="s">
        <v>223</v>
      </c>
      <c r="D144" s="674">
        <f t="shared" si="117"/>
        <v>6571159.5499999998</v>
      </c>
      <c r="E144" s="674">
        <f t="shared" si="118"/>
        <v>6213550.1079646479</v>
      </c>
      <c r="F144" s="612" t="s">
        <v>28</v>
      </c>
      <c r="G144" s="606"/>
      <c r="H144" s="592" t="s">
        <v>891</v>
      </c>
      <c r="I144" s="617"/>
      <c r="J144" s="592" t="s">
        <v>1178</v>
      </c>
      <c r="K144" s="617">
        <f t="shared" si="119"/>
        <v>6571159.5499999998</v>
      </c>
      <c r="L144" s="618">
        <f t="shared" si="120"/>
        <v>6213550.1079646479</v>
      </c>
      <c r="M144" s="597">
        <f t="shared" si="115"/>
        <v>6571159.5499999998</v>
      </c>
      <c r="N144" s="616" t="s">
        <v>269</v>
      </c>
      <c r="O144" s="619" t="s">
        <v>263</v>
      </c>
      <c r="P144" s="620"/>
      <c r="Q144" s="621"/>
      <c r="R144" s="616"/>
      <c r="S144" s="616"/>
      <c r="T144" s="675">
        <v>115</v>
      </c>
      <c r="U144" s="619">
        <v>1</v>
      </c>
      <c r="V144" s="676">
        <v>9.09</v>
      </c>
      <c r="W144" s="676">
        <v>9.09</v>
      </c>
      <c r="X144" s="598">
        <f t="shared" si="111"/>
        <v>1</v>
      </c>
      <c r="Y144" s="598">
        <f t="shared" si="112"/>
        <v>0</v>
      </c>
      <c r="Z144" s="603">
        <f t="shared" si="113"/>
        <v>0</v>
      </c>
      <c r="AA144" s="603">
        <f t="shared" si="114"/>
        <v>0</v>
      </c>
      <c r="AB144" s="625">
        <v>1</v>
      </c>
      <c r="AC144" s="603">
        <f t="shared" si="121"/>
        <v>6571159.5499999998</v>
      </c>
      <c r="AD144" s="603">
        <f t="shared" si="122"/>
        <v>6213550.1079646479</v>
      </c>
      <c r="AE144" s="616" t="s">
        <v>263</v>
      </c>
      <c r="AF144" s="590">
        <v>526</v>
      </c>
      <c r="AG144" s="590">
        <v>100</v>
      </c>
      <c r="AH144" s="604">
        <f t="shared" si="116"/>
        <v>9.09</v>
      </c>
      <c r="AI144" s="605"/>
      <c r="AJ144" s="626"/>
      <c r="AK144" s="626"/>
      <c r="AL144" s="591"/>
    </row>
    <row r="145" spans="1:39" s="627" customFormat="1" ht="14.45" customHeight="1" x14ac:dyDescent="0.2">
      <c r="A145" s="592">
        <v>115</v>
      </c>
      <c r="B145" s="605" t="s">
        <v>1521</v>
      </c>
      <c r="C145" s="679" t="s">
        <v>1623</v>
      </c>
      <c r="D145" s="674">
        <f t="shared" si="117"/>
        <v>8672887.2599999998</v>
      </c>
      <c r="E145" s="674">
        <f t="shared" si="118"/>
        <v>8394354.5976829175</v>
      </c>
      <c r="F145" s="612" t="s">
        <v>28</v>
      </c>
      <c r="G145" s="606"/>
      <c r="H145" s="592" t="s">
        <v>1522</v>
      </c>
      <c r="I145" s="617"/>
      <c r="J145" s="592" t="s">
        <v>1523</v>
      </c>
      <c r="K145" s="617">
        <f t="shared" si="119"/>
        <v>8672887.2599999998</v>
      </c>
      <c r="L145" s="618">
        <f t="shared" si="120"/>
        <v>8394354.5976829175</v>
      </c>
      <c r="M145" s="597">
        <f>SUM(K145)</f>
        <v>8672887.2599999998</v>
      </c>
      <c r="N145" s="616" t="s">
        <v>269</v>
      </c>
      <c r="O145" s="619" t="s">
        <v>263</v>
      </c>
      <c r="P145" s="620"/>
      <c r="Q145" s="621"/>
      <c r="R145" s="616"/>
      <c r="S145" s="616"/>
      <c r="T145" s="675">
        <v>115</v>
      </c>
      <c r="U145" s="619">
        <v>1</v>
      </c>
      <c r="V145" s="676">
        <v>19.728000000000002</v>
      </c>
      <c r="W145" s="676">
        <v>19.728000000000002</v>
      </c>
      <c r="X145" s="598">
        <f t="shared" si="111"/>
        <v>1</v>
      </c>
      <c r="Y145" s="598">
        <v>0</v>
      </c>
      <c r="Z145" s="603">
        <f>K145*X145*Y145</f>
        <v>0</v>
      </c>
      <c r="AA145" s="603">
        <f>L145*X145*Y145</f>
        <v>0</v>
      </c>
      <c r="AB145" s="625">
        <v>1</v>
      </c>
      <c r="AC145" s="603">
        <f t="shared" si="121"/>
        <v>8672887.2599999998</v>
      </c>
      <c r="AD145" s="603">
        <f t="shared" si="122"/>
        <v>8394354.5976829175</v>
      </c>
      <c r="AE145" s="616" t="s">
        <v>263</v>
      </c>
      <c r="AF145" s="590">
        <v>526</v>
      </c>
      <c r="AG145" s="590">
        <v>100</v>
      </c>
      <c r="AH145" s="604">
        <f t="shared" si="116"/>
        <v>19.728000000000002</v>
      </c>
      <c r="AI145" s="605"/>
      <c r="AJ145" s="626">
        <v>61</v>
      </c>
      <c r="AK145" s="626" t="s">
        <v>1779</v>
      </c>
      <c r="AL145" s="591"/>
      <c r="AM145" s="667" t="s">
        <v>1783</v>
      </c>
    </row>
    <row r="146" spans="1:39" s="627" customFormat="1" ht="14.45" customHeight="1" x14ac:dyDescent="0.2">
      <c r="A146" s="592">
        <v>115</v>
      </c>
      <c r="B146" s="605" t="s">
        <v>1533</v>
      </c>
      <c r="C146" s="679" t="s">
        <v>1635</v>
      </c>
      <c r="D146" s="674">
        <f t="shared" si="117"/>
        <v>6544838.7799999993</v>
      </c>
      <c r="E146" s="674">
        <f>VLOOKUP(C146,TLine_Cost,4,FALSE)</f>
        <v>6343195.0498428904</v>
      </c>
      <c r="F146" s="612" t="s">
        <v>28</v>
      </c>
      <c r="G146" s="606"/>
      <c r="H146" s="592" t="s">
        <v>1212</v>
      </c>
      <c r="I146" s="617"/>
      <c r="J146" s="592" t="s">
        <v>1534</v>
      </c>
      <c r="K146" s="617">
        <f>D146*V146/W146</f>
        <v>6544838.7799999993</v>
      </c>
      <c r="L146" s="618">
        <f>E146*V146/W146</f>
        <v>6343195.0498428904</v>
      </c>
      <c r="M146" s="597">
        <f>SUM(K146)</f>
        <v>6544838.7799999993</v>
      </c>
      <c r="N146" s="616" t="s">
        <v>269</v>
      </c>
      <c r="O146" s="619" t="s">
        <v>263</v>
      </c>
      <c r="P146" s="620"/>
      <c r="Q146" s="621"/>
      <c r="R146" s="616"/>
      <c r="S146" s="616"/>
      <c r="T146" s="675">
        <v>115</v>
      </c>
      <c r="U146" s="619">
        <v>1</v>
      </c>
      <c r="V146" s="676">
        <v>6.391</v>
      </c>
      <c r="W146" s="676">
        <v>6.391</v>
      </c>
      <c r="X146" s="598">
        <f t="shared" si="111"/>
        <v>1</v>
      </c>
      <c r="Y146" s="598">
        <v>0</v>
      </c>
      <c r="Z146" s="603">
        <f>K146*X146*Y146</f>
        <v>0</v>
      </c>
      <c r="AA146" s="603">
        <f>L146*X146*Y146</f>
        <v>0</v>
      </c>
      <c r="AB146" s="625">
        <v>1</v>
      </c>
      <c r="AC146" s="603">
        <f t="shared" si="121"/>
        <v>6544838.7799999993</v>
      </c>
      <c r="AD146" s="603">
        <f t="shared" si="122"/>
        <v>6343195.0498428904</v>
      </c>
      <c r="AE146" s="616" t="s">
        <v>263</v>
      </c>
      <c r="AF146" s="590">
        <v>526</v>
      </c>
      <c r="AG146" s="590">
        <v>100</v>
      </c>
      <c r="AH146" s="604">
        <f t="shared" si="116"/>
        <v>6.391</v>
      </c>
      <c r="AI146" s="605"/>
      <c r="AJ146" s="626">
        <v>62</v>
      </c>
      <c r="AK146" s="626"/>
      <c r="AL146" s="663" t="s">
        <v>1771</v>
      </c>
      <c r="AM146" s="667" t="s">
        <v>1782</v>
      </c>
    </row>
    <row r="147" spans="1:39" s="627" customFormat="1" ht="14.45" customHeight="1" thickBot="1" x14ac:dyDescent="0.25">
      <c r="A147" s="680">
        <v>115</v>
      </c>
      <c r="B147" s="681" t="s">
        <v>1166</v>
      </c>
      <c r="C147" s="680" t="s">
        <v>790</v>
      </c>
      <c r="D147" s="682">
        <f>VLOOKUP(C147,TLine_Cost,2,FALSE)</f>
        <v>0</v>
      </c>
      <c r="E147" s="682">
        <f>VLOOKUP(C147,TLine_Cost,4,FALSE)</f>
        <v>-9.6774105999998028E-2</v>
      </c>
      <c r="F147" s="683" t="s">
        <v>28</v>
      </c>
      <c r="G147" s="684"/>
      <c r="H147" s="680" t="s">
        <v>866</v>
      </c>
      <c r="I147" s="685"/>
      <c r="J147" s="680" t="s">
        <v>1169</v>
      </c>
      <c r="K147" s="685">
        <f t="shared" si="119"/>
        <v>0</v>
      </c>
      <c r="L147" s="686">
        <f t="shared" si="120"/>
        <v>-9.6774105999998028E-2</v>
      </c>
      <c r="M147" s="687">
        <f t="shared" si="115"/>
        <v>0</v>
      </c>
      <c r="N147" s="688" t="s">
        <v>269</v>
      </c>
      <c r="O147" s="689" t="s">
        <v>263</v>
      </c>
      <c r="P147" s="690"/>
      <c r="Q147" s="691"/>
      <c r="R147" s="688"/>
      <c r="S147" s="688"/>
      <c r="T147" s="692">
        <v>115</v>
      </c>
      <c r="U147" s="689">
        <v>1</v>
      </c>
      <c r="V147" s="693">
        <v>0.63</v>
      </c>
      <c r="W147" s="693">
        <v>0.63</v>
      </c>
      <c r="X147" s="694">
        <f t="shared" si="111"/>
        <v>1</v>
      </c>
      <c r="Y147" s="694">
        <f t="shared" si="112"/>
        <v>0</v>
      </c>
      <c r="Z147" s="695">
        <f t="shared" si="113"/>
        <v>0</v>
      </c>
      <c r="AA147" s="695">
        <f t="shared" si="114"/>
        <v>0</v>
      </c>
      <c r="AB147" s="696">
        <v>1</v>
      </c>
      <c r="AC147" s="695">
        <f t="shared" si="121"/>
        <v>0</v>
      </c>
      <c r="AD147" s="695">
        <f t="shared" si="122"/>
        <v>-9.6774105999998028E-2</v>
      </c>
      <c r="AE147" s="688" t="s">
        <v>263</v>
      </c>
      <c r="AF147" s="697">
        <v>526</v>
      </c>
      <c r="AG147" s="697">
        <v>100</v>
      </c>
      <c r="AH147" s="698">
        <f t="shared" si="116"/>
        <v>0.63</v>
      </c>
      <c r="AI147" s="681"/>
      <c r="AJ147" s="699"/>
      <c r="AK147" s="699"/>
      <c r="AL147" s="700" t="s">
        <v>1784</v>
      </c>
      <c r="AM147" s="667" t="s">
        <v>1782</v>
      </c>
    </row>
    <row r="148" spans="1:39" s="589" customFormat="1" ht="14.45" customHeight="1" x14ac:dyDescent="0.2">
      <c r="A148" s="701">
        <v>115</v>
      </c>
      <c r="B148" s="702" t="s">
        <v>104</v>
      </c>
      <c r="C148" s="703" t="s">
        <v>933</v>
      </c>
      <c r="D148" s="704">
        <v>0</v>
      </c>
      <c r="E148" s="704">
        <v>0</v>
      </c>
      <c r="F148" s="705" t="s">
        <v>28</v>
      </c>
      <c r="G148" s="706"/>
      <c r="H148" s="703" t="s">
        <v>934</v>
      </c>
      <c r="I148" s="706"/>
      <c r="J148" s="707" t="s">
        <v>105</v>
      </c>
      <c r="K148" s="708">
        <f>D148*V148/W148</f>
        <v>0</v>
      </c>
      <c r="L148" s="708">
        <f t="shared" si="120"/>
        <v>0</v>
      </c>
      <c r="M148" s="709">
        <f t="shared" si="115"/>
        <v>0</v>
      </c>
      <c r="N148" s="710" t="s">
        <v>269</v>
      </c>
      <c r="O148" s="711" t="s">
        <v>263</v>
      </c>
      <c r="P148" s="710"/>
      <c r="Q148" s="712"/>
      <c r="R148" s="712"/>
      <c r="S148" s="713"/>
      <c r="T148" s="706">
        <v>115</v>
      </c>
      <c r="U148" s="706">
        <v>1</v>
      </c>
      <c r="V148" s="714">
        <v>1.202</v>
      </c>
      <c r="W148" s="714">
        <v>4.5149999999999997</v>
      </c>
      <c r="X148" s="710">
        <f t="shared" si="111"/>
        <v>1</v>
      </c>
      <c r="Y148" s="710">
        <f t="shared" si="112"/>
        <v>0</v>
      </c>
      <c r="Z148" s="715">
        <f>K148*X148*Y148</f>
        <v>0</v>
      </c>
      <c r="AA148" s="715">
        <f>L148*X148*Y148</f>
        <v>0</v>
      </c>
      <c r="AB148" s="710">
        <f>IF(N148="R",1,0)</f>
        <v>1</v>
      </c>
      <c r="AC148" s="715">
        <f>K148*X148*AB148</f>
        <v>0</v>
      </c>
      <c r="AD148" s="715">
        <f>L148*X148*AB148</f>
        <v>0</v>
      </c>
      <c r="AE148" s="710" t="s">
        <v>263</v>
      </c>
      <c r="AF148" s="706">
        <v>526</v>
      </c>
      <c r="AG148" s="706">
        <v>100</v>
      </c>
      <c r="AH148" s="716">
        <f t="shared" si="108"/>
        <v>1.202</v>
      </c>
      <c r="AI148" s="717"/>
      <c r="AJ148" s="702"/>
      <c r="AK148" s="702"/>
      <c r="AL148" s="702"/>
    </row>
    <row r="149" spans="1:39" s="589" customFormat="1" ht="14.45" customHeight="1" x14ac:dyDescent="0.2">
      <c r="A149" s="590">
        <v>69</v>
      </c>
      <c r="B149" s="591" t="s">
        <v>333</v>
      </c>
      <c r="C149" s="592" t="s">
        <v>253</v>
      </c>
      <c r="D149" s="593">
        <f>VLOOKUP(C149,TLine_Cost,2,FALSE)</f>
        <v>275099.95999999996</v>
      </c>
      <c r="E149" s="593">
        <f>VLOOKUP(C149,TLine_Cost,4,FALSE)</f>
        <v>262397.86757695029</v>
      </c>
      <c r="F149" s="594" t="s">
        <v>28</v>
      </c>
      <c r="G149" s="590">
        <v>50983</v>
      </c>
      <c r="H149" s="592" t="s">
        <v>935</v>
      </c>
      <c r="I149" s="590">
        <v>50985</v>
      </c>
      <c r="J149" s="592" t="s">
        <v>936</v>
      </c>
      <c r="K149" s="596">
        <f>D149*V149/W149</f>
        <v>184576.19417858904</v>
      </c>
      <c r="L149" s="596">
        <f>E149*V149/W149</f>
        <v>176053.823337273</v>
      </c>
      <c r="M149" s="597">
        <f>SUM(K149)</f>
        <v>184576.19417858904</v>
      </c>
      <c r="N149" s="598" t="s">
        <v>269</v>
      </c>
      <c r="O149" s="599" t="s">
        <v>263</v>
      </c>
      <c r="P149" s="598" t="e">
        <f>VLOOKUP(I149,I152:J562,2,FALSE)</f>
        <v>#N/A</v>
      </c>
      <c r="Q149" s="600" t="e">
        <f>VLOOKUP(I149,#REF!,5,FALSE)</f>
        <v>#REF!</v>
      </c>
      <c r="R149" s="600" t="e">
        <f>VLOOKUP(I149,#REF!,6,FALSE)</f>
        <v>#REF!</v>
      </c>
      <c r="S149" s="601" t="e">
        <f>SQRT(Q149^2+R149^2)</f>
        <v>#REF!</v>
      </c>
      <c r="T149" s="590">
        <v>69</v>
      </c>
      <c r="U149" s="590">
        <v>1</v>
      </c>
      <c r="V149" s="604">
        <v>8.16</v>
      </c>
      <c r="W149" s="604">
        <v>12.162000000000001</v>
      </c>
      <c r="X149" s="598">
        <f t="shared" si="111"/>
        <v>1</v>
      </c>
      <c r="Y149" s="598">
        <f t="shared" si="112"/>
        <v>0</v>
      </c>
      <c r="Z149" s="603">
        <f>K149*X149*Y149</f>
        <v>0</v>
      </c>
      <c r="AA149" s="603">
        <f>L149*X149*Y149</f>
        <v>0</v>
      </c>
      <c r="AB149" s="598">
        <f>IF(N149="R",1,0)</f>
        <v>1</v>
      </c>
      <c r="AC149" s="603">
        <f>K149*X149*AB149</f>
        <v>184576.19417858904</v>
      </c>
      <c r="AD149" s="603">
        <f>L149*X149*AB149</f>
        <v>176053.823337273</v>
      </c>
      <c r="AE149" s="598" t="s">
        <v>263</v>
      </c>
      <c r="AF149" s="590">
        <v>526</v>
      </c>
      <c r="AG149" s="590">
        <v>100</v>
      </c>
      <c r="AH149" s="604">
        <f t="shared" si="108"/>
        <v>8.16</v>
      </c>
      <c r="AI149" s="605"/>
      <c r="AJ149" s="591"/>
      <c r="AK149" s="591"/>
      <c r="AL149" s="591"/>
    </row>
    <row r="150" spans="1:39" s="589" customFormat="1" ht="14.45" customHeight="1" x14ac:dyDescent="0.2">
      <c r="A150" s="590">
        <v>69</v>
      </c>
      <c r="B150" s="591" t="s">
        <v>334</v>
      </c>
      <c r="C150" s="592" t="s">
        <v>367</v>
      </c>
      <c r="D150" s="593">
        <f>VLOOKUP(C150,TLine_Cost,2,FALSE)</f>
        <v>2136448.38</v>
      </c>
      <c r="E150" s="593">
        <f>VLOOKUP(C150,TLine_Cost,4,FALSE)</f>
        <v>2083812.7653251302</v>
      </c>
      <c r="F150" s="594" t="s">
        <v>28</v>
      </c>
      <c r="G150" s="590"/>
      <c r="H150" s="592" t="s">
        <v>1157</v>
      </c>
      <c r="I150" s="590"/>
      <c r="J150" s="592" t="s">
        <v>937</v>
      </c>
      <c r="K150" s="596">
        <f>D150*V150/W150</f>
        <v>1126978.7148300121</v>
      </c>
      <c r="L150" s="596">
        <f>E150*V150/W150</f>
        <v>1099213.3740261437</v>
      </c>
      <c r="M150" s="597">
        <f>SUM(K150:K152)</f>
        <v>2002481.4802475346</v>
      </c>
      <c r="N150" s="598" t="s">
        <v>269</v>
      </c>
      <c r="O150" s="599" t="s">
        <v>263</v>
      </c>
      <c r="P150" s="598"/>
      <c r="Q150" s="600"/>
      <c r="R150" s="600"/>
      <c r="S150" s="601"/>
      <c r="T150" s="590">
        <v>69</v>
      </c>
      <c r="U150" s="590">
        <v>1</v>
      </c>
      <c r="V150" s="604">
        <v>20.542999999999999</v>
      </c>
      <c r="W150" s="604">
        <v>38.944000000000003</v>
      </c>
      <c r="X150" s="598">
        <f t="shared" si="111"/>
        <v>1</v>
      </c>
      <c r="Y150" s="598">
        <f t="shared" si="112"/>
        <v>0</v>
      </c>
      <c r="Z150" s="603">
        <f>K150*X150*Y150</f>
        <v>0</v>
      </c>
      <c r="AA150" s="603">
        <f>L150*X150*Y150</f>
        <v>0</v>
      </c>
      <c r="AB150" s="598">
        <f>IF(N150="R",1,0)</f>
        <v>1</v>
      </c>
      <c r="AC150" s="603">
        <f>K150*X150*AB150</f>
        <v>1126978.7148300121</v>
      </c>
      <c r="AD150" s="603">
        <f>L150*X150*AB150</f>
        <v>1099213.3740261437</v>
      </c>
      <c r="AE150" s="598" t="s">
        <v>263</v>
      </c>
      <c r="AF150" s="590">
        <v>526</v>
      </c>
      <c r="AG150" s="590">
        <v>100</v>
      </c>
      <c r="AH150" s="604">
        <f t="shared" si="108"/>
        <v>20.542999999999999</v>
      </c>
      <c r="AI150" s="605"/>
      <c r="AJ150" s="591"/>
      <c r="AK150" s="591"/>
      <c r="AL150" s="591"/>
    </row>
    <row r="151" spans="1:39" s="589" customFormat="1" ht="14.45" customHeight="1" x14ac:dyDescent="0.2">
      <c r="A151" s="590">
        <v>69</v>
      </c>
      <c r="B151" s="591" t="s">
        <v>334</v>
      </c>
      <c r="C151" s="592" t="s">
        <v>367</v>
      </c>
      <c r="D151" s="593">
        <f>VLOOKUP(C151,TLine_Cost,2,FALSE)</f>
        <v>2136448.38</v>
      </c>
      <c r="E151" s="593">
        <f>VLOOKUP(C151,TLine_Cost,4,FALSE)</f>
        <v>2083812.7653251302</v>
      </c>
      <c r="F151" s="594" t="s">
        <v>28</v>
      </c>
      <c r="G151" s="590">
        <v>50869</v>
      </c>
      <c r="H151" s="592" t="s">
        <v>937</v>
      </c>
      <c r="I151" s="590">
        <v>50867</v>
      </c>
      <c r="J151" s="592" t="s">
        <v>938</v>
      </c>
      <c r="K151" s="596">
        <f>D151*V151/W151</f>
        <v>771324.57433237461</v>
      </c>
      <c r="L151" s="596">
        <f>E151*V151/W151</f>
        <v>752321.47392336</v>
      </c>
      <c r="M151" s="597"/>
      <c r="N151" s="598" t="s">
        <v>269</v>
      </c>
      <c r="O151" s="599" t="s">
        <v>263</v>
      </c>
      <c r="P151" s="598" t="e">
        <f t="shared" ref="P151:P156" si="123">VLOOKUP(I151,I152:J563,2,FALSE)</f>
        <v>#N/A</v>
      </c>
      <c r="Q151" s="600" t="e">
        <f>VLOOKUP(I151,#REF!,5,FALSE)</f>
        <v>#REF!</v>
      </c>
      <c r="R151" s="600" t="e">
        <f>VLOOKUP(I151,#REF!,6,FALSE)</f>
        <v>#REF!</v>
      </c>
      <c r="S151" s="601" t="e">
        <f>SQRT(Q151^2+R151^2)</f>
        <v>#REF!</v>
      </c>
      <c r="T151" s="590">
        <v>69</v>
      </c>
      <c r="U151" s="590">
        <v>1</v>
      </c>
      <c r="V151" s="604">
        <v>14.06</v>
      </c>
      <c r="W151" s="604">
        <v>38.944000000000003</v>
      </c>
      <c r="X151" s="598">
        <f t="shared" si="111"/>
        <v>1</v>
      </c>
      <c r="Y151" s="598">
        <f t="shared" si="112"/>
        <v>0</v>
      </c>
      <c r="Z151" s="603">
        <f>K151*X151*Y151</f>
        <v>0</v>
      </c>
      <c r="AA151" s="603">
        <f>L151*X151*Y151</f>
        <v>0</v>
      </c>
      <c r="AB151" s="598">
        <f>IF(N151="R",1,0)</f>
        <v>1</v>
      </c>
      <c r="AC151" s="603">
        <f>K151*X151*AB151</f>
        <v>771324.57433237461</v>
      </c>
      <c r="AD151" s="603">
        <f>L151*X151*AB151</f>
        <v>752321.47392336</v>
      </c>
      <c r="AE151" s="598" t="s">
        <v>263</v>
      </c>
      <c r="AF151" s="590">
        <v>526</v>
      </c>
      <c r="AG151" s="590">
        <v>100</v>
      </c>
      <c r="AH151" s="604">
        <f t="shared" si="108"/>
        <v>14.06</v>
      </c>
      <c r="AI151" s="605"/>
      <c r="AJ151" s="591"/>
      <c r="AK151" s="591"/>
      <c r="AL151" s="591"/>
    </row>
    <row r="152" spans="1:39" s="589" customFormat="1" ht="14.45" customHeight="1" x14ac:dyDescent="0.2">
      <c r="A152" s="590">
        <v>69</v>
      </c>
      <c r="B152" s="591" t="s">
        <v>334</v>
      </c>
      <c r="C152" s="592" t="s">
        <v>367</v>
      </c>
      <c r="D152" s="593">
        <f>VLOOKUP(C152,TLine_Cost,2,FALSE)</f>
        <v>2136448.38</v>
      </c>
      <c r="E152" s="593">
        <f>VLOOKUP(C152,TLine_Cost,4,FALSE)</f>
        <v>2083812.7653251302</v>
      </c>
      <c r="F152" s="594" t="s">
        <v>28</v>
      </c>
      <c r="G152" s="590">
        <v>50871</v>
      </c>
      <c r="H152" s="592" t="s">
        <v>937</v>
      </c>
      <c r="I152" s="590">
        <v>50869</v>
      </c>
      <c r="J152" s="592" t="s">
        <v>939</v>
      </c>
      <c r="K152" s="596">
        <f>D152*V152/W152</f>
        <v>104178.19108514789</v>
      </c>
      <c r="L152" s="596">
        <f>E152*V152/W152</f>
        <v>101611.55611525323</v>
      </c>
      <c r="M152" s="597"/>
      <c r="N152" s="598" t="s">
        <v>269</v>
      </c>
      <c r="O152" s="599" t="s">
        <v>263</v>
      </c>
      <c r="P152" s="598" t="e">
        <f t="shared" si="123"/>
        <v>#N/A</v>
      </c>
      <c r="Q152" s="600" t="e">
        <f>VLOOKUP(I152,#REF!,5,FALSE)</f>
        <v>#REF!</v>
      </c>
      <c r="R152" s="600" t="e">
        <f>VLOOKUP(I152,#REF!,6,FALSE)</f>
        <v>#REF!</v>
      </c>
      <c r="S152" s="601" t="e">
        <f>SQRT(Q152^2+R152^2)</f>
        <v>#REF!</v>
      </c>
      <c r="T152" s="590">
        <v>69</v>
      </c>
      <c r="U152" s="590">
        <v>1</v>
      </c>
      <c r="V152" s="604">
        <v>1.899</v>
      </c>
      <c r="W152" s="604">
        <v>38.944000000000003</v>
      </c>
      <c r="X152" s="598">
        <f t="shared" si="111"/>
        <v>1</v>
      </c>
      <c r="Y152" s="598">
        <f t="shared" si="112"/>
        <v>0</v>
      </c>
      <c r="Z152" s="603">
        <f>K152*X152*Y152</f>
        <v>0</v>
      </c>
      <c r="AA152" s="603">
        <f>L152*X152*Y152</f>
        <v>0</v>
      </c>
      <c r="AB152" s="598">
        <f>IF(N152="R",1,0)</f>
        <v>1</v>
      </c>
      <c r="AC152" s="603">
        <f>K152*X152*AB152</f>
        <v>104178.19108514789</v>
      </c>
      <c r="AD152" s="603">
        <f>L152*X152*AB152</f>
        <v>101611.55611525323</v>
      </c>
      <c r="AE152" s="598" t="s">
        <v>263</v>
      </c>
      <c r="AF152" s="590">
        <v>526</v>
      </c>
      <c r="AG152" s="590">
        <v>100</v>
      </c>
      <c r="AH152" s="604">
        <f t="shared" si="108"/>
        <v>1.899</v>
      </c>
      <c r="AI152" s="605"/>
      <c r="AJ152" s="591"/>
      <c r="AK152" s="591"/>
      <c r="AL152" s="591"/>
    </row>
    <row r="153" spans="1:39" ht="14.45" customHeight="1" x14ac:dyDescent="0.2">
      <c r="A153" s="277">
        <v>69</v>
      </c>
      <c r="B153" s="278" t="s">
        <v>336</v>
      </c>
      <c r="C153" s="371" t="s">
        <v>631</v>
      </c>
      <c r="D153" s="280">
        <f t="shared" ref="D153:D165" si="124">VLOOKUP(C153,TLine_Cost,2,FALSE)</f>
        <v>3747579.94</v>
      </c>
      <c r="E153" s="280">
        <f t="shared" ref="E153:E162" si="125">VLOOKUP(C153,TLine_Cost,4,FALSE)</f>
        <v>2971089.0094361473</v>
      </c>
      <c r="F153" s="281" t="s">
        <v>28</v>
      </c>
      <c r="G153" s="277">
        <v>51801</v>
      </c>
      <c r="H153" s="279" t="s">
        <v>940</v>
      </c>
      <c r="I153" s="277">
        <v>51799</v>
      </c>
      <c r="J153" s="279" t="s">
        <v>941</v>
      </c>
      <c r="K153" s="282">
        <f t="shared" ref="K153:K162" si="126">D153*V153/W153</f>
        <v>549449.87141145836</v>
      </c>
      <c r="L153" s="282">
        <f t="shared" ref="L153:L162" si="127">E153*V153/W153</f>
        <v>435604.97716472676</v>
      </c>
      <c r="M153" s="283">
        <f>SUM(K153:K157)</f>
        <v>4323163.1090254625</v>
      </c>
      <c r="N153" s="284" t="s">
        <v>262</v>
      </c>
      <c r="O153" s="285" t="s">
        <v>604</v>
      </c>
      <c r="P153" s="284" t="e">
        <f t="shared" si="123"/>
        <v>#N/A</v>
      </c>
      <c r="Q153" s="286" t="e">
        <f>VLOOKUP(I153,#REF!,5,FALSE)</f>
        <v>#REF!</v>
      </c>
      <c r="R153" s="286" t="e">
        <f>VLOOKUP(I153,#REF!,6,FALSE)</f>
        <v>#REF!</v>
      </c>
      <c r="S153" s="287" t="e">
        <f t="shared" ref="S153:S162" si="128">SQRT(Q153^2+R153^2)</f>
        <v>#REF!</v>
      </c>
      <c r="T153" s="277">
        <v>69</v>
      </c>
      <c r="U153" s="277">
        <v>1</v>
      </c>
      <c r="V153" s="290">
        <v>5.0670000000000002</v>
      </c>
      <c r="W153" s="290">
        <v>34.56</v>
      </c>
      <c r="X153" s="284">
        <f t="shared" si="111"/>
        <v>1</v>
      </c>
      <c r="Y153" s="284">
        <f t="shared" si="112"/>
        <v>1</v>
      </c>
      <c r="Z153" s="289">
        <f t="shared" ref="Z153:Z162" si="129">K153*X153*Y153</f>
        <v>549449.87141145836</v>
      </c>
      <c r="AA153" s="289">
        <f t="shared" ref="AA153:AA162" si="130">L153*X153*Y153</f>
        <v>435604.97716472676</v>
      </c>
      <c r="AB153" s="284">
        <f t="shared" ref="AB153:AB162" si="131">IF(N153="R",1,0)</f>
        <v>0</v>
      </c>
      <c r="AC153" s="289">
        <f t="shared" ref="AC153:AC162" si="132">K153*X153*AB153</f>
        <v>0</v>
      </c>
      <c r="AD153" s="289">
        <f t="shared" ref="AD153:AD162" si="133">L153*X153*AB153</f>
        <v>0</v>
      </c>
      <c r="AE153" s="284" t="s">
        <v>263</v>
      </c>
      <c r="AF153" s="277">
        <v>526</v>
      </c>
      <c r="AG153" s="277">
        <v>100</v>
      </c>
      <c r="AH153" s="290">
        <f t="shared" si="108"/>
        <v>5.0670000000000002</v>
      </c>
      <c r="AI153" s="177"/>
      <c r="AJ153" s="266"/>
      <c r="AK153" s="266"/>
      <c r="AL153" s="266"/>
    </row>
    <row r="154" spans="1:39" ht="14.45" customHeight="1" x14ac:dyDescent="0.2">
      <c r="A154" s="277">
        <v>69</v>
      </c>
      <c r="B154" s="278" t="s">
        <v>336</v>
      </c>
      <c r="C154" s="371" t="s">
        <v>631</v>
      </c>
      <c r="D154" s="280">
        <f t="shared" si="124"/>
        <v>3747579.94</v>
      </c>
      <c r="E154" s="280">
        <f t="shared" si="125"/>
        <v>2971089.0094361473</v>
      </c>
      <c r="F154" s="281" t="s">
        <v>28</v>
      </c>
      <c r="G154" s="277">
        <v>51803</v>
      </c>
      <c r="H154" s="279" t="s">
        <v>941</v>
      </c>
      <c r="I154" s="277">
        <v>51801</v>
      </c>
      <c r="J154" s="279" t="s">
        <v>942</v>
      </c>
      <c r="K154" s="282">
        <f t="shared" si="126"/>
        <v>988510.958710648</v>
      </c>
      <c r="L154" s="282">
        <f t="shared" si="127"/>
        <v>783693.50144733558</v>
      </c>
      <c r="M154" s="283"/>
      <c r="N154" s="284" t="s">
        <v>262</v>
      </c>
      <c r="O154" s="285" t="s">
        <v>604</v>
      </c>
      <c r="P154" s="284" t="e">
        <f t="shared" si="123"/>
        <v>#N/A</v>
      </c>
      <c r="Q154" s="286" t="e">
        <f>VLOOKUP(I154,#REF!,5,FALSE)</f>
        <v>#REF!</v>
      </c>
      <c r="R154" s="286" t="e">
        <f>VLOOKUP(I154,#REF!,6,FALSE)</f>
        <v>#REF!</v>
      </c>
      <c r="S154" s="287" t="e">
        <f t="shared" si="128"/>
        <v>#REF!</v>
      </c>
      <c r="T154" s="277">
        <v>69</v>
      </c>
      <c r="U154" s="277">
        <v>1</v>
      </c>
      <c r="V154" s="290">
        <v>9.1159999999999997</v>
      </c>
      <c r="W154" s="290">
        <v>34.56</v>
      </c>
      <c r="X154" s="284">
        <f t="shared" si="111"/>
        <v>1</v>
      </c>
      <c r="Y154" s="284">
        <f t="shared" si="112"/>
        <v>1</v>
      </c>
      <c r="Z154" s="289">
        <f t="shared" si="129"/>
        <v>988510.958710648</v>
      </c>
      <c r="AA154" s="289">
        <f t="shared" si="130"/>
        <v>783693.50144733558</v>
      </c>
      <c r="AB154" s="284">
        <f t="shared" si="131"/>
        <v>0</v>
      </c>
      <c r="AC154" s="289">
        <f t="shared" si="132"/>
        <v>0</v>
      </c>
      <c r="AD154" s="289">
        <f t="shared" si="133"/>
        <v>0</v>
      </c>
      <c r="AE154" s="284" t="s">
        <v>263</v>
      </c>
      <c r="AF154" s="277">
        <v>526</v>
      </c>
      <c r="AG154" s="277">
        <v>100</v>
      </c>
      <c r="AH154" s="290">
        <f t="shared" si="108"/>
        <v>9.1159999999999997</v>
      </c>
      <c r="AI154" s="177"/>
      <c r="AJ154" s="266"/>
      <c r="AK154" s="266"/>
      <c r="AL154" s="266"/>
    </row>
    <row r="155" spans="1:39" s="589" customFormat="1" ht="14.45" customHeight="1" x14ac:dyDescent="0.2">
      <c r="A155" s="590">
        <v>69</v>
      </c>
      <c r="B155" s="591" t="s">
        <v>336</v>
      </c>
      <c r="C155" s="606" t="s">
        <v>631</v>
      </c>
      <c r="D155" s="593">
        <f t="shared" si="124"/>
        <v>3747579.94</v>
      </c>
      <c r="E155" s="593">
        <f t="shared" si="125"/>
        <v>2971089.0094361473</v>
      </c>
      <c r="F155" s="594" t="s">
        <v>29</v>
      </c>
      <c r="G155" s="590">
        <v>51835</v>
      </c>
      <c r="H155" s="592" t="s">
        <v>943</v>
      </c>
      <c r="I155" s="590">
        <v>51822</v>
      </c>
      <c r="J155" s="592" t="s">
        <v>944</v>
      </c>
      <c r="K155" s="596">
        <f t="shared" si="126"/>
        <v>325310.75868055556</v>
      </c>
      <c r="L155" s="596">
        <f t="shared" si="127"/>
        <v>257907.03206910999</v>
      </c>
      <c r="M155" s="597"/>
      <c r="N155" s="598" t="s">
        <v>262</v>
      </c>
      <c r="O155" s="599" t="s">
        <v>604</v>
      </c>
      <c r="P155" s="598" t="e">
        <f t="shared" si="123"/>
        <v>#N/A</v>
      </c>
      <c r="Q155" s="600" t="e">
        <f>VLOOKUP(I155,#REF!,5,FALSE)</f>
        <v>#REF!</v>
      </c>
      <c r="R155" s="600" t="e">
        <f>VLOOKUP(I155,#REF!,6,FALSE)</f>
        <v>#REF!</v>
      </c>
      <c r="S155" s="601" t="e">
        <f t="shared" si="128"/>
        <v>#REF!</v>
      </c>
      <c r="T155" s="590">
        <v>69</v>
      </c>
      <c r="U155" s="590">
        <v>1</v>
      </c>
      <c r="V155" s="604">
        <v>3</v>
      </c>
      <c r="W155" s="604">
        <v>34.56</v>
      </c>
      <c r="X155" s="598">
        <f t="shared" si="111"/>
        <v>0</v>
      </c>
      <c r="Y155" s="598">
        <f t="shared" si="112"/>
        <v>1</v>
      </c>
      <c r="Z155" s="603">
        <f t="shared" si="129"/>
        <v>0</v>
      </c>
      <c r="AA155" s="603">
        <f t="shared" si="130"/>
        <v>0</v>
      </c>
      <c r="AB155" s="598">
        <f t="shared" si="131"/>
        <v>0</v>
      </c>
      <c r="AC155" s="603">
        <f t="shared" si="132"/>
        <v>0</v>
      </c>
      <c r="AD155" s="603">
        <f t="shared" si="133"/>
        <v>0</v>
      </c>
      <c r="AE155" s="598" t="s">
        <v>263</v>
      </c>
      <c r="AF155" s="590">
        <v>526</v>
      </c>
      <c r="AG155" s="590">
        <v>100</v>
      </c>
      <c r="AH155" s="604">
        <f t="shared" si="108"/>
        <v>3</v>
      </c>
      <c r="AI155" s="591"/>
      <c r="AJ155" s="591"/>
      <c r="AK155" s="591"/>
      <c r="AL155" s="591"/>
    </row>
    <row r="156" spans="1:39" s="589" customFormat="1" ht="14.45" customHeight="1" x14ac:dyDescent="0.2">
      <c r="A156" s="590">
        <v>69</v>
      </c>
      <c r="B156" s="591" t="s">
        <v>336</v>
      </c>
      <c r="C156" s="606" t="s">
        <v>631</v>
      </c>
      <c r="D156" s="593">
        <f t="shared" si="124"/>
        <v>3747579.94</v>
      </c>
      <c r="E156" s="593">
        <f t="shared" si="125"/>
        <v>2971089.0094361473</v>
      </c>
      <c r="F156" s="594" t="s">
        <v>29</v>
      </c>
      <c r="G156" s="590">
        <v>51822</v>
      </c>
      <c r="H156" s="592" t="s">
        <v>944</v>
      </c>
      <c r="I156" s="590">
        <v>51797</v>
      </c>
      <c r="J156" s="592" t="s">
        <v>946</v>
      </c>
      <c r="K156" s="596">
        <f t="shared" si="126"/>
        <v>1188468.6383796297</v>
      </c>
      <c r="L156" s="596">
        <f t="shared" si="127"/>
        <v>942220.35715914855</v>
      </c>
      <c r="M156" s="597"/>
      <c r="N156" s="598" t="s">
        <v>262</v>
      </c>
      <c r="O156" s="599" t="s">
        <v>604</v>
      </c>
      <c r="P156" s="598" t="e">
        <f t="shared" si="123"/>
        <v>#N/A</v>
      </c>
      <c r="Q156" s="600" t="e">
        <f>VLOOKUP(I156,#REF!,5,FALSE)</f>
        <v>#REF!</v>
      </c>
      <c r="R156" s="600" t="e">
        <f>VLOOKUP(I156,#REF!,6,FALSE)</f>
        <v>#REF!</v>
      </c>
      <c r="S156" s="601" t="e">
        <f t="shared" si="128"/>
        <v>#REF!</v>
      </c>
      <c r="T156" s="590">
        <v>69</v>
      </c>
      <c r="U156" s="590">
        <v>1</v>
      </c>
      <c r="V156" s="604">
        <v>10.96</v>
      </c>
      <c r="W156" s="604">
        <v>34.56</v>
      </c>
      <c r="X156" s="598">
        <f t="shared" si="111"/>
        <v>0</v>
      </c>
      <c r="Y156" s="598">
        <f t="shared" si="112"/>
        <v>1</v>
      </c>
      <c r="Z156" s="603">
        <f t="shared" si="129"/>
        <v>0</v>
      </c>
      <c r="AA156" s="603">
        <f t="shared" si="130"/>
        <v>0</v>
      </c>
      <c r="AB156" s="598">
        <f t="shared" si="131"/>
        <v>0</v>
      </c>
      <c r="AC156" s="603">
        <f t="shared" si="132"/>
        <v>0</v>
      </c>
      <c r="AD156" s="603">
        <f t="shared" si="133"/>
        <v>0</v>
      </c>
      <c r="AE156" s="598" t="s">
        <v>263</v>
      </c>
      <c r="AF156" s="590">
        <v>526</v>
      </c>
      <c r="AG156" s="590">
        <v>100</v>
      </c>
      <c r="AH156" s="604">
        <f t="shared" si="108"/>
        <v>10.96</v>
      </c>
      <c r="AI156" s="591"/>
      <c r="AJ156" s="591"/>
      <c r="AK156" s="591"/>
      <c r="AL156" s="591"/>
    </row>
    <row r="157" spans="1:39" s="589" customFormat="1" ht="14.45" customHeight="1" x14ac:dyDescent="0.2">
      <c r="A157" s="590">
        <v>69</v>
      </c>
      <c r="B157" s="591" t="s">
        <v>336</v>
      </c>
      <c r="C157" s="606" t="s">
        <v>631</v>
      </c>
      <c r="D157" s="593">
        <f t="shared" si="124"/>
        <v>3747579.94</v>
      </c>
      <c r="E157" s="593">
        <f t="shared" si="125"/>
        <v>2971089.0094361473</v>
      </c>
      <c r="F157" s="594" t="s">
        <v>29</v>
      </c>
      <c r="G157" s="590">
        <v>51807</v>
      </c>
      <c r="H157" s="592" t="s">
        <v>945</v>
      </c>
      <c r="I157" s="590">
        <v>51791</v>
      </c>
      <c r="J157" s="592" t="s">
        <v>947</v>
      </c>
      <c r="K157" s="596">
        <f t="shared" si="126"/>
        <v>1271422.8818431711</v>
      </c>
      <c r="L157" s="596">
        <f t="shared" si="127"/>
        <v>1007986.6503367715</v>
      </c>
      <c r="M157" s="597"/>
      <c r="N157" s="598" t="s">
        <v>262</v>
      </c>
      <c r="O157" s="599" t="s">
        <v>604</v>
      </c>
      <c r="P157" s="598" t="str">
        <f>VLOOKUP(I157,I158:J570,2,FALSE)</f>
        <v>YANCYT2</v>
      </c>
      <c r="Q157" s="600" t="e">
        <f>VLOOKUP(I157,#REF!,5,FALSE)</f>
        <v>#REF!</v>
      </c>
      <c r="R157" s="600" t="e">
        <f>VLOOKUP(I157,#REF!,6,FALSE)</f>
        <v>#REF!</v>
      </c>
      <c r="S157" s="601" t="e">
        <f t="shared" si="128"/>
        <v>#REF!</v>
      </c>
      <c r="T157" s="590">
        <v>69</v>
      </c>
      <c r="U157" s="590">
        <v>1</v>
      </c>
      <c r="V157" s="604">
        <v>11.725</v>
      </c>
      <c r="W157" s="604">
        <v>34.56</v>
      </c>
      <c r="X157" s="598">
        <f t="shared" si="111"/>
        <v>0</v>
      </c>
      <c r="Y157" s="598">
        <f t="shared" si="112"/>
        <v>1</v>
      </c>
      <c r="Z157" s="603">
        <f t="shared" si="129"/>
        <v>0</v>
      </c>
      <c r="AA157" s="603">
        <f t="shared" si="130"/>
        <v>0</v>
      </c>
      <c r="AB157" s="598">
        <f t="shared" si="131"/>
        <v>0</v>
      </c>
      <c r="AC157" s="603">
        <f t="shared" si="132"/>
        <v>0</v>
      </c>
      <c r="AD157" s="603">
        <f t="shared" si="133"/>
        <v>0</v>
      </c>
      <c r="AE157" s="598" t="s">
        <v>263</v>
      </c>
      <c r="AF157" s="590">
        <v>526</v>
      </c>
      <c r="AG157" s="590">
        <v>100</v>
      </c>
      <c r="AH157" s="604">
        <f t="shared" si="108"/>
        <v>11.725</v>
      </c>
      <c r="AI157" s="591"/>
      <c r="AJ157" s="591"/>
      <c r="AK157" s="591"/>
      <c r="AL157" s="591"/>
    </row>
    <row r="158" spans="1:39" s="589" customFormat="1" ht="14.45" customHeight="1" x14ac:dyDescent="0.2">
      <c r="A158" s="590">
        <v>69</v>
      </c>
      <c r="B158" s="591" t="s">
        <v>339</v>
      </c>
      <c r="C158" s="592" t="s">
        <v>375</v>
      </c>
      <c r="D158" s="593">
        <f t="shared" si="124"/>
        <v>784848.69000000006</v>
      </c>
      <c r="E158" s="593">
        <f t="shared" si="125"/>
        <v>755759.91778990638</v>
      </c>
      <c r="F158" s="594" t="s">
        <v>29</v>
      </c>
      <c r="G158" s="590">
        <v>51827</v>
      </c>
      <c r="H158" s="608" t="s">
        <v>342</v>
      </c>
      <c r="I158" s="590">
        <v>51807</v>
      </c>
      <c r="J158" s="595" t="s">
        <v>383</v>
      </c>
      <c r="K158" s="596">
        <f t="shared" si="126"/>
        <v>116232.96065944775</v>
      </c>
      <c r="L158" s="596">
        <f t="shared" si="127"/>
        <v>111925.02951423879</v>
      </c>
      <c r="M158" s="597">
        <f>SUM(K158:K164)</f>
        <v>787341.62213210622</v>
      </c>
      <c r="N158" s="598" t="s">
        <v>262</v>
      </c>
      <c r="O158" s="599" t="s">
        <v>604</v>
      </c>
      <c r="P158" s="598" t="e">
        <f>VLOOKUP(I158,I159:J571,2,FALSE)</f>
        <v>#N/A</v>
      </c>
      <c r="Q158" s="600" t="e">
        <f>VLOOKUP(I158,#REF!,5,FALSE)</f>
        <v>#REF!</v>
      </c>
      <c r="R158" s="600" t="e">
        <f>VLOOKUP(I158,#REF!,6,FALSE)</f>
        <v>#REF!</v>
      </c>
      <c r="S158" s="601" t="e">
        <f t="shared" si="128"/>
        <v>#REF!</v>
      </c>
      <c r="T158" s="590">
        <v>69</v>
      </c>
      <c r="U158" s="590">
        <v>1</v>
      </c>
      <c r="V158" s="604">
        <v>4.1029999999999998</v>
      </c>
      <c r="W158" s="604">
        <v>27.704999999999998</v>
      </c>
      <c r="X158" s="598">
        <f t="shared" si="111"/>
        <v>0</v>
      </c>
      <c r="Y158" s="598">
        <f t="shared" si="112"/>
        <v>1</v>
      </c>
      <c r="Z158" s="603">
        <f t="shared" si="129"/>
        <v>0</v>
      </c>
      <c r="AA158" s="603">
        <f t="shared" si="130"/>
        <v>0</v>
      </c>
      <c r="AB158" s="598">
        <f t="shared" si="131"/>
        <v>0</v>
      </c>
      <c r="AC158" s="603">
        <f t="shared" si="132"/>
        <v>0</v>
      </c>
      <c r="AD158" s="603">
        <f t="shared" si="133"/>
        <v>0</v>
      </c>
      <c r="AE158" s="598" t="s">
        <v>263</v>
      </c>
      <c r="AF158" s="590">
        <v>526</v>
      </c>
      <c r="AG158" s="590">
        <v>100</v>
      </c>
      <c r="AH158" s="604">
        <f t="shared" si="108"/>
        <v>4.1029999999999998</v>
      </c>
      <c r="AI158" s="591"/>
      <c r="AJ158" s="591"/>
      <c r="AK158" s="591"/>
      <c r="AL158" s="591"/>
    </row>
    <row r="159" spans="1:39" s="589" customFormat="1" ht="14.45" customHeight="1" x14ac:dyDescent="0.2">
      <c r="A159" s="590">
        <v>69</v>
      </c>
      <c r="B159" s="591" t="s">
        <v>339</v>
      </c>
      <c r="C159" s="592" t="s">
        <v>375</v>
      </c>
      <c r="D159" s="593">
        <f t="shared" si="124"/>
        <v>784848.69000000006</v>
      </c>
      <c r="E159" s="593">
        <f t="shared" si="125"/>
        <v>755759.91778990638</v>
      </c>
      <c r="F159" s="594" t="s">
        <v>29</v>
      </c>
      <c r="G159" s="590">
        <v>51803</v>
      </c>
      <c r="H159" s="608" t="s">
        <v>337</v>
      </c>
      <c r="I159" s="590">
        <v>51827</v>
      </c>
      <c r="J159" s="595" t="s">
        <v>342</v>
      </c>
      <c r="K159" s="596">
        <f t="shared" si="126"/>
        <v>215723.61574986466</v>
      </c>
      <c r="L159" s="596">
        <f t="shared" si="127"/>
        <v>207728.27193539569</v>
      </c>
      <c r="M159" s="597"/>
      <c r="N159" s="598" t="s">
        <v>262</v>
      </c>
      <c r="O159" s="599" t="s">
        <v>604</v>
      </c>
      <c r="P159" s="598" t="e">
        <f>VLOOKUP(I159,I160:J572,2,FALSE)</f>
        <v>#N/A</v>
      </c>
      <c r="Q159" s="600" t="e">
        <f>VLOOKUP(I159,#REF!,5,FALSE)</f>
        <v>#REF!</v>
      </c>
      <c r="R159" s="600" t="e">
        <f>VLOOKUP(I159,#REF!,6,FALSE)</f>
        <v>#REF!</v>
      </c>
      <c r="S159" s="601" t="e">
        <f t="shared" si="128"/>
        <v>#REF!</v>
      </c>
      <c r="T159" s="590">
        <v>69</v>
      </c>
      <c r="U159" s="590">
        <v>1</v>
      </c>
      <c r="V159" s="604">
        <v>7.6150000000000002</v>
      </c>
      <c r="W159" s="604">
        <v>27.704999999999998</v>
      </c>
      <c r="X159" s="598">
        <f t="shared" si="111"/>
        <v>0</v>
      </c>
      <c r="Y159" s="598">
        <f t="shared" si="112"/>
        <v>1</v>
      </c>
      <c r="Z159" s="603">
        <f t="shared" si="129"/>
        <v>0</v>
      </c>
      <c r="AA159" s="603">
        <f t="shared" si="130"/>
        <v>0</v>
      </c>
      <c r="AB159" s="598">
        <f t="shared" si="131"/>
        <v>0</v>
      </c>
      <c r="AC159" s="603">
        <f t="shared" si="132"/>
        <v>0</v>
      </c>
      <c r="AD159" s="603">
        <f t="shared" si="133"/>
        <v>0</v>
      </c>
      <c r="AE159" s="598" t="s">
        <v>263</v>
      </c>
      <c r="AF159" s="590">
        <v>526</v>
      </c>
      <c r="AG159" s="590">
        <v>100</v>
      </c>
      <c r="AH159" s="604">
        <f t="shared" si="108"/>
        <v>7.6150000000000002</v>
      </c>
      <c r="AI159" s="605"/>
      <c r="AJ159" s="591"/>
      <c r="AK159" s="591"/>
      <c r="AL159" s="591"/>
    </row>
    <row r="160" spans="1:39" s="589" customFormat="1" ht="14.45" customHeight="1" x14ac:dyDescent="0.2">
      <c r="A160" s="590">
        <v>69</v>
      </c>
      <c r="B160" s="591" t="s">
        <v>339</v>
      </c>
      <c r="C160" s="592" t="s">
        <v>375</v>
      </c>
      <c r="D160" s="593">
        <f t="shared" si="124"/>
        <v>784848.69000000006</v>
      </c>
      <c r="E160" s="593">
        <f>VLOOKUP(C160,TLine_Cost,4,FALSE)</f>
        <v>755759.91778990638</v>
      </c>
      <c r="F160" s="594" t="s">
        <v>29</v>
      </c>
      <c r="G160" s="590">
        <v>51793</v>
      </c>
      <c r="H160" s="608" t="s">
        <v>348</v>
      </c>
      <c r="I160" s="590">
        <v>51791</v>
      </c>
      <c r="J160" s="595" t="s">
        <v>350</v>
      </c>
      <c r="K160" s="596">
        <f>D160*V160/W160</f>
        <v>8498.6322685435862</v>
      </c>
      <c r="L160" s="596">
        <f>E160*V160/W160</f>
        <v>8183.6482705999606</v>
      </c>
      <c r="M160" s="597"/>
      <c r="N160" s="598" t="s">
        <v>269</v>
      </c>
      <c r="O160" s="599" t="s">
        <v>263</v>
      </c>
      <c r="P160" s="598"/>
      <c r="Q160" s="600"/>
      <c r="R160" s="600"/>
      <c r="S160" s="601"/>
      <c r="T160" s="590">
        <v>69</v>
      </c>
      <c r="U160" s="590">
        <v>1</v>
      </c>
      <c r="V160" s="604">
        <v>0.3</v>
      </c>
      <c r="W160" s="604">
        <v>27.704999999999998</v>
      </c>
      <c r="X160" s="598">
        <f t="shared" si="111"/>
        <v>0</v>
      </c>
      <c r="Y160" s="598">
        <f t="shared" si="112"/>
        <v>0</v>
      </c>
      <c r="Z160" s="603">
        <f>K160*X160*Y160</f>
        <v>0</v>
      </c>
      <c r="AA160" s="603">
        <f>L160*X160*Y160</f>
        <v>0</v>
      </c>
      <c r="AB160" s="598">
        <f>IF(N160="R",1,0)</f>
        <v>1</v>
      </c>
      <c r="AC160" s="603">
        <f>K160*X160*AB160</f>
        <v>0</v>
      </c>
      <c r="AD160" s="603">
        <f>L160*X160*AB160</f>
        <v>0</v>
      </c>
      <c r="AE160" s="598" t="s">
        <v>263</v>
      </c>
      <c r="AF160" s="590">
        <v>526</v>
      </c>
      <c r="AG160" s="590">
        <v>100</v>
      </c>
      <c r="AH160" s="604">
        <f t="shared" si="108"/>
        <v>0.3</v>
      </c>
      <c r="AI160" s="605"/>
      <c r="AJ160" s="591"/>
      <c r="AK160" s="591"/>
      <c r="AL160" s="591"/>
    </row>
    <row r="161" spans="1:38" s="589" customFormat="1" ht="14.45" customHeight="1" x14ac:dyDescent="0.2">
      <c r="A161" s="590">
        <v>69</v>
      </c>
      <c r="B161" s="591" t="s">
        <v>339</v>
      </c>
      <c r="C161" s="592" t="s">
        <v>375</v>
      </c>
      <c r="D161" s="593">
        <f t="shared" si="124"/>
        <v>784848.69000000006</v>
      </c>
      <c r="E161" s="593">
        <f t="shared" si="125"/>
        <v>755759.91778990638</v>
      </c>
      <c r="F161" s="594" t="s">
        <v>29</v>
      </c>
      <c r="G161" s="590">
        <v>51825</v>
      </c>
      <c r="H161" s="608" t="s">
        <v>341</v>
      </c>
      <c r="I161" s="590">
        <v>51819</v>
      </c>
      <c r="J161" s="595" t="s">
        <v>340</v>
      </c>
      <c r="K161" s="596">
        <f t="shared" si="126"/>
        <v>47648.998252301033</v>
      </c>
      <c r="L161" s="596">
        <f t="shared" si="127"/>
        <v>45882.987970497117</v>
      </c>
      <c r="M161" s="597"/>
      <c r="N161" s="598" t="s">
        <v>269</v>
      </c>
      <c r="O161" s="599" t="s">
        <v>263</v>
      </c>
      <c r="P161" s="598" t="e">
        <f>VLOOKUP(I161,I162:J574,2,FALSE)</f>
        <v>#N/A</v>
      </c>
      <c r="Q161" s="600" t="e">
        <f>VLOOKUP(I161,#REF!,5,FALSE)</f>
        <v>#REF!</v>
      </c>
      <c r="R161" s="600" t="e">
        <f>VLOOKUP(I161,#REF!,6,FALSE)</f>
        <v>#REF!</v>
      </c>
      <c r="S161" s="601" t="e">
        <f t="shared" si="128"/>
        <v>#REF!</v>
      </c>
      <c r="T161" s="590">
        <v>69</v>
      </c>
      <c r="U161" s="590">
        <v>1</v>
      </c>
      <c r="V161" s="604">
        <v>1.6819999999999999</v>
      </c>
      <c r="W161" s="604">
        <v>27.704999999999998</v>
      </c>
      <c r="X161" s="598">
        <f t="shared" si="111"/>
        <v>0</v>
      </c>
      <c r="Y161" s="598">
        <f t="shared" si="112"/>
        <v>0</v>
      </c>
      <c r="Z161" s="603">
        <f t="shared" si="129"/>
        <v>0</v>
      </c>
      <c r="AA161" s="603">
        <f t="shared" si="130"/>
        <v>0</v>
      </c>
      <c r="AB161" s="598">
        <f t="shared" si="131"/>
        <v>1</v>
      </c>
      <c r="AC161" s="603">
        <f t="shared" si="132"/>
        <v>0</v>
      </c>
      <c r="AD161" s="603">
        <f t="shared" si="133"/>
        <v>0</v>
      </c>
      <c r="AE161" s="598" t="s">
        <v>263</v>
      </c>
      <c r="AF161" s="590">
        <v>526</v>
      </c>
      <c r="AG161" s="590">
        <v>100</v>
      </c>
      <c r="AH161" s="604">
        <f t="shared" si="108"/>
        <v>1.6819999999999999</v>
      </c>
      <c r="AI161" s="605"/>
      <c r="AJ161" s="591"/>
      <c r="AK161" s="591"/>
      <c r="AL161" s="591"/>
    </row>
    <row r="162" spans="1:38" s="589" customFormat="1" ht="14.45" customHeight="1" x14ac:dyDescent="0.2">
      <c r="A162" s="590">
        <v>69</v>
      </c>
      <c r="B162" s="591" t="s">
        <v>339</v>
      </c>
      <c r="C162" s="592" t="s">
        <v>375</v>
      </c>
      <c r="D162" s="593">
        <f t="shared" si="124"/>
        <v>784848.69000000006</v>
      </c>
      <c r="E162" s="593">
        <f t="shared" si="125"/>
        <v>755759.91778990638</v>
      </c>
      <c r="F162" s="594" t="s">
        <v>29</v>
      </c>
      <c r="G162" s="590">
        <v>51791</v>
      </c>
      <c r="H162" s="608" t="s">
        <v>350</v>
      </c>
      <c r="I162" s="590">
        <v>51825</v>
      </c>
      <c r="J162" s="595" t="s">
        <v>341</v>
      </c>
      <c r="K162" s="596">
        <f t="shared" si="126"/>
        <v>37337.324433134818</v>
      </c>
      <c r="L162" s="596">
        <f t="shared" si="127"/>
        <v>35953.4947355025</v>
      </c>
      <c r="M162" s="597"/>
      <c r="N162" s="598" t="s">
        <v>262</v>
      </c>
      <c r="O162" s="599" t="s">
        <v>605</v>
      </c>
      <c r="P162" s="598" t="e">
        <f>VLOOKUP(I162,I166:J575,2,FALSE)</f>
        <v>#N/A</v>
      </c>
      <c r="Q162" s="600" t="e">
        <f>VLOOKUP(I162,#REF!,5,FALSE)</f>
        <v>#REF!</v>
      </c>
      <c r="R162" s="600" t="e">
        <f>VLOOKUP(I162,#REF!,6,FALSE)</f>
        <v>#REF!</v>
      </c>
      <c r="S162" s="601" t="e">
        <f t="shared" si="128"/>
        <v>#REF!</v>
      </c>
      <c r="T162" s="590">
        <v>69</v>
      </c>
      <c r="U162" s="590">
        <v>1</v>
      </c>
      <c r="V162" s="604">
        <v>1.3180000000000001</v>
      </c>
      <c r="W162" s="604">
        <v>27.704999999999998</v>
      </c>
      <c r="X162" s="598">
        <f t="shared" si="111"/>
        <v>0</v>
      </c>
      <c r="Y162" s="598">
        <f t="shared" si="112"/>
        <v>1</v>
      </c>
      <c r="Z162" s="603">
        <f t="shared" si="129"/>
        <v>0</v>
      </c>
      <c r="AA162" s="603">
        <f t="shared" si="130"/>
        <v>0</v>
      </c>
      <c r="AB162" s="598">
        <f t="shared" si="131"/>
        <v>0</v>
      </c>
      <c r="AC162" s="603">
        <f t="shared" si="132"/>
        <v>0</v>
      </c>
      <c r="AD162" s="603">
        <f t="shared" si="133"/>
        <v>0</v>
      </c>
      <c r="AE162" s="598" t="s">
        <v>263</v>
      </c>
      <c r="AF162" s="590">
        <v>526</v>
      </c>
      <c r="AG162" s="590">
        <v>100</v>
      </c>
      <c r="AH162" s="604">
        <f t="shared" si="108"/>
        <v>1.3180000000000001</v>
      </c>
      <c r="AI162" s="605"/>
      <c r="AJ162" s="591"/>
      <c r="AK162" s="591"/>
      <c r="AL162" s="591"/>
    </row>
    <row r="163" spans="1:38" s="589" customFormat="1" ht="14.45" customHeight="1" x14ac:dyDescent="0.2">
      <c r="A163" s="590">
        <v>69</v>
      </c>
      <c r="B163" s="591" t="s">
        <v>339</v>
      </c>
      <c r="C163" s="592" t="s">
        <v>375</v>
      </c>
      <c r="D163" s="593">
        <f>VLOOKUP(C163,TLine_Cost,2,FALSE)</f>
        <v>784848.69000000006</v>
      </c>
      <c r="E163" s="593">
        <f>VLOOKUP(C163,TLine_Cost,4,FALSE)</f>
        <v>755759.91778990638</v>
      </c>
      <c r="F163" s="594" t="s">
        <v>29</v>
      </c>
      <c r="G163" s="590">
        <v>51807</v>
      </c>
      <c r="H163" s="608" t="s">
        <v>383</v>
      </c>
      <c r="I163" s="590">
        <v>51791</v>
      </c>
      <c r="J163" s="595" t="s">
        <v>350</v>
      </c>
      <c r="K163" s="596">
        <f>D163*V163/W163</f>
        <v>332154.87782891182</v>
      </c>
      <c r="L163" s="596">
        <f>E163*V163/W163</f>
        <v>319844.25324261514</v>
      </c>
      <c r="M163" s="597"/>
      <c r="N163" s="598" t="s">
        <v>269</v>
      </c>
      <c r="O163" s="599" t="s">
        <v>263</v>
      </c>
      <c r="P163" s="598" t="e">
        <f>VLOOKUP(I163,I166:J578,2,FALSE)</f>
        <v>#N/A</v>
      </c>
      <c r="Q163" s="600" t="e">
        <f>VLOOKUP(I163,#REF!,5,FALSE)</f>
        <v>#REF!</v>
      </c>
      <c r="R163" s="600" t="e">
        <f>VLOOKUP(I163,#REF!,6,FALSE)</f>
        <v>#REF!</v>
      </c>
      <c r="S163" s="601" t="e">
        <f t="shared" ref="S163:S169" si="134">SQRT(Q163^2+R163^2)</f>
        <v>#REF!</v>
      </c>
      <c r="T163" s="590">
        <v>69</v>
      </c>
      <c r="U163" s="590">
        <v>1</v>
      </c>
      <c r="V163" s="604">
        <v>11.725</v>
      </c>
      <c r="W163" s="604">
        <v>27.704999999999998</v>
      </c>
      <c r="X163" s="598">
        <f>IF(F163="yes",1,0)</f>
        <v>0</v>
      </c>
      <c r="Y163" s="598">
        <f>IF(N163="W",1,0)</f>
        <v>0</v>
      </c>
      <c r="Z163" s="603">
        <f t="shared" ref="Z163:Z176" si="135">K163*X163*Y163</f>
        <v>0</v>
      </c>
      <c r="AA163" s="603">
        <f t="shared" ref="AA163:AA176" si="136">L163*X163*Y163</f>
        <v>0</v>
      </c>
      <c r="AB163" s="598">
        <f t="shared" ref="AB163:AB173" si="137">IF(N163="R",1,0)</f>
        <v>1</v>
      </c>
      <c r="AC163" s="603">
        <f>K163*X163*AB163</f>
        <v>0</v>
      </c>
      <c r="AD163" s="603">
        <f>L163*X163*AB163</f>
        <v>0</v>
      </c>
      <c r="AE163" s="598" t="s">
        <v>263</v>
      </c>
      <c r="AF163" s="590">
        <v>526</v>
      </c>
      <c r="AG163" s="590">
        <v>100</v>
      </c>
      <c r="AH163" s="604">
        <f>V163</f>
        <v>11.725</v>
      </c>
      <c r="AI163" s="605"/>
      <c r="AJ163" s="591"/>
      <c r="AK163" s="591"/>
      <c r="AL163" s="591"/>
    </row>
    <row r="164" spans="1:38" s="627" customFormat="1" ht="14.45" customHeight="1" x14ac:dyDescent="0.2">
      <c r="A164" s="590">
        <v>69</v>
      </c>
      <c r="B164" s="591" t="s">
        <v>339</v>
      </c>
      <c r="C164" s="592" t="s">
        <v>375</v>
      </c>
      <c r="D164" s="593">
        <f>VLOOKUP(C164,TLine_Cost,2,FALSE)</f>
        <v>784848.69000000006</v>
      </c>
      <c r="E164" s="593">
        <f>VLOOKUP(C164,TLine_Cost,4,FALSE)</f>
        <v>755759.91778990638</v>
      </c>
      <c r="F164" s="594" t="s">
        <v>28</v>
      </c>
      <c r="G164" s="590">
        <v>51815</v>
      </c>
      <c r="H164" s="608" t="s">
        <v>349</v>
      </c>
      <c r="I164" s="590">
        <v>51793</v>
      </c>
      <c r="J164" s="595" t="s">
        <v>348</v>
      </c>
      <c r="K164" s="596">
        <f>D164*V164/W164</f>
        <v>29745.212939902551</v>
      </c>
      <c r="L164" s="596">
        <f>E164*V164/W164</f>
        <v>28642.768947099867</v>
      </c>
      <c r="M164" s="597"/>
      <c r="N164" s="598" t="s">
        <v>269</v>
      </c>
      <c r="O164" s="599" t="s">
        <v>263</v>
      </c>
      <c r="P164" s="598" t="str">
        <f>VLOOKUP(I164,I161:J573,2,FALSE)</f>
        <v>GARZA2</v>
      </c>
      <c r="Q164" s="600" t="e">
        <f>VLOOKUP(I164,#REF!,5,FALSE)</f>
        <v>#REF!</v>
      </c>
      <c r="R164" s="600" t="e">
        <f>VLOOKUP(I164,#REF!,6,FALSE)</f>
        <v>#REF!</v>
      </c>
      <c r="S164" s="601" t="e">
        <f t="shared" si="134"/>
        <v>#REF!</v>
      </c>
      <c r="T164" s="590">
        <v>69</v>
      </c>
      <c r="U164" s="590">
        <v>1</v>
      </c>
      <c r="V164" s="604">
        <v>1.05</v>
      </c>
      <c r="W164" s="604">
        <v>27.704999999999998</v>
      </c>
      <c r="X164" s="598">
        <f>IF(F164="yes",1,0)</f>
        <v>1</v>
      </c>
      <c r="Y164" s="598">
        <f>IF(N164="W",1,0)</f>
        <v>0</v>
      </c>
      <c r="Z164" s="603">
        <f t="shared" si="135"/>
        <v>0</v>
      </c>
      <c r="AA164" s="603">
        <f t="shared" si="136"/>
        <v>0</v>
      </c>
      <c r="AB164" s="598">
        <f t="shared" si="137"/>
        <v>1</v>
      </c>
      <c r="AC164" s="603">
        <f>K164*X164*AB164</f>
        <v>29745.212939902551</v>
      </c>
      <c r="AD164" s="603">
        <f>L164*X164*AB164</f>
        <v>28642.768947099867</v>
      </c>
      <c r="AE164" s="598" t="s">
        <v>263</v>
      </c>
      <c r="AF164" s="590">
        <v>526</v>
      </c>
      <c r="AG164" s="590">
        <v>100</v>
      </c>
      <c r="AH164" s="604">
        <f>V164</f>
        <v>1.05</v>
      </c>
      <c r="AI164" s="605"/>
      <c r="AJ164" s="626"/>
      <c r="AK164" s="626"/>
      <c r="AL164" s="591"/>
    </row>
    <row r="165" spans="1:38" ht="14.45" customHeight="1" x14ac:dyDescent="0.2">
      <c r="A165" s="194">
        <v>69</v>
      </c>
      <c r="B165" s="266" t="s">
        <v>579</v>
      </c>
      <c r="C165" s="300" t="s">
        <v>718</v>
      </c>
      <c r="D165" s="267">
        <f t="shared" si="124"/>
        <v>75157.02</v>
      </c>
      <c r="E165" s="267">
        <f>VLOOKUP(C165,TLine_Cost,4,FALSE)</f>
        <v>48819.3134453772</v>
      </c>
      <c r="F165" s="268" t="s">
        <v>29</v>
      </c>
      <c r="G165" s="194"/>
      <c r="H165" s="269" t="s">
        <v>577</v>
      </c>
      <c r="I165" s="194"/>
      <c r="J165" s="270" t="s">
        <v>578</v>
      </c>
      <c r="K165" s="271">
        <f t="shared" ref="K165:K171" si="138">D165*V165/W165</f>
        <v>75157.02</v>
      </c>
      <c r="L165" s="271">
        <f t="shared" ref="L165:L171" si="139">E165*V165/W165</f>
        <v>48819.3134453772</v>
      </c>
      <c r="M165" s="184">
        <f>SUM(K165)</f>
        <v>75157.02</v>
      </c>
      <c r="N165" s="191" t="s">
        <v>262</v>
      </c>
      <c r="O165" s="272" t="s">
        <v>606</v>
      </c>
      <c r="P165" s="191" t="e">
        <f>VLOOKUP(I165,I167:J580,2,FALSE)</f>
        <v>#N/A</v>
      </c>
      <c r="Q165" s="273" t="e">
        <f>VLOOKUP(I165,#REF!,5,FALSE)</f>
        <v>#REF!</v>
      </c>
      <c r="R165" s="273" t="e">
        <f>VLOOKUP(I165,#REF!,6,FALSE)</f>
        <v>#REF!</v>
      </c>
      <c r="S165" s="274" t="e">
        <f t="shared" si="134"/>
        <v>#REF!</v>
      </c>
      <c r="T165" s="194">
        <v>69</v>
      </c>
      <c r="U165" s="194">
        <v>1</v>
      </c>
      <c r="V165" s="195">
        <v>1.0409999999999999</v>
      </c>
      <c r="W165" s="195">
        <v>1.0409999999999999</v>
      </c>
      <c r="X165" s="191">
        <f t="shared" si="111"/>
        <v>0</v>
      </c>
      <c r="Y165" s="191">
        <f t="shared" si="112"/>
        <v>1</v>
      </c>
      <c r="Z165" s="192">
        <f t="shared" si="135"/>
        <v>0</v>
      </c>
      <c r="AA165" s="192">
        <f t="shared" si="136"/>
        <v>0</v>
      </c>
      <c r="AB165" s="191">
        <f t="shared" si="137"/>
        <v>0</v>
      </c>
      <c r="AC165" s="192">
        <f t="shared" ref="AC165:AC171" si="140">K165*X165*AB165</f>
        <v>0</v>
      </c>
      <c r="AD165" s="192">
        <f t="shared" ref="AD165:AD171" si="141">L165*X165*AB165</f>
        <v>0</v>
      </c>
      <c r="AE165" s="191" t="s">
        <v>263</v>
      </c>
      <c r="AF165" s="194">
        <v>526</v>
      </c>
      <c r="AG165" s="194">
        <v>100</v>
      </c>
      <c r="AH165" s="195">
        <f t="shared" si="108"/>
        <v>1.0409999999999999</v>
      </c>
      <c r="AI165" s="177"/>
      <c r="AJ165" s="266"/>
      <c r="AK165" s="266"/>
      <c r="AL165" s="266"/>
    </row>
    <row r="166" spans="1:38" ht="14.45" customHeight="1" x14ac:dyDescent="0.2">
      <c r="A166" s="236">
        <v>69</v>
      </c>
      <c r="B166" s="237" t="s">
        <v>384</v>
      </c>
      <c r="C166" s="181" t="s">
        <v>703</v>
      </c>
      <c r="D166" s="267">
        <f>'Transmission Cost 12-31-2016'!B220</f>
        <v>149986.28</v>
      </c>
      <c r="E166" s="267">
        <f>'Transmission Cost 12-31-2016'!D220</f>
        <v>56910.574140014702</v>
      </c>
      <c r="F166" s="240" t="s">
        <v>28</v>
      </c>
      <c r="G166" s="241">
        <v>51149</v>
      </c>
      <c r="H166" s="176" t="s">
        <v>948</v>
      </c>
      <c r="I166" s="194">
        <v>51145</v>
      </c>
      <c r="J166" s="176" t="s">
        <v>950</v>
      </c>
      <c r="K166" s="242">
        <f t="shared" si="138"/>
        <v>149986.28</v>
      </c>
      <c r="L166" s="242">
        <f t="shared" si="139"/>
        <v>56910.574140014702</v>
      </c>
      <c r="M166" s="243">
        <f>SUM(K166)</f>
        <v>149986.28</v>
      </c>
      <c r="N166" s="244" t="s">
        <v>262</v>
      </c>
      <c r="O166" s="245" t="s">
        <v>602</v>
      </c>
      <c r="P166" s="244" t="e">
        <f>VLOOKUP(I166,I167:J577,2,FALSE)</f>
        <v>#N/A</v>
      </c>
      <c r="Q166" s="246" t="e">
        <f>VLOOKUP(I166,#REF!,5,FALSE)</f>
        <v>#REF!</v>
      </c>
      <c r="R166" s="246" t="e">
        <f>VLOOKUP(I166,#REF!,6,FALSE)</f>
        <v>#REF!</v>
      </c>
      <c r="S166" s="247" t="e">
        <f t="shared" si="134"/>
        <v>#REF!</v>
      </c>
      <c r="T166" s="236">
        <v>69</v>
      </c>
      <c r="U166" s="236">
        <v>1</v>
      </c>
      <c r="V166" s="366">
        <v>5.1150000000000002</v>
      </c>
      <c r="W166" s="366">
        <v>5.1150000000000002</v>
      </c>
      <c r="X166" s="191">
        <f t="shared" si="111"/>
        <v>1</v>
      </c>
      <c r="Y166" s="191">
        <f t="shared" si="112"/>
        <v>1</v>
      </c>
      <c r="Z166" s="249">
        <f t="shared" si="135"/>
        <v>149986.28</v>
      </c>
      <c r="AA166" s="249">
        <f t="shared" si="136"/>
        <v>56910.574140014702</v>
      </c>
      <c r="AB166" s="244">
        <f t="shared" si="137"/>
        <v>0</v>
      </c>
      <c r="AC166" s="249">
        <f t="shared" si="140"/>
        <v>0</v>
      </c>
      <c r="AD166" s="249">
        <f t="shared" si="141"/>
        <v>0</v>
      </c>
      <c r="AE166" s="244" t="s">
        <v>263</v>
      </c>
      <c r="AF166" s="236">
        <v>526</v>
      </c>
      <c r="AG166" s="236">
        <v>100</v>
      </c>
      <c r="AH166" s="366">
        <f t="shared" si="108"/>
        <v>5.1150000000000002</v>
      </c>
      <c r="AI166" s="177"/>
      <c r="AJ166" s="266"/>
      <c r="AK166" s="266"/>
      <c r="AL166" s="266"/>
    </row>
    <row r="167" spans="1:38" ht="14.45" customHeight="1" x14ac:dyDescent="0.2">
      <c r="A167" s="236">
        <v>69</v>
      </c>
      <c r="B167" s="237" t="s">
        <v>386</v>
      </c>
      <c r="C167" s="238" t="s">
        <v>712</v>
      </c>
      <c r="D167" s="239">
        <f t="shared" ref="D167:D181" si="142">VLOOKUP(C167,TLine_Cost,2,FALSE)</f>
        <v>367663.77999999997</v>
      </c>
      <c r="E167" s="239">
        <f t="shared" ref="E167:E176" si="143">VLOOKUP(C167,TLine_Cost,4,FALSE)</f>
        <v>244551.69143119859</v>
      </c>
      <c r="F167" s="240" t="s">
        <v>28</v>
      </c>
      <c r="G167" s="241">
        <v>51709</v>
      </c>
      <c r="H167" s="176" t="s">
        <v>949</v>
      </c>
      <c r="I167" s="194">
        <v>51713</v>
      </c>
      <c r="J167" s="176" t="s">
        <v>951</v>
      </c>
      <c r="K167" s="242">
        <f t="shared" si="138"/>
        <v>367663.77999999997</v>
      </c>
      <c r="L167" s="242">
        <f t="shared" si="139"/>
        <v>244551.69143119859</v>
      </c>
      <c r="M167" s="243">
        <f>SUM(K167)</f>
        <v>367663.77999999997</v>
      </c>
      <c r="N167" s="244" t="s">
        <v>262</v>
      </c>
      <c r="O167" s="245" t="s">
        <v>604</v>
      </c>
      <c r="P167" s="244" t="str">
        <f>VLOOKUP(I167,I125:J578,2,FALSE)</f>
        <v>Lyntegar REC Sundown Substation</v>
      </c>
      <c r="Q167" s="246" t="e">
        <f>VLOOKUP(I167,#REF!,5,FALSE)</f>
        <v>#REF!</v>
      </c>
      <c r="R167" s="246" t="e">
        <f>VLOOKUP(I167,#REF!,6,FALSE)</f>
        <v>#REF!</v>
      </c>
      <c r="S167" s="247" t="e">
        <f t="shared" si="134"/>
        <v>#REF!</v>
      </c>
      <c r="T167" s="236">
        <v>69</v>
      </c>
      <c r="U167" s="236">
        <v>1</v>
      </c>
      <c r="V167" s="366">
        <v>9.59</v>
      </c>
      <c r="W167" s="366">
        <v>9.59</v>
      </c>
      <c r="X167" s="191">
        <f t="shared" si="111"/>
        <v>1</v>
      </c>
      <c r="Y167" s="191">
        <f t="shared" si="112"/>
        <v>1</v>
      </c>
      <c r="Z167" s="249">
        <f t="shared" si="135"/>
        <v>367663.77999999997</v>
      </c>
      <c r="AA167" s="249">
        <f t="shared" si="136"/>
        <v>244551.69143119859</v>
      </c>
      <c r="AB167" s="244">
        <f t="shared" si="137"/>
        <v>0</v>
      </c>
      <c r="AC167" s="249">
        <f t="shared" si="140"/>
        <v>0</v>
      </c>
      <c r="AD167" s="249">
        <f t="shared" si="141"/>
        <v>0</v>
      </c>
      <c r="AE167" s="244" t="s">
        <v>263</v>
      </c>
      <c r="AF167" s="236">
        <v>526</v>
      </c>
      <c r="AG167" s="236">
        <v>100</v>
      </c>
      <c r="AH167" s="366">
        <f t="shared" si="108"/>
        <v>9.59</v>
      </c>
      <c r="AI167" s="177"/>
      <c r="AJ167" s="266"/>
      <c r="AK167" s="266"/>
      <c r="AL167" s="266"/>
    </row>
    <row r="168" spans="1:38" s="589" customFormat="1" ht="14.45" customHeight="1" x14ac:dyDescent="0.2">
      <c r="A168" s="590">
        <v>69</v>
      </c>
      <c r="B168" s="591" t="s">
        <v>390</v>
      </c>
      <c r="C168" s="606" t="s">
        <v>388</v>
      </c>
      <c r="D168" s="593">
        <f t="shared" si="142"/>
        <v>1194088.82</v>
      </c>
      <c r="E168" s="593">
        <f t="shared" si="143"/>
        <v>843706.96732904646</v>
      </c>
      <c r="F168" s="594" t="s">
        <v>28</v>
      </c>
      <c r="G168" s="590">
        <v>51947</v>
      </c>
      <c r="H168" s="592" t="s">
        <v>955</v>
      </c>
      <c r="I168" s="590">
        <v>51923</v>
      </c>
      <c r="J168" s="592" t="s">
        <v>953</v>
      </c>
      <c r="K168" s="596">
        <f t="shared" si="138"/>
        <v>53287.31597384921</v>
      </c>
      <c r="L168" s="596">
        <f t="shared" si="139"/>
        <v>37651.202326306826</v>
      </c>
      <c r="M168" s="597">
        <f>SUM(K168:K173)</f>
        <v>641232.91677131446</v>
      </c>
      <c r="N168" s="598" t="s">
        <v>269</v>
      </c>
      <c r="O168" s="599" t="s">
        <v>263</v>
      </c>
      <c r="P168" s="598" t="e">
        <f>VLOOKUP(I168,I172:J582,2,FALSE)</f>
        <v>#N/A</v>
      </c>
      <c r="Q168" s="600" t="e">
        <f>VLOOKUP(I168,#REF!,5,FALSE)</f>
        <v>#REF!</v>
      </c>
      <c r="R168" s="600" t="e">
        <f>VLOOKUP(I168,#REF!,6,FALSE)</f>
        <v>#REF!</v>
      </c>
      <c r="S168" s="601" t="e">
        <f t="shared" si="134"/>
        <v>#REF!</v>
      </c>
      <c r="T168" s="590">
        <v>69</v>
      </c>
      <c r="U168" s="590">
        <v>1</v>
      </c>
      <c r="V168" s="718">
        <v>2</v>
      </c>
      <c r="W168" s="676">
        <v>44.817</v>
      </c>
      <c r="X168" s="598">
        <f t="shared" si="111"/>
        <v>1</v>
      </c>
      <c r="Y168" s="598">
        <f t="shared" si="112"/>
        <v>0</v>
      </c>
      <c r="Z168" s="603">
        <f t="shared" si="135"/>
        <v>0</v>
      </c>
      <c r="AA168" s="603">
        <f t="shared" si="136"/>
        <v>0</v>
      </c>
      <c r="AB168" s="598">
        <f t="shared" si="137"/>
        <v>1</v>
      </c>
      <c r="AC168" s="603">
        <f t="shared" si="140"/>
        <v>53287.31597384921</v>
      </c>
      <c r="AD168" s="603">
        <f t="shared" si="141"/>
        <v>37651.202326306826</v>
      </c>
      <c r="AE168" s="598" t="s">
        <v>263</v>
      </c>
      <c r="AF168" s="590">
        <v>526</v>
      </c>
      <c r="AG168" s="590">
        <v>100</v>
      </c>
      <c r="AH168" s="604">
        <f>V168</f>
        <v>2</v>
      </c>
      <c r="AI168" s="605"/>
      <c r="AJ168" s="591"/>
      <c r="AK168" s="591"/>
      <c r="AL168" s="591"/>
    </row>
    <row r="169" spans="1:38" s="589" customFormat="1" ht="14.45" customHeight="1" x14ac:dyDescent="0.2">
      <c r="A169" s="590">
        <v>69</v>
      </c>
      <c r="B169" s="591" t="s">
        <v>390</v>
      </c>
      <c r="C169" s="606" t="s">
        <v>388</v>
      </c>
      <c r="D169" s="593">
        <f t="shared" si="142"/>
        <v>1194088.82</v>
      </c>
      <c r="E169" s="593">
        <f t="shared" si="143"/>
        <v>843706.96732904646</v>
      </c>
      <c r="F169" s="594" t="s">
        <v>28</v>
      </c>
      <c r="G169" s="590">
        <v>51959</v>
      </c>
      <c r="H169" s="592" t="s">
        <v>953</v>
      </c>
      <c r="I169" s="590">
        <v>51949</v>
      </c>
      <c r="J169" s="592" t="s">
        <v>954</v>
      </c>
      <c r="K169" s="596">
        <f t="shared" si="138"/>
        <v>319.72389584309525</v>
      </c>
      <c r="L169" s="596">
        <f t="shared" si="139"/>
        <v>225.90721395784095</v>
      </c>
      <c r="M169" s="597"/>
      <c r="N169" s="598" t="s">
        <v>269</v>
      </c>
      <c r="O169" s="599" t="s">
        <v>263</v>
      </c>
      <c r="P169" s="598" t="e">
        <f>VLOOKUP(I169,I172:J584,2,FALSE)</f>
        <v>#N/A</v>
      </c>
      <c r="Q169" s="600" t="e">
        <f>VLOOKUP(I169,#REF!,5,FALSE)</f>
        <v>#REF!</v>
      </c>
      <c r="R169" s="600" t="e">
        <f>VLOOKUP(I169,#REF!,6,FALSE)</f>
        <v>#REF!</v>
      </c>
      <c r="S169" s="601" t="e">
        <f t="shared" si="134"/>
        <v>#REF!</v>
      </c>
      <c r="T169" s="590">
        <v>69</v>
      </c>
      <c r="U169" s="590">
        <v>1</v>
      </c>
      <c r="V169" s="676">
        <v>1.2E-2</v>
      </c>
      <c r="W169" s="676">
        <v>44.817</v>
      </c>
      <c r="X169" s="598">
        <f t="shared" si="111"/>
        <v>1</v>
      </c>
      <c r="Y169" s="598">
        <f t="shared" si="112"/>
        <v>0</v>
      </c>
      <c r="Z169" s="603">
        <f t="shared" si="135"/>
        <v>0</v>
      </c>
      <c r="AA169" s="603">
        <f t="shared" si="136"/>
        <v>0</v>
      </c>
      <c r="AB169" s="598">
        <f t="shared" si="137"/>
        <v>1</v>
      </c>
      <c r="AC169" s="603">
        <f t="shared" si="140"/>
        <v>319.72389584309525</v>
      </c>
      <c r="AD169" s="603">
        <f t="shared" si="141"/>
        <v>225.90721395784095</v>
      </c>
      <c r="AE169" s="598" t="s">
        <v>263</v>
      </c>
      <c r="AF169" s="590">
        <v>526</v>
      </c>
      <c r="AG169" s="590">
        <v>100</v>
      </c>
      <c r="AH169" s="604">
        <f>V169</f>
        <v>1.2E-2</v>
      </c>
      <c r="AI169" s="605"/>
      <c r="AJ169" s="591"/>
      <c r="AK169" s="591"/>
      <c r="AL169" s="591"/>
    </row>
    <row r="170" spans="1:38" s="589" customFormat="1" ht="14.45" customHeight="1" x14ac:dyDescent="0.2">
      <c r="A170" s="590">
        <v>69</v>
      </c>
      <c r="B170" s="591" t="s">
        <v>390</v>
      </c>
      <c r="C170" s="606" t="s">
        <v>388</v>
      </c>
      <c r="D170" s="593">
        <f t="shared" si="142"/>
        <v>1194088.82</v>
      </c>
      <c r="E170" s="593">
        <f t="shared" si="143"/>
        <v>843706.96732904646</v>
      </c>
      <c r="F170" s="594" t="s">
        <v>28</v>
      </c>
      <c r="G170" s="590"/>
      <c r="H170" s="592" t="s">
        <v>1223</v>
      </c>
      <c r="I170" s="590"/>
      <c r="J170" s="592" t="s">
        <v>952</v>
      </c>
      <c r="K170" s="596">
        <f t="shared" si="138"/>
        <v>69326.798081977817</v>
      </c>
      <c r="L170" s="596">
        <f t="shared" si="139"/>
        <v>48984.214226525175</v>
      </c>
      <c r="M170" s="597"/>
      <c r="N170" s="598" t="s">
        <v>269</v>
      </c>
      <c r="O170" s="599" t="s">
        <v>263</v>
      </c>
      <c r="P170" s="598"/>
      <c r="Q170" s="600"/>
      <c r="R170" s="600"/>
      <c r="S170" s="601"/>
      <c r="T170" s="590">
        <v>69</v>
      </c>
      <c r="U170" s="590">
        <v>1</v>
      </c>
      <c r="V170" s="718">
        <v>2.6019999999999999</v>
      </c>
      <c r="W170" s="676">
        <v>44.817</v>
      </c>
      <c r="X170" s="598">
        <f t="shared" si="111"/>
        <v>1</v>
      </c>
      <c r="Y170" s="598">
        <f t="shared" si="112"/>
        <v>0</v>
      </c>
      <c r="Z170" s="603">
        <f t="shared" si="135"/>
        <v>0</v>
      </c>
      <c r="AA170" s="603">
        <f t="shared" si="136"/>
        <v>0</v>
      </c>
      <c r="AB170" s="598">
        <f t="shared" si="137"/>
        <v>1</v>
      </c>
      <c r="AC170" s="603">
        <f t="shared" si="140"/>
        <v>69326.798081977817</v>
      </c>
      <c r="AD170" s="603">
        <f t="shared" si="141"/>
        <v>48984.214226525175</v>
      </c>
      <c r="AE170" s="598" t="s">
        <v>263</v>
      </c>
      <c r="AF170" s="590">
        <v>526</v>
      </c>
      <c r="AG170" s="590">
        <v>100</v>
      </c>
      <c r="AH170" s="604">
        <f>V170</f>
        <v>2.6019999999999999</v>
      </c>
      <c r="AI170" s="605"/>
      <c r="AJ170" s="591"/>
      <c r="AK170" s="591"/>
      <c r="AL170" s="591"/>
    </row>
    <row r="171" spans="1:38" s="589" customFormat="1" ht="14.45" customHeight="1" x14ac:dyDescent="0.2">
      <c r="A171" s="590">
        <v>69</v>
      </c>
      <c r="B171" s="591" t="s">
        <v>390</v>
      </c>
      <c r="C171" s="606" t="s">
        <v>388</v>
      </c>
      <c r="D171" s="593">
        <f t="shared" si="142"/>
        <v>1194088.82</v>
      </c>
      <c r="E171" s="593">
        <f t="shared" si="143"/>
        <v>843706.96732904646</v>
      </c>
      <c r="F171" s="594" t="s">
        <v>28</v>
      </c>
      <c r="G171" s="590"/>
      <c r="H171" s="592" t="s">
        <v>952</v>
      </c>
      <c r="I171" s="590"/>
      <c r="J171" s="592" t="s">
        <v>957</v>
      </c>
      <c r="K171" s="596">
        <f t="shared" si="138"/>
        <v>276001.65308655199</v>
      </c>
      <c r="L171" s="596">
        <f t="shared" si="139"/>
        <v>195014.40244910619</v>
      </c>
      <c r="M171" s="597"/>
      <c r="N171" s="598" t="s">
        <v>269</v>
      </c>
      <c r="O171" s="599" t="s">
        <v>263</v>
      </c>
      <c r="P171" s="598"/>
      <c r="Q171" s="600"/>
      <c r="R171" s="600"/>
      <c r="S171" s="601"/>
      <c r="T171" s="590">
        <v>69</v>
      </c>
      <c r="U171" s="590">
        <v>1</v>
      </c>
      <c r="V171" s="718">
        <v>10.359</v>
      </c>
      <c r="W171" s="676">
        <v>44.817</v>
      </c>
      <c r="X171" s="598">
        <f t="shared" si="111"/>
        <v>1</v>
      </c>
      <c r="Y171" s="598">
        <f t="shared" si="112"/>
        <v>0</v>
      </c>
      <c r="Z171" s="603">
        <f t="shared" si="135"/>
        <v>0</v>
      </c>
      <c r="AA171" s="603">
        <f t="shared" si="136"/>
        <v>0</v>
      </c>
      <c r="AB171" s="598">
        <f t="shared" si="137"/>
        <v>1</v>
      </c>
      <c r="AC171" s="603">
        <f t="shared" si="140"/>
        <v>276001.65308655199</v>
      </c>
      <c r="AD171" s="603">
        <f t="shared" si="141"/>
        <v>195014.40244910619</v>
      </c>
      <c r="AE171" s="598" t="s">
        <v>263</v>
      </c>
      <c r="AF171" s="590">
        <v>526</v>
      </c>
      <c r="AG171" s="590">
        <v>100</v>
      </c>
      <c r="AH171" s="604">
        <f>V171</f>
        <v>10.359</v>
      </c>
      <c r="AI171" s="605"/>
      <c r="AJ171" s="591"/>
      <c r="AK171" s="591"/>
      <c r="AL171" s="591"/>
    </row>
    <row r="172" spans="1:38" s="589" customFormat="1" ht="14.45" customHeight="1" x14ac:dyDescent="0.2">
      <c r="A172" s="590">
        <v>69</v>
      </c>
      <c r="B172" s="591" t="s">
        <v>390</v>
      </c>
      <c r="C172" s="606" t="s">
        <v>388</v>
      </c>
      <c r="D172" s="593">
        <f t="shared" si="142"/>
        <v>1194088.82</v>
      </c>
      <c r="E172" s="593">
        <f t="shared" si="143"/>
        <v>843706.96732904646</v>
      </c>
      <c r="F172" s="594" t="s">
        <v>28</v>
      </c>
      <c r="G172" s="590">
        <v>51959</v>
      </c>
      <c r="H172" s="592" t="s">
        <v>955</v>
      </c>
      <c r="I172" s="590">
        <v>51953</v>
      </c>
      <c r="J172" s="592" t="s">
        <v>956</v>
      </c>
      <c r="K172" s="596">
        <f>D172*V172/W172</f>
        <v>64051.353800566743</v>
      </c>
      <c r="L172" s="596">
        <f>E172*V172/W172</f>
        <v>45256.7451962208</v>
      </c>
      <c r="M172" s="597"/>
      <c r="N172" s="598" t="s">
        <v>269</v>
      </c>
      <c r="O172" s="599" t="s">
        <v>263</v>
      </c>
      <c r="P172" s="598" t="e">
        <f>VLOOKUP(I172,I174:J585,2,FALSE)</f>
        <v>#N/A</v>
      </c>
      <c r="Q172" s="600" t="e">
        <f>VLOOKUP(I172,#REF!,5,FALSE)</f>
        <v>#REF!</v>
      </c>
      <c r="R172" s="600" t="e">
        <f>VLOOKUP(I172,#REF!,6,FALSE)</f>
        <v>#REF!</v>
      </c>
      <c r="S172" s="601" t="e">
        <f>SQRT(Q172^2+R172^2)</f>
        <v>#REF!</v>
      </c>
      <c r="T172" s="590">
        <v>69</v>
      </c>
      <c r="U172" s="590">
        <v>1</v>
      </c>
      <c r="V172" s="676">
        <v>2.4039999999999999</v>
      </c>
      <c r="W172" s="676">
        <v>44.817</v>
      </c>
      <c r="X172" s="598">
        <f t="shared" si="111"/>
        <v>1</v>
      </c>
      <c r="Y172" s="598">
        <f t="shared" si="112"/>
        <v>0</v>
      </c>
      <c r="Z172" s="603">
        <f t="shared" si="135"/>
        <v>0</v>
      </c>
      <c r="AA172" s="603">
        <f t="shared" si="136"/>
        <v>0</v>
      </c>
      <c r="AB172" s="598">
        <f t="shared" si="137"/>
        <v>1</v>
      </c>
      <c r="AC172" s="603">
        <f>K172*X172*AB172</f>
        <v>64051.353800566743</v>
      </c>
      <c r="AD172" s="603">
        <f>L172*X172*AB172</f>
        <v>45256.7451962208</v>
      </c>
      <c r="AE172" s="598" t="s">
        <v>263</v>
      </c>
      <c r="AF172" s="590">
        <v>526</v>
      </c>
      <c r="AG172" s="590">
        <v>100</v>
      </c>
      <c r="AH172" s="604">
        <f t="shared" si="108"/>
        <v>2.4039999999999999</v>
      </c>
      <c r="AI172" s="605"/>
      <c r="AJ172" s="591"/>
      <c r="AK172" s="591"/>
      <c r="AL172" s="591"/>
    </row>
    <row r="173" spans="1:38" s="589" customFormat="1" ht="14.45" customHeight="1" x14ac:dyDescent="0.2">
      <c r="A173" s="590">
        <v>69</v>
      </c>
      <c r="B173" s="663" t="s">
        <v>390</v>
      </c>
      <c r="C173" s="664" t="s">
        <v>388</v>
      </c>
      <c r="D173" s="593">
        <f t="shared" si="142"/>
        <v>1194088.82</v>
      </c>
      <c r="E173" s="593">
        <f t="shared" si="143"/>
        <v>843706.96732904646</v>
      </c>
      <c r="F173" s="719" t="s">
        <v>29</v>
      </c>
      <c r="G173" s="590">
        <v>51953</v>
      </c>
      <c r="H173" s="608" t="s">
        <v>1723</v>
      </c>
      <c r="I173" s="590">
        <v>51955</v>
      </c>
      <c r="J173" s="595" t="s">
        <v>1724</v>
      </c>
      <c r="K173" s="596">
        <f>D173*V173/W173</f>
        <v>178246.07193252561</v>
      </c>
      <c r="L173" s="596">
        <f>E173*V173/W173</f>
        <v>125943.27178149633</v>
      </c>
      <c r="M173" s="597"/>
      <c r="N173" s="598" t="s">
        <v>269</v>
      </c>
      <c r="O173" s="599" t="s">
        <v>263</v>
      </c>
      <c r="P173" s="598" t="e">
        <v>#N/A</v>
      </c>
      <c r="Q173" s="600" t="e">
        <v>#REF!</v>
      </c>
      <c r="R173" s="600" t="e">
        <v>#REF!</v>
      </c>
      <c r="S173" s="601" t="e">
        <v>#REF!</v>
      </c>
      <c r="T173" s="590">
        <v>69</v>
      </c>
      <c r="U173" s="590">
        <v>1</v>
      </c>
      <c r="V173" s="604">
        <v>6.69</v>
      </c>
      <c r="W173" s="720">
        <v>44.817</v>
      </c>
      <c r="X173" s="598">
        <f>IF(F173="yes",1,0)</f>
        <v>0</v>
      </c>
      <c r="Y173" s="598">
        <f>IF(N173="W",1,0)</f>
        <v>0</v>
      </c>
      <c r="Z173" s="603">
        <f t="shared" si="135"/>
        <v>0</v>
      </c>
      <c r="AA173" s="603">
        <f t="shared" si="136"/>
        <v>0</v>
      </c>
      <c r="AB173" s="598">
        <f t="shared" si="137"/>
        <v>1</v>
      </c>
      <c r="AC173" s="603">
        <f>K173*X173*AB173</f>
        <v>0</v>
      </c>
      <c r="AD173" s="603">
        <f>L173*X173*AB173</f>
        <v>0</v>
      </c>
      <c r="AE173" s="598" t="s">
        <v>263</v>
      </c>
      <c r="AF173" s="590">
        <v>526</v>
      </c>
      <c r="AG173" s="590">
        <v>100</v>
      </c>
      <c r="AH173" s="604">
        <f t="shared" si="108"/>
        <v>6.69</v>
      </c>
      <c r="AI173" s="605"/>
      <c r="AJ173" s="591"/>
      <c r="AK173" s="591"/>
      <c r="AL173" s="591"/>
    </row>
    <row r="174" spans="1:38" s="589" customFormat="1" ht="14.45" customHeight="1" x14ac:dyDescent="0.2">
      <c r="A174" s="590">
        <v>69</v>
      </c>
      <c r="B174" s="591" t="s">
        <v>391</v>
      </c>
      <c r="C174" s="606" t="s">
        <v>721</v>
      </c>
      <c r="D174" s="593">
        <f t="shared" si="142"/>
        <v>994919.39999999991</v>
      </c>
      <c r="E174" s="593">
        <f t="shared" si="143"/>
        <v>736947.43343658396</v>
      </c>
      <c r="F174" s="594" t="s">
        <v>29</v>
      </c>
      <c r="G174" s="590">
        <v>51959</v>
      </c>
      <c r="H174" s="592" t="s">
        <v>955</v>
      </c>
      <c r="I174" s="590">
        <v>52027</v>
      </c>
      <c r="J174" s="592" t="s">
        <v>958</v>
      </c>
      <c r="K174" s="596">
        <f>D174*V174/W174</f>
        <v>721452.18421742239</v>
      </c>
      <c r="L174" s="596">
        <f>E174*V174/W174</f>
        <v>534387.34384538792</v>
      </c>
      <c r="M174" s="597">
        <f>SUM(K174:K175)</f>
        <v>759846.08980092127</v>
      </c>
      <c r="N174" s="598" t="s">
        <v>269</v>
      </c>
      <c r="O174" s="599" t="s">
        <v>263</v>
      </c>
      <c r="P174" s="598" t="e">
        <f>VLOOKUP(I174,I175:J587,2,FALSE)</f>
        <v>#N/A</v>
      </c>
      <c r="Q174" s="600" t="e">
        <f>VLOOKUP(I174,#REF!,5,FALSE)</f>
        <v>#REF!</v>
      </c>
      <c r="R174" s="600" t="e">
        <f>VLOOKUP(I174,#REF!,6,FALSE)</f>
        <v>#REF!</v>
      </c>
      <c r="S174" s="601" t="e">
        <f>SQRT(Q174^2+R174^2)</f>
        <v>#REF!</v>
      </c>
      <c r="T174" s="590">
        <v>69</v>
      </c>
      <c r="U174" s="590">
        <v>1</v>
      </c>
      <c r="V174" s="676">
        <v>17.155999999999999</v>
      </c>
      <c r="W174" s="676">
        <v>23.658999999999999</v>
      </c>
      <c r="X174" s="598">
        <f t="shared" si="111"/>
        <v>0</v>
      </c>
      <c r="Y174" s="598">
        <f t="shared" si="112"/>
        <v>0</v>
      </c>
      <c r="Z174" s="603">
        <f t="shared" si="135"/>
        <v>0</v>
      </c>
      <c r="AA174" s="603">
        <f t="shared" si="136"/>
        <v>0</v>
      </c>
      <c r="AB174" s="598">
        <v>0</v>
      </c>
      <c r="AC174" s="603">
        <f>K174*X174*AB174</f>
        <v>0</v>
      </c>
      <c r="AD174" s="603">
        <f>L174*X174*AB174</f>
        <v>0</v>
      </c>
      <c r="AE174" s="598" t="s">
        <v>263</v>
      </c>
      <c r="AF174" s="590">
        <v>526</v>
      </c>
      <c r="AG174" s="590">
        <v>100</v>
      </c>
      <c r="AH174" s="604">
        <f t="shared" si="108"/>
        <v>17.155999999999999</v>
      </c>
      <c r="AI174" s="721"/>
      <c r="AJ174" s="591"/>
      <c r="AK174" s="591"/>
      <c r="AL174" s="591"/>
    </row>
    <row r="175" spans="1:38" s="589" customFormat="1" ht="14.45" customHeight="1" x14ac:dyDescent="0.2">
      <c r="A175" s="590">
        <v>69</v>
      </c>
      <c r="B175" s="591" t="s">
        <v>391</v>
      </c>
      <c r="C175" s="606" t="s">
        <v>721</v>
      </c>
      <c r="D175" s="593">
        <f t="shared" si="142"/>
        <v>994919.39999999991</v>
      </c>
      <c r="E175" s="593">
        <f t="shared" si="143"/>
        <v>736947.43343658396</v>
      </c>
      <c r="F175" s="594" t="s">
        <v>28</v>
      </c>
      <c r="G175" s="590">
        <v>52017</v>
      </c>
      <c r="H175" s="592" t="s">
        <v>959</v>
      </c>
      <c r="I175" s="590">
        <v>52021</v>
      </c>
      <c r="J175" s="595" t="s">
        <v>486</v>
      </c>
      <c r="K175" s="596">
        <f>D175*V175/W175</f>
        <v>38393.905583498876</v>
      </c>
      <c r="L175" s="596">
        <f>E175*V175/W175</f>
        <v>28438.776225859132</v>
      </c>
      <c r="M175" s="597"/>
      <c r="N175" s="598" t="s">
        <v>269</v>
      </c>
      <c r="O175" s="599" t="s">
        <v>263</v>
      </c>
      <c r="P175" s="598" t="e">
        <f>VLOOKUP(I175,I177:J589,2,FALSE)</f>
        <v>#N/A</v>
      </c>
      <c r="Q175" s="600" t="e">
        <f>VLOOKUP(I175,#REF!,5,FALSE)</f>
        <v>#REF!</v>
      </c>
      <c r="R175" s="600" t="e">
        <f>VLOOKUP(I175,#REF!,6,FALSE)</f>
        <v>#REF!</v>
      </c>
      <c r="S175" s="601" t="e">
        <f>SQRT(Q175^2+R175^2)</f>
        <v>#REF!</v>
      </c>
      <c r="T175" s="590">
        <v>69</v>
      </c>
      <c r="U175" s="590">
        <v>1</v>
      </c>
      <c r="V175" s="676">
        <v>0.91300000000000003</v>
      </c>
      <c r="W175" s="676">
        <v>23.658999999999999</v>
      </c>
      <c r="X175" s="598">
        <f t="shared" si="111"/>
        <v>1</v>
      </c>
      <c r="Y175" s="598">
        <f t="shared" si="112"/>
        <v>0</v>
      </c>
      <c r="Z175" s="603">
        <f t="shared" si="135"/>
        <v>0</v>
      </c>
      <c r="AA175" s="603">
        <f t="shared" si="136"/>
        <v>0</v>
      </c>
      <c r="AB175" s="598">
        <f>IF(N175="R",1,0)</f>
        <v>1</v>
      </c>
      <c r="AC175" s="603">
        <f>K175*X175*AB175</f>
        <v>38393.905583498876</v>
      </c>
      <c r="AD175" s="603">
        <f>L175*X175*AB175</f>
        <v>28438.776225859132</v>
      </c>
      <c r="AE175" s="598" t="s">
        <v>263</v>
      </c>
      <c r="AF175" s="590">
        <v>526</v>
      </c>
      <c r="AG175" s="590">
        <v>100</v>
      </c>
      <c r="AH175" s="604">
        <f t="shared" si="108"/>
        <v>0.91300000000000003</v>
      </c>
      <c r="AI175" s="605"/>
      <c r="AJ175" s="591"/>
      <c r="AK175" s="591"/>
      <c r="AL175" s="591"/>
    </row>
    <row r="176" spans="1:38" s="589" customFormat="1" ht="14.45" customHeight="1" x14ac:dyDescent="0.2">
      <c r="A176" s="590">
        <v>69</v>
      </c>
      <c r="B176" s="591" t="s">
        <v>404</v>
      </c>
      <c r="C176" s="592" t="s">
        <v>243</v>
      </c>
      <c r="D176" s="593">
        <f t="shared" si="142"/>
        <v>1178250.3900000001</v>
      </c>
      <c r="E176" s="593">
        <f t="shared" si="143"/>
        <v>1106137.5824208087</v>
      </c>
      <c r="F176" s="594" t="s">
        <v>29</v>
      </c>
      <c r="G176" s="590"/>
      <c r="H176" s="592" t="s">
        <v>955</v>
      </c>
      <c r="I176" s="590"/>
      <c r="J176" s="592" t="s">
        <v>1012</v>
      </c>
      <c r="K176" s="596">
        <f>D176*V176/W176</f>
        <v>212855.98968898106</v>
      </c>
      <c r="L176" s="596">
        <f>E176*V176/W176</f>
        <v>199828.50151092085</v>
      </c>
      <c r="M176" s="597">
        <f>SUM(K176:K188)</f>
        <v>1178250.3900000004</v>
      </c>
      <c r="N176" s="598" t="s">
        <v>269</v>
      </c>
      <c r="O176" s="599" t="s">
        <v>263</v>
      </c>
      <c r="P176" s="598"/>
      <c r="Q176" s="600"/>
      <c r="R176" s="600"/>
      <c r="S176" s="601"/>
      <c r="T176" s="590">
        <v>69</v>
      </c>
      <c r="U176" s="590">
        <v>1</v>
      </c>
      <c r="V176" s="676">
        <v>5.4889999999999999</v>
      </c>
      <c r="W176" s="676">
        <v>30.384</v>
      </c>
      <c r="X176" s="598">
        <f t="shared" si="111"/>
        <v>0</v>
      </c>
      <c r="Y176" s="598">
        <f t="shared" si="112"/>
        <v>0</v>
      </c>
      <c r="Z176" s="603">
        <f t="shared" si="135"/>
        <v>0</v>
      </c>
      <c r="AA176" s="603">
        <f t="shared" si="136"/>
        <v>0</v>
      </c>
      <c r="AB176" s="598">
        <f>IF(N176="R",1,0)</f>
        <v>1</v>
      </c>
      <c r="AC176" s="603">
        <f>K176*X176*AB176</f>
        <v>0</v>
      </c>
      <c r="AD176" s="603">
        <f>L176*X176*AB176</f>
        <v>0</v>
      </c>
      <c r="AE176" s="598" t="s">
        <v>263</v>
      </c>
      <c r="AF176" s="590">
        <v>526</v>
      </c>
      <c r="AG176" s="590">
        <v>100</v>
      </c>
      <c r="AH176" s="604">
        <f t="shared" si="108"/>
        <v>5.4889999999999999</v>
      </c>
      <c r="AI176" s="605"/>
      <c r="AJ176" s="591"/>
      <c r="AK176" s="591"/>
      <c r="AL176" s="591"/>
    </row>
    <row r="177" spans="1:38" s="589" customFormat="1" ht="14.45" customHeight="1" x14ac:dyDescent="0.2">
      <c r="A177" s="590">
        <v>69</v>
      </c>
      <c r="B177" s="591" t="s">
        <v>404</v>
      </c>
      <c r="C177" s="592" t="s">
        <v>243</v>
      </c>
      <c r="D177" s="593">
        <f t="shared" si="142"/>
        <v>1178250.3900000001</v>
      </c>
      <c r="E177" s="593">
        <f t="shared" ref="E177:E211" si="144">VLOOKUP(C177,TLine_Cost,4,FALSE)</f>
        <v>1106137.5824208087</v>
      </c>
      <c r="F177" s="594" t="s">
        <v>29</v>
      </c>
      <c r="G177" s="590">
        <v>51959</v>
      </c>
      <c r="H177" s="592" t="s">
        <v>1012</v>
      </c>
      <c r="I177" s="590">
        <v>51977</v>
      </c>
      <c r="J177" s="592" t="s">
        <v>1015</v>
      </c>
      <c r="K177" s="596">
        <f t="shared" ref="K177:K211" si="145">D177*V177/W177</f>
        <v>271.45052428909958</v>
      </c>
      <c r="L177" s="596">
        <f t="shared" ref="L177:L211" si="146">E177*V177/W177</f>
        <v>254.83685745608418</v>
      </c>
      <c r="M177" s="597"/>
      <c r="N177" s="598" t="s">
        <v>269</v>
      </c>
      <c r="O177" s="599" t="s">
        <v>263</v>
      </c>
      <c r="P177" s="598" t="e">
        <f>VLOOKUP(I177,I179:J600,2,FALSE)</f>
        <v>#N/A</v>
      </c>
      <c r="Q177" s="600" t="e">
        <f>VLOOKUP(I177,#REF!,5,FALSE)</f>
        <v>#REF!</v>
      </c>
      <c r="R177" s="600" t="e">
        <f>VLOOKUP(I177,#REF!,6,FALSE)</f>
        <v>#REF!</v>
      </c>
      <c r="S177" s="601" t="e">
        <f t="shared" ref="S177:S211" si="147">SQRT(Q177^2+R177^2)</f>
        <v>#REF!</v>
      </c>
      <c r="T177" s="590">
        <v>69</v>
      </c>
      <c r="U177" s="590">
        <v>1</v>
      </c>
      <c r="V177" s="604">
        <v>7.0000000000000001E-3</v>
      </c>
      <c r="W177" s="604">
        <v>30.384</v>
      </c>
      <c r="X177" s="598">
        <f t="shared" si="111"/>
        <v>0</v>
      </c>
      <c r="Y177" s="598">
        <f t="shared" si="112"/>
        <v>0</v>
      </c>
      <c r="Z177" s="603">
        <f t="shared" ref="Z177:Z211" si="148">K177*X177*Y177</f>
        <v>0</v>
      </c>
      <c r="AA177" s="603">
        <f t="shared" ref="AA177:AA211" si="149">L177*X177*Y177</f>
        <v>0</v>
      </c>
      <c r="AB177" s="598">
        <f t="shared" ref="AB177:AB211" si="150">IF(N177="R",1,0)</f>
        <v>1</v>
      </c>
      <c r="AC177" s="603">
        <f t="shared" ref="AC177:AC211" si="151">K177*X177*AB177</f>
        <v>0</v>
      </c>
      <c r="AD177" s="603">
        <f t="shared" ref="AD177:AD211" si="152">L177*X177*AB177</f>
        <v>0</v>
      </c>
      <c r="AE177" s="598" t="s">
        <v>263</v>
      </c>
      <c r="AF177" s="590">
        <v>526</v>
      </c>
      <c r="AG177" s="590">
        <v>100</v>
      </c>
      <c r="AH177" s="604">
        <f t="shared" ref="AH177:AH233" si="153">V177</f>
        <v>7.0000000000000001E-3</v>
      </c>
      <c r="AI177" s="605"/>
      <c r="AJ177" s="591"/>
      <c r="AK177" s="591"/>
      <c r="AL177" s="591"/>
    </row>
    <row r="178" spans="1:38" s="589" customFormat="1" ht="14.45" customHeight="1" x14ac:dyDescent="0.2">
      <c r="A178" s="590">
        <v>69</v>
      </c>
      <c r="B178" s="591" t="s">
        <v>687</v>
      </c>
      <c r="C178" s="592" t="s">
        <v>243</v>
      </c>
      <c r="D178" s="593">
        <f t="shared" si="142"/>
        <v>1178250.3900000001</v>
      </c>
      <c r="E178" s="593">
        <f>VLOOKUP(C178,TLine_Cost,4,FALSE)</f>
        <v>1106137.5824208087</v>
      </c>
      <c r="F178" s="594" t="s">
        <v>29</v>
      </c>
      <c r="G178" s="590"/>
      <c r="H178" s="592" t="s">
        <v>1012</v>
      </c>
      <c r="I178" s="590"/>
      <c r="J178" s="592" t="s">
        <v>1013</v>
      </c>
      <c r="K178" s="596">
        <f>D178*V178/W178</f>
        <v>71662.938412322299</v>
      </c>
      <c r="L178" s="596">
        <f>E178*V178/W178</f>
        <v>67276.930368406218</v>
      </c>
      <c r="M178" s="597"/>
      <c r="N178" s="598" t="s">
        <v>262</v>
      </c>
      <c r="O178" s="599" t="s">
        <v>604</v>
      </c>
      <c r="P178" s="598"/>
      <c r="Q178" s="600"/>
      <c r="R178" s="600"/>
      <c r="S178" s="601"/>
      <c r="T178" s="590">
        <v>69</v>
      </c>
      <c r="U178" s="590">
        <v>1</v>
      </c>
      <c r="V178" s="604">
        <v>1.8480000000000001</v>
      </c>
      <c r="W178" s="604">
        <v>30.384</v>
      </c>
      <c r="X178" s="598">
        <f t="shared" si="111"/>
        <v>0</v>
      </c>
      <c r="Y178" s="598">
        <f t="shared" si="112"/>
        <v>1</v>
      </c>
      <c r="Z178" s="603">
        <f>K178*X178*Y178</f>
        <v>0</v>
      </c>
      <c r="AA178" s="603">
        <f>L178*X178*Y178</f>
        <v>0</v>
      </c>
      <c r="AB178" s="598">
        <f>IF(N178="R",1,0)</f>
        <v>0</v>
      </c>
      <c r="AC178" s="603">
        <f>K178*X178*AB178</f>
        <v>0</v>
      </c>
      <c r="AD178" s="603">
        <f>L178*X178*AB178</f>
        <v>0</v>
      </c>
      <c r="AE178" s="598" t="s">
        <v>263</v>
      </c>
      <c r="AF178" s="590">
        <v>526</v>
      </c>
      <c r="AG178" s="590">
        <v>100</v>
      </c>
      <c r="AH178" s="604">
        <f t="shared" si="153"/>
        <v>1.8480000000000001</v>
      </c>
      <c r="AI178" s="605"/>
      <c r="AJ178" s="591"/>
      <c r="AK178" s="591"/>
      <c r="AL178" s="591"/>
    </row>
    <row r="179" spans="1:38" s="589" customFormat="1" ht="14.45" customHeight="1" x14ac:dyDescent="0.2">
      <c r="A179" s="590">
        <v>69</v>
      </c>
      <c r="B179" s="591" t="s">
        <v>404</v>
      </c>
      <c r="C179" s="592" t="s">
        <v>243</v>
      </c>
      <c r="D179" s="593">
        <f t="shared" si="142"/>
        <v>1178250.3900000001</v>
      </c>
      <c r="E179" s="593">
        <f t="shared" si="144"/>
        <v>1106137.5824208087</v>
      </c>
      <c r="F179" s="594" t="s">
        <v>29</v>
      </c>
      <c r="G179" s="590">
        <v>51977</v>
      </c>
      <c r="H179" s="592" t="s">
        <v>1013</v>
      </c>
      <c r="I179" s="590">
        <v>51979</v>
      </c>
      <c r="J179" s="592" t="s">
        <v>1016</v>
      </c>
      <c r="K179" s="596">
        <f t="shared" si="145"/>
        <v>814.35157286729873</v>
      </c>
      <c r="L179" s="596">
        <f t="shared" si="146"/>
        <v>764.5105723682525</v>
      </c>
      <c r="M179" s="597"/>
      <c r="N179" s="598" t="s">
        <v>262</v>
      </c>
      <c r="O179" s="599" t="s">
        <v>604</v>
      </c>
      <c r="P179" s="598" t="e">
        <f>VLOOKUP(I179,I184:J601,2,FALSE)</f>
        <v>#N/A</v>
      </c>
      <c r="Q179" s="600" t="e">
        <f>VLOOKUP(I179,#REF!,5,FALSE)</f>
        <v>#REF!</v>
      </c>
      <c r="R179" s="600" t="e">
        <f>VLOOKUP(I179,#REF!,6,FALSE)</f>
        <v>#REF!</v>
      </c>
      <c r="S179" s="601" t="e">
        <f t="shared" si="147"/>
        <v>#REF!</v>
      </c>
      <c r="T179" s="590">
        <v>69</v>
      </c>
      <c r="U179" s="590">
        <v>1</v>
      </c>
      <c r="V179" s="604">
        <v>2.1000000000000001E-2</v>
      </c>
      <c r="W179" s="604">
        <v>30.384</v>
      </c>
      <c r="X179" s="598">
        <f t="shared" si="111"/>
        <v>0</v>
      </c>
      <c r="Y179" s="598">
        <f t="shared" si="112"/>
        <v>1</v>
      </c>
      <c r="Z179" s="603">
        <f t="shared" si="148"/>
        <v>0</v>
      </c>
      <c r="AA179" s="603">
        <f t="shared" si="149"/>
        <v>0</v>
      </c>
      <c r="AB179" s="598">
        <f t="shared" si="150"/>
        <v>0</v>
      </c>
      <c r="AC179" s="603">
        <f t="shared" si="151"/>
        <v>0</v>
      </c>
      <c r="AD179" s="603">
        <f t="shared" si="152"/>
        <v>0</v>
      </c>
      <c r="AE179" s="598" t="s">
        <v>263</v>
      </c>
      <c r="AF179" s="590">
        <v>526</v>
      </c>
      <c r="AG179" s="590">
        <v>100</v>
      </c>
      <c r="AH179" s="604">
        <f t="shared" si="153"/>
        <v>2.1000000000000001E-2</v>
      </c>
      <c r="AI179" s="605"/>
      <c r="AJ179" s="591"/>
      <c r="AK179" s="591"/>
      <c r="AL179" s="591"/>
    </row>
    <row r="180" spans="1:38" s="589" customFormat="1" ht="14.45" customHeight="1" x14ac:dyDescent="0.2">
      <c r="A180" s="590">
        <v>69</v>
      </c>
      <c r="B180" s="591" t="s">
        <v>404</v>
      </c>
      <c r="C180" s="592" t="s">
        <v>243</v>
      </c>
      <c r="D180" s="593">
        <f t="shared" si="142"/>
        <v>1178250.3900000001</v>
      </c>
      <c r="E180" s="593">
        <f>VLOOKUP(C180,TLine_Cost,4,FALSE)</f>
        <v>1106137.5824208087</v>
      </c>
      <c r="F180" s="594" t="s">
        <v>29</v>
      </c>
      <c r="G180" s="590">
        <v>51978</v>
      </c>
      <c r="H180" s="592" t="s">
        <v>1731</v>
      </c>
      <c r="I180" s="590"/>
      <c r="J180" s="592" t="s">
        <v>1732</v>
      </c>
      <c r="K180" s="596">
        <f>D180*V180/W180</f>
        <v>102142.95442535546</v>
      </c>
      <c r="L180" s="596">
        <f>E180*V180/W180</f>
        <v>95891.468934189383</v>
      </c>
      <c r="M180" s="597"/>
      <c r="N180" s="598" t="s">
        <v>269</v>
      </c>
      <c r="O180" s="599" t="s">
        <v>263</v>
      </c>
      <c r="P180" s="598"/>
      <c r="Q180" s="600"/>
      <c r="R180" s="600"/>
      <c r="S180" s="601"/>
      <c r="T180" s="590">
        <v>69</v>
      </c>
      <c r="U180" s="590">
        <v>1</v>
      </c>
      <c r="V180" s="604">
        <v>2.6339999999999999</v>
      </c>
      <c r="W180" s="604">
        <v>30.384</v>
      </c>
      <c r="X180" s="598">
        <f t="shared" si="111"/>
        <v>0</v>
      </c>
      <c r="Y180" s="598">
        <f t="shared" si="112"/>
        <v>0</v>
      </c>
      <c r="Z180" s="603">
        <f>K180*X180*Y180</f>
        <v>0</v>
      </c>
      <c r="AA180" s="603">
        <f>L180*X180*Y180</f>
        <v>0</v>
      </c>
      <c r="AB180" s="598">
        <f>IF(N180="R",1,0)</f>
        <v>1</v>
      </c>
      <c r="AC180" s="603">
        <f>K180*X180*AB180</f>
        <v>0</v>
      </c>
      <c r="AD180" s="603">
        <f>L180*X180*AB180</f>
        <v>0</v>
      </c>
      <c r="AE180" s="598" t="s">
        <v>263</v>
      </c>
      <c r="AF180" s="590">
        <v>526</v>
      </c>
      <c r="AG180" s="590">
        <v>100</v>
      </c>
      <c r="AH180" s="604">
        <f t="shared" si="153"/>
        <v>2.6339999999999999</v>
      </c>
      <c r="AI180" s="605"/>
      <c r="AJ180" s="591"/>
      <c r="AK180" s="591"/>
      <c r="AL180" s="591"/>
    </row>
    <row r="181" spans="1:38" s="589" customFormat="1" ht="14.45" customHeight="1" x14ac:dyDescent="0.2">
      <c r="A181" s="590">
        <v>69</v>
      </c>
      <c r="B181" s="591" t="s">
        <v>404</v>
      </c>
      <c r="C181" s="592" t="s">
        <v>243</v>
      </c>
      <c r="D181" s="593">
        <f t="shared" si="142"/>
        <v>1178250.3900000001</v>
      </c>
      <c r="E181" s="593">
        <f>VLOOKUP(C181,TLine_Cost,4,FALSE)</f>
        <v>1106137.5824208087</v>
      </c>
      <c r="F181" s="594" t="s">
        <v>29</v>
      </c>
      <c r="G181" s="590"/>
      <c r="H181" s="592" t="s">
        <v>1732</v>
      </c>
      <c r="I181" s="590"/>
      <c r="J181" s="592" t="s">
        <v>1019</v>
      </c>
      <c r="K181" s="596">
        <f>D181*V181/W181</f>
        <v>232128.97691350713</v>
      </c>
      <c r="L181" s="596">
        <f>E181*V181/W181</f>
        <v>217921.9183903028</v>
      </c>
      <c r="M181" s="597"/>
      <c r="N181" s="598" t="s">
        <v>269</v>
      </c>
      <c r="O181" s="599" t="s">
        <v>263</v>
      </c>
      <c r="P181" s="598"/>
      <c r="Q181" s="600"/>
      <c r="R181" s="600"/>
      <c r="S181" s="601"/>
      <c r="T181" s="590">
        <v>69</v>
      </c>
      <c r="U181" s="590">
        <v>1</v>
      </c>
      <c r="V181" s="604">
        <v>5.9859999999999998</v>
      </c>
      <c r="W181" s="604">
        <v>30.384</v>
      </c>
      <c r="X181" s="598">
        <f t="shared" si="111"/>
        <v>0</v>
      </c>
      <c r="Y181" s="598">
        <v>0</v>
      </c>
      <c r="Z181" s="603">
        <f>K181*X181*Y181</f>
        <v>0</v>
      </c>
      <c r="AA181" s="603">
        <f>L181*X181*Y181</f>
        <v>0</v>
      </c>
      <c r="AB181" s="598">
        <f>IF(N181="R",1,0)</f>
        <v>1</v>
      </c>
      <c r="AC181" s="603">
        <f>K181*X181*AB181</f>
        <v>0</v>
      </c>
      <c r="AD181" s="603">
        <f>L181*X181*AB181</f>
        <v>0</v>
      </c>
      <c r="AE181" s="598" t="s">
        <v>263</v>
      </c>
      <c r="AF181" s="590">
        <v>526</v>
      </c>
      <c r="AG181" s="590">
        <v>100</v>
      </c>
      <c r="AH181" s="604">
        <f t="shared" si="153"/>
        <v>5.9859999999999998</v>
      </c>
      <c r="AI181" s="605"/>
      <c r="AJ181" s="591"/>
      <c r="AK181" s="591"/>
      <c r="AL181" s="591"/>
    </row>
    <row r="182" spans="1:38" s="589" customFormat="1" ht="14.45" customHeight="1" x14ac:dyDescent="0.2">
      <c r="A182" s="590">
        <v>69</v>
      </c>
      <c r="B182" s="591" t="s">
        <v>404</v>
      </c>
      <c r="C182" s="592" t="s">
        <v>243</v>
      </c>
      <c r="D182" s="593">
        <f t="shared" ref="D182:D188" si="154">VLOOKUP(C182,TLine_Cost,2,FALSE)</f>
        <v>1178250.3900000001</v>
      </c>
      <c r="E182" s="593">
        <f t="shared" ref="E182:E188" si="155">VLOOKUP(C182,TLine_Cost,4,FALSE)</f>
        <v>1106137.5824208087</v>
      </c>
      <c r="F182" s="594" t="s">
        <v>29</v>
      </c>
      <c r="G182" s="590">
        <v>51903</v>
      </c>
      <c r="H182" s="592" t="s">
        <v>1019</v>
      </c>
      <c r="I182" s="590">
        <v>51901</v>
      </c>
      <c r="J182" s="592" t="s">
        <v>1020</v>
      </c>
      <c r="K182" s="596">
        <f t="shared" ref="K182:K188" si="156">D182*V182/W182</f>
        <v>18807.643468601895</v>
      </c>
      <c r="L182" s="596">
        <f t="shared" ref="L182:L188" si="157">E182*V182/W182</f>
        <v>17656.553695171548</v>
      </c>
      <c r="M182" s="597"/>
      <c r="N182" s="598" t="s">
        <v>269</v>
      </c>
      <c r="O182" s="599" t="s">
        <v>263</v>
      </c>
      <c r="P182" s="598" t="e">
        <f>VLOOKUP(I182,I186:J604,2,FALSE)</f>
        <v>#N/A</v>
      </c>
      <c r="Q182" s="600" t="e">
        <f>VLOOKUP(I182,#REF!,5,FALSE)</f>
        <v>#REF!</v>
      </c>
      <c r="R182" s="600" t="e">
        <f>VLOOKUP(I182,#REF!,6,FALSE)</f>
        <v>#REF!</v>
      </c>
      <c r="S182" s="601" t="e">
        <f>SQRT(Q182^2+R182^2)</f>
        <v>#REF!</v>
      </c>
      <c r="T182" s="590">
        <v>69</v>
      </c>
      <c r="U182" s="590">
        <v>1</v>
      </c>
      <c r="V182" s="604">
        <v>0.48499999999999999</v>
      </c>
      <c r="W182" s="604">
        <v>30.384</v>
      </c>
      <c r="X182" s="598">
        <f t="shared" ref="X182:X188" si="158">IF(F182="yes",1,0)</f>
        <v>0</v>
      </c>
      <c r="Y182" s="598">
        <f t="shared" ref="Y182:Y188" si="159">IF(N182="W",1,0)</f>
        <v>0</v>
      </c>
      <c r="Z182" s="603">
        <f t="shared" ref="Z182:Z188" si="160">K182*X182*Y182</f>
        <v>0</v>
      </c>
      <c r="AA182" s="603">
        <f t="shared" ref="AA182:AA188" si="161">L182*X182*Y182</f>
        <v>0</v>
      </c>
      <c r="AB182" s="598">
        <f t="shared" ref="AB182:AB188" si="162">IF(N182="R",1,0)</f>
        <v>1</v>
      </c>
      <c r="AC182" s="603">
        <f t="shared" ref="AC182:AC188" si="163">K182*X182*AB182</f>
        <v>0</v>
      </c>
      <c r="AD182" s="603">
        <f t="shared" ref="AD182:AD188" si="164">L182*X182*AB182</f>
        <v>0</v>
      </c>
      <c r="AE182" s="598" t="s">
        <v>263</v>
      </c>
      <c r="AF182" s="590">
        <v>526</v>
      </c>
      <c r="AG182" s="590">
        <v>100</v>
      </c>
      <c r="AH182" s="604">
        <f t="shared" ref="AH182:AH188" si="165">V182</f>
        <v>0.48499999999999999</v>
      </c>
      <c r="AI182" s="605"/>
      <c r="AJ182" s="591"/>
      <c r="AK182" s="591"/>
      <c r="AL182" s="591"/>
    </row>
    <row r="183" spans="1:38" s="589" customFormat="1" ht="14.45" customHeight="1" x14ac:dyDescent="0.2">
      <c r="A183" s="590">
        <v>69</v>
      </c>
      <c r="B183" s="591" t="s">
        <v>404</v>
      </c>
      <c r="C183" s="592" t="s">
        <v>243</v>
      </c>
      <c r="D183" s="593">
        <f t="shared" si="154"/>
        <v>1178250.3900000001</v>
      </c>
      <c r="E183" s="593">
        <f t="shared" si="155"/>
        <v>1106137.5824208087</v>
      </c>
      <c r="F183" s="594" t="s">
        <v>29</v>
      </c>
      <c r="G183" s="590">
        <v>51904</v>
      </c>
      <c r="H183" s="592" t="s">
        <v>1733</v>
      </c>
      <c r="I183" s="590"/>
      <c r="J183" s="592" t="s">
        <v>1014</v>
      </c>
      <c r="K183" s="596">
        <f t="shared" si="156"/>
        <v>351179.42113744078</v>
      </c>
      <c r="L183" s="596">
        <f t="shared" si="157"/>
        <v>329686.08301747113</v>
      </c>
      <c r="M183" s="597"/>
      <c r="N183" s="598" t="s">
        <v>269</v>
      </c>
      <c r="O183" s="599" t="s">
        <v>263</v>
      </c>
      <c r="P183" s="598"/>
      <c r="Q183" s="600"/>
      <c r="R183" s="600"/>
      <c r="S183" s="601"/>
      <c r="T183" s="590">
        <v>69</v>
      </c>
      <c r="U183" s="590">
        <v>1</v>
      </c>
      <c r="V183" s="604">
        <v>9.0559999999999992</v>
      </c>
      <c r="W183" s="604">
        <v>30.384</v>
      </c>
      <c r="X183" s="598">
        <f t="shared" si="158"/>
        <v>0</v>
      </c>
      <c r="Y183" s="598">
        <f t="shared" si="159"/>
        <v>0</v>
      </c>
      <c r="Z183" s="603">
        <f t="shared" si="160"/>
        <v>0</v>
      </c>
      <c r="AA183" s="603">
        <f t="shared" si="161"/>
        <v>0</v>
      </c>
      <c r="AB183" s="598">
        <f t="shared" si="162"/>
        <v>1</v>
      </c>
      <c r="AC183" s="603">
        <f t="shared" si="163"/>
        <v>0</v>
      </c>
      <c r="AD183" s="603">
        <f t="shared" si="164"/>
        <v>0</v>
      </c>
      <c r="AE183" s="598" t="s">
        <v>263</v>
      </c>
      <c r="AF183" s="590">
        <v>526</v>
      </c>
      <c r="AG183" s="590">
        <v>100</v>
      </c>
      <c r="AH183" s="604">
        <f t="shared" si="165"/>
        <v>9.0559999999999992</v>
      </c>
      <c r="AI183" s="605"/>
      <c r="AJ183" s="591"/>
      <c r="AK183" s="591"/>
      <c r="AL183" s="591"/>
    </row>
    <row r="184" spans="1:38" s="589" customFormat="1" ht="14.45" customHeight="1" x14ac:dyDescent="0.2">
      <c r="A184" s="590">
        <v>69</v>
      </c>
      <c r="B184" s="591" t="s">
        <v>404</v>
      </c>
      <c r="C184" s="592" t="s">
        <v>243</v>
      </c>
      <c r="D184" s="593">
        <f t="shared" si="154"/>
        <v>1178250.3900000001</v>
      </c>
      <c r="E184" s="593">
        <f t="shared" si="155"/>
        <v>1106137.5824208087</v>
      </c>
      <c r="F184" s="594" t="s">
        <v>29</v>
      </c>
      <c r="G184" s="590">
        <v>51979</v>
      </c>
      <c r="H184" s="592" t="s">
        <v>1014</v>
      </c>
      <c r="I184" s="590">
        <v>51905</v>
      </c>
      <c r="J184" s="592" t="s">
        <v>1017</v>
      </c>
      <c r="K184" s="596">
        <f t="shared" si="156"/>
        <v>387.78646327014224</v>
      </c>
      <c r="L184" s="596">
        <f t="shared" si="157"/>
        <v>364.05265350869166</v>
      </c>
      <c r="M184" s="597"/>
      <c r="N184" s="598" t="s">
        <v>269</v>
      </c>
      <c r="O184" s="599" t="s">
        <v>263</v>
      </c>
      <c r="P184" s="598" t="e">
        <f>VLOOKUP(I184,I185:J602,2,FALSE)</f>
        <v>#N/A</v>
      </c>
      <c r="Q184" s="600" t="e">
        <f>VLOOKUP(I184,#REF!,5,FALSE)</f>
        <v>#REF!</v>
      </c>
      <c r="R184" s="600" t="e">
        <f>VLOOKUP(I184,#REF!,6,FALSE)</f>
        <v>#REF!</v>
      </c>
      <c r="S184" s="601" t="e">
        <f>SQRT(Q184^2+R184^2)</f>
        <v>#REF!</v>
      </c>
      <c r="T184" s="590">
        <v>69</v>
      </c>
      <c r="U184" s="590">
        <v>1</v>
      </c>
      <c r="V184" s="604">
        <v>0.01</v>
      </c>
      <c r="W184" s="604">
        <v>30.384</v>
      </c>
      <c r="X184" s="598">
        <f t="shared" si="158"/>
        <v>0</v>
      </c>
      <c r="Y184" s="598">
        <f t="shared" si="159"/>
        <v>0</v>
      </c>
      <c r="Z184" s="603">
        <f t="shared" si="160"/>
        <v>0</v>
      </c>
      <c r="AA184" s="603">
        <f t="shared" si="161"/>
        <v>0</v>
      </c>
      <c r="AB184" s="598">
        <f t="shared" si="162"/>
        <v>1</v>
      </c>
      <c r="AC184" s="603">
        <f t="shared" si="163"/>
        <v>0</v>
      </c>
      <c r="AD184" s="603">
        <f t="shared" si="164"/>
        <v>0</v>
      </c>
      <c r="AE184" s="598" t="s">
        <v>263</v>
      </c>
      <c r="AF184" s="590">
        <v>526</v>
      </c>
      <c r="AG184" s="590">
        <v>100</v>
      </c>
      <c r="AH184" s="604">
        <f t="shared" si="165"/>
        <v>0.01</v>
      </c>
      <c r="AI184" s="605"/>
      <c r="AJ184" s="591"/>
      <c r="AK184" s="591"/>
      <c r="AL184" s="591"/>
    </row>
    <row r="185" spans="1:38" s="589" customFormat="1" ht="14.45" customHeight="1" x14ac:dyDescent="0.2">
      <c r="A185" s="590">
        <v>69</v>
      </c>
      <c r="B185" s="591" t="s">
        <v>404</v>
      </c>
      <c r="C185" s="592" t="s">
        <v>243</v>
      </c>
      <c r="D185" s="593">
        <f t="shared" si="154"/>
        <v>1178250.3900000001</v>
      </c>
      <c r="E185" s="593">
        <f t="shared" si="155"/>
        <v>1106137.5824208087</v>
      </c>
      <c r="F185" s="594" t="s">
        <v>29</v>
      </c>
      <c r="G185" s="590">
        <v>51905</v>
      </c>
      <c r="H185" s="592" t="s">
        <v>1014</v>
      </c>
      <c r="I185" s="590">
        <v>51903</v>
      </c>
      <c r="J185" s="592" t="s">
        <v>1018</v>
      </c>
      <c r="K185" s="596">
        <f t="shared" si="156"/>
        <v>5235.1172541469205</v>
      </c>
      <c r="L185" s="596">
        <f t="shared" si="157"/>
        <v>4914.7108223673376</v>
      </c>
      <c r="M185" s="597"/>
      <c r="N185" s="598" t="s">
        <v>262</v>
      </c>
      <c r="O185" s="599" t="s">
        <v>604</v>
      </c>
      <c r="P185" s="598" t="str">
        <f>VLOOKUP(I185,I182:J603,2,FALSE)</f>
        <v>Lyntegar REC Tokio</v>
      </c>
      <c r="Q185" s="600" t="e">
        <f>VLOOKUP(I185,#REF!,5,FALSE)</f>
        <v>#REF!</v>
      </c>
      <c r="R185" s="600" t="e">
        <f>VLOOKUP(I185,#REF!,6,FALSE)</f>
        <v>#REF!</v>
      </c>
      <c r="S185" s="601" t="e">
        <f>SQRT(Q185^2+R185^2)</f>
        <v>#REF!</v>
      </c>
      <c r="T185" s="590">
        <v>69</v>
      </c>
      <c r="U185" s="590">
        <v>1</v>
      </c>
      <c r="V185" s="604">
        <v>0.13500000000000001</v>
      </c>
      <c r="W185" s="604">
        <v>30.384</v>
      </c>
      <c r="X185" s="598">
        <f t="shared" si="158"/>
        <v>0</v>
      </c>
      <c r="Y185" s="598">
        <f t="shared" si="159"/>
        <v>1</v>
      </c>
      <c r="Z185" s="603">
        <f t="shared" si="160"/>
        <v>0</v>
      </c>
      <c r="AA185" s="603">
        <f t="shared" si="161"/>
        <v>0</v>
      </c>
      <c r="AB185" s="598">
        <f t="shared" si="162"/>
        <v>0</v>
      </c>
      <c r="AC185" s="603">
        <f t="shared" si="163"/>
        <v>0</v>
      </c>
      <c r="AD185" s="603">
        <f t="shared" si="164"/>
        <v>0</v>
      </c>
      <c r="AE185" s="598" t="s">
        <v>263</v>
      </c>
      <c r="AF185" s="590">
        <v>526</v>
      </c>
      <c r="AG185" s="590">
        <v>100</v>
      </c>
      <c r="AH185" s="604">
        <f t="shared" si="165"/>
        <v>0.13500000000000001</v>
      </c>
      <c r="AI185" s="605"/>
      <c r="AJ185" s="591"/>
      <c r="AK185" s="591"/>
      <c r="AL185" s="591"/>
    </row>
    <row r="186" spans="1:38" s="589" customFormat="1" ht="14.45" customHeight="1" x14ac:dyDescent="0.2">
      <c r="A186" s="590">
        <v>69</v>
      </c>
      <c r="B186" s="591" t="s">
        <v>404</v>
      </c>
      <c r="C186" s="592" t="s">
        <v>243</v>
      </c>
      <c r="D186" s="593">
        <f t="shared" si="154"/>
        <v>1178250.3900000001</v>
      </c>
      <c r="E186" s="593">
        <f t="shared" si="155"/>
        <v>1106137.5824208087</v>
      </c>
      <c r="F186" s="594" t="s">
        <v>29</v>
      </c>
      <c r="G186" s="590">
        <v>51901</v>
      </c>
      <c r="H186" s="608" t="s">
        <v>1732</v>
      </c>
      <c r="I186" s="590">
        <v>51899</v>
      </c>
      <c r="J186" s="595" t="s">
        <v>1734</v>
      </c>
      <c r="K186" s="596">
        <f t="shared" si="156"/>
        <v>181639.17939573462</v>
      </c>
      <c r="L186" s="596">
        <f t="shared" si="157"/>
        <v>170522.26290347116</v>
      </c>
      <c r="M186" s="597"/>
      <c r="N186" s="598" t="s">
        <v>269</v>
      </c>
      <c r="O186" s="599" t="s">
        <v>263</v>
      </c>
      <c r="P186" s="598" t="e">
        <f>VLOOKUP(I186,I189:J605,2,FALSE)</f>
        <v>#N/A</v>
      </c>
      <c r="Q186" s="600" t="e">
        <f>VLOOKUP(I186,#REF!,5,FALSE)</f>
        <v>#REF!</v>
      </c>
      <c r="R186" s="600" t="e">
        <f>VLOOKUP(I186,#REF!,6,FALSE)</f>
        <v>#REF!</v>
      </c>
      <c r="S186" s="601" t="e">
        <f>SQRT(Q186^2+R186^2)</f>
        <v>#REF!</v>
      </c>
      <c r="T186" s="590">
        <v>69</v>
      </c>
      <c r="U186" s="590">
        <v>1</v>
      </c>
      <c r="V186" s="604">
        <v>4.6840000000000002</v>
      </c>
      <c r="W186" s="604">
        <v>30.384</v>
      </c>
      <c r="X186" s="598">
        <f t="shared" si="158"/>
        <v>0</v>
      </c>
      <c r="Y186" s="598">
        <f t="shared" si="159"/>
        <v>0</v>
      </c>
      <c r="Z186" s="603">
        <f t="shared" si="160"/>
        <v>0</v>
      </c>
      <c r="AA186" s="603">
        <f t="shared" si="161"/>
        <v>0</v>
      </c>
      <c r="AB186" s="598">
        <f t="shared" si="162"/>
        <v>1</v>
      </c>
      <c r="AC186" s="603">
        <f t="shared" si="163"/>
        <v>0</v>
      </c>
      <c r="AD186" s="603">
        <f t="shared" si="164"/>
        <v>0</v>
      </c>
      <c r="AE186" s="598" t="s">
        <v>263</v>
      </c>
      <c r="AF186" s="590">
        <v>526</v>
      </c>
      <c r="AG186" s="590">
        <v>100</v>
      </c>
      <c r="AH186" s="604">
        <f t="shared" si="165"/>
        <v>4.6840000000000002</v>
      </c>
      <c r="AI186" s="605"/>
      <c r="AJ186" s="591"/>
      <c r="AK186" s="591"/>
      <c r="AL186" s="591"/>
    </row>
    <row r="187" spans="1:38" s="589" customFormat="1" ht="14.45" customHeight="1" x14ac:dyDescent="0.2">
      <c r="A187" s="590">
        <v>69</v>
      </c>
      <c r="B187" s="591" t="s">
        <v>404</v>
      </c>
      <c r="C187" s="592" t="s">
        <v>243</v>
      </c>
      <c r="D187" s="593">
        <f t="shared" si="154"/>
        <v>1178250.3900000001</v>
      </c>
      <c r="E187" s="593">
        <f t="shared" si="155"/>
        <v>1106137.5824208087</v>
      </c>
      <c r="F187" s="594" t="s">
        <v>29</v>
      </c>
      <c r="G187" s="590">
        <v>51981</v>
      </c>
      <c r="H187" s="608" t="s">
        <v>1735</v>
      </c>
      <c r="I187" s="590">
        <v>51987</v>
      </c>
      <c r="J187" s="595" t="s">
        <v>1736</v>
      </c>
      <c r="K187" s="596">
        <f t="shared" si="156"/>
        <v>387.78646327014224</v>
      </c>
      <c r="L187" s="596">
        <f t="shared" si="157"/>
        <v>364.05265350869166</v>
      </c>
      <c r="M187" s="597"/>
      <c r="N187" s="598" t="s">
        <v>269</v>
      </c>
      <c r="O187" s="599" t="s">
        <v>263</v>
      </c>
      <c r="P187" s="598" t="e">
        <f>VLOOKUP(I187,I189:J606,2,FALSE)</f>
        <v>#N/A</v>
      </c>
      <c r="Q187" s="600" t="e">
        <f>VLOOKUP(I187,#REF!,5,FALSE)</f>
        <v>#REF!</v>
      </c>
      <c r="R187" s="600" t="e">
        <f>VLOOKUP(I187,#REF!,6,FALSE)</f>
        <v>#REF!</v>
      </c>
      <c r="S187" s="601" t="e">
        <f>SQRT(Q187^2+R187^2)</f>
        <v>#REF!</v>
      </c>
      <c r="T187" s="590">
        <v>69</v>
      </c>
      <c r="U187" s="590">
        <v>1</v>
      </c>
      <c r="V187" s="604">
        <v>0.01</v>
      </c>
      <c r="W187" s="604">
        <v>30.384</v>
      </c>
      <c r="X187" s="598">
        <f t="shared" si="158"/>
        <v>0</v>
      </c>
      <c r="Y187" s="598">
        <f t="shared" si="159"/>
        <v>0</v>
      </c>
      <c r="Z187" s="603">
        <f t="shared" si="160"/>
        <v>0</v>
      </c>
      <c r="AA187" s="603">
        <f t="shared" si="161"/>
        <v>0</v>
      </c>
      <c r="AB187" s="598">
        <f t="shared" si="162"/>
        <v>1</v>
      </c>
      <c r="AC187" s="603">
        <f t="shared" si="163"/>
        <v>0</v>
      </c>
      <c r="AD187" s="603">
        <f t="shared" si="164"/>
        <v>0</v>
      </c>
      <c r="AE187" s="598" t="s">
        <v>263</v>
      </c>
      <c r="AF187" s="590">
        <v>526</v>
      </c>
      <c r="AG187" s="590">
        <v>100</v>
      </c>
      <c r="AH187" s="604">
        <f t="shared" si="165"/>
        <v>0.01</v>
      </c>
      <c r="AI187" s="605"/>
      <c r="AJ187" s="591"/>
      <c r="AK187" s="591"/>
      <c r="AL187" s="591"/>
    </row>
    <row r="188" spans="1:38" s="589" customFormat="1" ht="14.45" customHeight="1" x14ac:dyDescent="0.2">
      <c r="A188" s="590">
        <v>69</v>
      </c>
      <c r="B188" s="591" t="s">
        <v>404</v>
      </c>
      <c r="C188" s="592" t="s">
        <v>243</v>
      </c>
      <c r="D188" s="593">
        <f t="shared" si="154"/>
        <v>1178250.3900000001</v>
      </c>
      <c r="E188" s="593">
        <f t="shared" si="155"/>
        <v>1106137.5824208087</v>
      </c>
      <c r="F188" s="594" t="s">
        <v>29</v>
      </c>
      <c r="G188" s="590">
        <v>51982</v>
      </c>
      <c r="H188" s="608" t="s">
        <v>1737</v>
      </c>
      <c r="I188" s="590">
        <v>51988</v>
      </c>
      <c r="J188" s="595" t="s">
        <v>1493</v>
      </c>
      <c r="K188" s="596">
        <f t="shared" si="156"/>
        <v>736.79428021327021</v>
      </c>
      <c r="L188" s="596">
        <f t="shared" si="157"/>
        <v>691.70004166651415</v>
      </c>
      <c r="M188" s="597"/>
      <c r="N188" s="598" t="s">
        <v>269</v>
      </c>
      <c r="O188" s="599" t="s">
        <v>263</v>
      </c>
      <c r="P188" s="598" t="e">
        <f>VLOOKUP(I188,I190:J607,2,FALSE)</f>
        <v>#N/A</v>
      </c>
      <c r="Q188" s="600" t="e">
        <f>VLOOKUP(I188,#REF!,5,FALSE)</f>
        <v>#REF!</v>
      </c>
      <c r="R188" s="600" t="e">
        <f>VLOOKUP(I188,#REF!,6,FALSE)</f>
        <v>#REF!</v>
      </c>
      <c r="S188" s="601" t="e">
        <f>SQRT(Q188^2+R188^2)</f>
        <v>#REF!</v>
      </c>
      <c r="T188" s="590">
        <v>69</v>
      </c>
      <c r="U188" s="590">
        <v>1</v>
      </c>
      <c r="V188" s="604">
        <v>1.9E-2</v>
      </c>
      <c r="W188" s="604">
        <v>30.384</v>
      </c>
      <c r="X188" s="598">
        <f t="shared" si="158"/>
        <v>0</v>
      </c>
      <c r="Y188" s="598">
        <f t="shared" si="159"/>
        <v>0</v>
      </c>
      <c r="Z188" s="603">
        <f t="shared" si="160"/>
        <v>0</v>
      </c>
      <c r="AA188" s="603">
        <f t="shared" si="161"/>
        <v>0</v>
      </c>
      <c r="AB188" s="598">
        <f t="shared" si="162"/>
        <v>1</v>
      </c>
      <c r="AC188" s="603">
        <f t="shared" si="163"/>
        <v>0</v>
      </c>
      <c r="AD188" s="603">
        <f t="shared" si="164"/>
        <v>0</v>
      </c>
      <c r="AE188" s="598" t="s">
        <v>263</v>
      </c>
      <c r="AF188" s="590">
        <v>526</v>
      </c>
      <c r="AG188" s="590">
        <v>100</v>
      </c>
      <c r="AH188" s="604">
        <f t="shared" si="165"/>
        <v>1.9E-2</v>
      </c>
      <c r="AI188" s="605"/>
      <c r="AJ188" s="591"/>
      <c r="AK188" s="591"/>
      <c r="AL188" s="591"/>
    </row>
    <row r="189" spans="1:38" s="589" customFormat="1" ht="14.45" customHeight="1" x14ac:dyDescent="0.2">
      <c r="A189" s="590">
        <v>69</v>
      </c>
      <c r="B189" s="591" t="s">
        <v>405</v>
      </c>
      <c r="C189" s="592" t="s">
        <v>743</v>
      </c>
      <c r="D189" s="593">
        <f t="shared" ref="D189:D199" si="166">VLOOKUP(C189,TLine_Cost,2,FALSE)</f>
        <v>1176744.99</v>
      </c>
      <c r="E189" s="593">
        <f t="shared" si="144"/>
        <v>1052110.1011543791</v>
      </c>
      <c r="F189" s="594" t="s">
        <v>28</v>
      </c>
      <c r="G189" s="590">
        <v>51597</v>
      </c>
      <c r="H189" s="592" t="s">
        <v>961</v>
      </c>
      <c r="I189" s="590">
        <v>51605</v>
      </c>
      <c r="J189" s="592" t="s">
        <v>962</v>
      </c>
      <c r="K189" s="596">
        <f t="shared" si="145"/>
        <v>83945.643262797879</v>
      </c>
      <c r="L189" s="596">
        <f t="shared" si="146"/>
        <v>75054.544506445454</v>
      </c>
      <c r="M189" s="597">
        <f>SUM(K189:K202)</f>
        <v>536961.30611650494</v>
      </c>
      <c r="N189" s="598" t="s">
        <v>269</v>
      </c>
      <c r="O189" s="599" t="s">
        <v>263</v>
      </c>
      <c r="P189" s="598" t="e">
        <f>VLOOKUP(I189,I190:J606,2,FALSE)</f>
        <v>#N/A</v>
      </c>
      <c r="Q189" s="600" t="e">
        <f>VLOOKUP(I189,#REF!,5,FALSE)</f>
        <v>#REF!</v>
      </c>
      <c r="R189" s="600" t="e">
        <f>VLOOKUP(I189,#REF!,6,FALSE)</f>
        <v>#REF!</v>
      </c>
      <c r="S189" s="601" t="e">
        <f t="shared" si="147"/>
        <v>#REF!</v>
      </c>
      <c r="T189" s="590">
        <v>69</v>
      </c>
      <c r="U189" s="590">
        <v>1</v>
      </c>
      <c r="V189" s="676">
        <v>3.2330000000000001</v>
      </c>
      <c r="W189" s="676">
        <v>45.32</v>
      </c>
      <c r="X189" s="598">
        <f t="shared" si="111"/>
        <v>1</v>
      </c>
      <c r="Y189" s="598">
        <f t="shared" si="112"/>
        <v>0</v>
      </c>
      <c r="Z189" s="603">
        <f t="shared" si="148"/>
        <v>0</v>
      </c>
      <c r="AA189" s="603">
        <f t="shared" si="149"/>
        <v>0</v>
      </c>
      <c r="AB189" s="598">
        <f t="shared" si="150"/>
        <v>1</v>
      </c>
      <c r="AC189" s="603">
        <f t="shared" si="151"/>
        <v>83945.643262797879</v>
      </c>
      <c r="AD189" s="603">
        <f t="shared" si="152"/>
        <v>75054.544506445454</v>
      </c>
      <c r="AE189" s="598" t="s">
        <v>263</v>
      </c>
      <c r="AF189" s="590">
        <v>526</v>
      </c>
      <c r="AG189" s="590">
        <v>100</v>
      </c>
      <c r="AH189" s="604">
        <f t="shared" si="153"/>
        <v>3.2330000000000001</v>
      </c>
      <c r="AI189" s="605"/>
      <c r="AJ189" s="591"/>
      <c r="AK189" s="591"/>
      <c r="AL189" s="591"/>
    </row>
    <row r="190" spans="1:38" s="589" customFormat="1" ht="14.45" customHeight="1" x14ac:dyDescent="0.2">
      <c r="A190" s="590">
        <v>69</v>
      </c>
      <c r="B190" s="591" t="s">
        <v>405</v>
      </c>
      <c r="C190" s="592" t="s">
        <v>743</v>
      </c>
      <c r="D190" s="593">
        <f t="shared" si="166"/>
        <v>1176744.99</v>
      </c>
      <c r="E190" s="593">
        <f t="shared" si="144"/>
        <v>1052110.1011543791</v>
      </c>
      <c r="F190" s="594" t="s">
        <v>29</v>
      </c>
      <c r="G190" s="590">
        <v>51605</v>
      </c>
      <c r="H190" s="592" t="s">
        <v>963</v>
      </c>
      <c r="I190" s="590">
        <v>51607</v>
      </c>
      <c r="J190" s="592" t="s">
        <v>964</v>
      </c>
      <c r="K190" s="596">
        <f t="shared" si="145"/>
        <v>5504.6323451014996</v>
      </c>
      <c r="L190" s="596">
        <f t="shared" si="146"/>
        <v>4921.609475832488</v>
      </c>
      <c r="M190" s="597"/>
      <c r="N190" s="598" t="s">
        <v>269</v>
      </c>
      <c r="O190" s="599" t="s">
        <v>263</v>
      </c>
      <c r="P190" s="598" t="e">
        <f>VLOOKUP(I190,I192:J607,2,FALSE)</f>
        <v>#N/A</v>
      </c>
      <c r="Q190" s="600" t="e">
        <f>VLOOKUP(I190,#REF!,5,FALSE)</f>
        <v>#REF!</v>
      </c>
      <c r="R190" s="600" t="e">
        <f>VLOOKUP(I190,#REF!,6,FALSE)</f>
        <v>#REF!</v>
      </c>
      <c r="S190" s="601" t="e">
        <f t="shared" si="147"/>
        <v>#REF!</v>
      </c>
      <c r="T190" s="590">
        <v>69</v>
      </c>
      <c r="U190" s="590">
        <v>1</v>
      </c>
      <c r="V190" s="676">
        <v>0.21199999999999999</v>
      </c>
      <c r="W190" s="676">
        <v>45.32</v>
      </c>
      <c r="X190" s="598">
        <f t="shared" si="111"/>
        <v>0</v>
      </c>
      <c r="Y190" s="598">
        <f t="shared" si="112"/>
        <v>0</v>
      </c>
      <c r="Z190" s="603">
        <f t="shared" si="148"/>
        <v>0</v>
      </c>
      <c r="AA190" s="603">
        <f t="shared" si="149"/>
        <v>0</v>
      </c>
      <c r="AB190" s="598">
        <f t="shared" si="150"/>
        <v>1</v>
      </c>
      <c r="AC190" s="603">
        <f t="shared" si="151"/>
        <v>0</v>
      </c>
      <c r="AD190" s="603">
        <f t="shared" si="152"/>
        <v>0</v>
      </c>
      <c r="AE190" s="598" t="s">
        <v>263</v>
      </c>
      <c r="AF190" s="590">
        <v>526</v>
      </c>
      <c r="AG190" s="590">
        <v>100</v>
      </c>
      <c r="AH190" s="604">
        <f t="shared" si="153"/>
        <v>0.21199999999999999</v>
      </c>
      <c r="AI190" s="605"/>
      <c r="AJ190" s="591"/>
      <c r="AK190" s="591"/>
      <c r="AL190" s="591"/>
    </row>
    <row r="191" spans="1:38" s="589" customFormat="1" ht="14.45" customHeight="1" x14ac:dyDescent="0.2">
      <c r="A191" s="590">
        <v>69</v>
      </c>
      <c r="B191" s="591" t="s">
        <v>405</v>
      </c>
      <c r="C191" s="592" t="s">
        <v>743</v>
      </c>
      <c r="D191" s="593">
        <f t="shared" si="166"/>
        <v>1176744.99</v>
      </c>
      <c r="E191" s="593">
        <f>VLOOKUP(C191,TLine_Cost,4,FALSE)</f>
        <v>1052110.1011543791</v>
      </c>
      <c r="F191" s="594" t="s">
        <v>28</v>
      </c>
      <c r="G191" s="590"/>
      <c r="H191" s="592" t="s">
        <v>949</v>
      </c>
      <c r="I191" s="590"/>
      <c r="J191" s="592" t="s">
        <v>965</v>
      </c>
      <c r="K191" s="596">
        <f>D191*V191/W191</f>
        <v>142808.85800970875</v>
      </c>
      <c r="L191" s="596">
        <f>E191*V191/W191</f>
        <v>127683.26470320133</v>
      </c>
      <c r="M191" s="597"/>
      <c r="N191" s="598" t="s">
        <v>269</v>
      </c>
      <c r="O191" s="599" t="s">
        <v>263</v>
      </c>
      <c r="P191" s="598"/>
      <c r="Q191" s="600"/>
      <c r="R191" s="600"/>
      <c r="S191" s="601"/>
      <c r="T191" s="590">
        <v>69</v>
      </c>
      <c r="U191" s="590">
        <v>1</v>
      </c>
      <c r="V191" s="676">
        <v>5.5</v>
      </c>
      <c r="W191" s="676">
        <v>45.32</v>
      </c>
      <c r="X191" s="598">
        <f t="shared" si="111"/>
        <v>1</v>
      </c>
      <c r="Y191" s="598">
        <f t="shared" si="112"/>
        <v>0</v>
      </c>
      <c r="Z191" s="603">
        <f t="shared" si="148"/>
        <v>0</v>
      </c>
      <c r="AA191" s="603">
        <f t="shared" si="149"/>
        <v>0</v>
      </c>
      <c r="AB191" s="598">
        <f t="shared" si="150"/>
        <v>1</v>
      </c>
      <c r="AC191" s="603">
        <f>K191*X191*AB191</f>
        <v>142808.85800970875</v>
      </c>
      <c r="AD191" s="603">
        <f>L191*X191*AB191</f>
        <v>127683.26470320133</v>
      </c>
      <c r="AE191" s="598" t="s">
        <v>263</v>
      </c>
      <c r="AF191" s="590">
        <v>526</v>
      </c>
      <c r="AG191" s="590">
        <v>100</v>
      </c>
      <c r="AH191" s="604">
        <f>V191</f>
        <v>5.5</v>
      </c>
      <c r="AI191" s="605"/>
      <c r="AJ191" s="591"/>
      <c r="AK191" s="591"/>
      <c r="AL191" s="591"/>
    </row>
    <row r="192" spans="1:38" s="589" customFormat="1" ht="14.45" customHeight="1" x14ac:dyDescent="0.2">
      <c r="A192" s="590">
        <v>69</v>
      </c>
      <c r="B192" s="591" t="s">
        <v>405</v>
      </c>
      <c r="C192" s="592" t="s">
        <v>743</v>
      </c>
      <c r="D192" s="593">
        <f t="shared" si="166"/>
        <v>1176744.99</v>
      </c>
      <c r="E192" s="593">
        <f t="shared" si="144"/>
        <v>1052110.1011543791</v>
      </c>
      <c r="F192" s="594" t="s">
        <v>28</v>
      </c>
      <c r="G192" s="590">
        <v>51709</v>
      </c>
      <c r="H192" s="592" t="s">
        <v>965</v>
      </c>
      <c r="I192" s="590">
        <v>51715</v>
      </c>
      <c r="J192" s="592" t="s">
        <v>966</v>
      </c>
      <c r="K192" s="596">
        <f t="shared" si="145"/>
        <v>830.88790114739618</v>
      </c>
      <c r="L192" s="596">
        <f t="shared" si="146"/>
        <v>742.88444918226241</v>
      </c>
      <c r="M192" s="597"/>
      <c r="N192" s="598" t="s">
        <v>269</v>
      </c>
      <c r="O192" s="599" t="s">
        <v>263</v>
      </c>
      <c r="P192" s="598" t="e">
        <f>VLOOKUP(I192,I194:J608,2,FALSE)</f>
        <v>#N/A</v>
      </c>
      <c r="Q192" s="600" t="e">
        <f>VLOOKUP(I192,#REF!,5,FALSE)</f>
        <v>#REF!</v>
      </c>
      <c r="R192" s="600" t="e">
        <f>VLOOKUP(I192,#REF!,6,FALSE)</f>
        <v>#REF!</v>
      </c>
      <c r="S192" s="601" t="e">
        <f t="shared" si="147"/>
        <v>#REF!</v>
      </c>
      <c r="T192" s="590">
        <v>69</v>
      </c>
      <c r="U192" s="590">
        <v>1</v>
      </c>
      <c r="V192" s="676">
        <v>3.2000000000000001E-2</v>
      </c>
      <c r="W192" s="676">
        <v>45.32</v>
      </c>
      <c r="X192" s="598">
        <f t="shared" si="111"/>
        <v>1</v>
      </c>
      <c r="Y192" s="598">
        <f t="shared" si="112"/>
        <v>0</v>
      </c>
      <c r="Z192" s="603">
        <f t="shared" si="148"/>
        <v>0</v>
      </c>
      <c r="AA192" s="603">
        <f t="shared" si="149"/>
        <v>0</v>
      </c>
      <c r="AB192" s="598">
        <f t="shared" si="150"/>
        <v>1</v>
      </c>
      <c r="AC192" s="603">
        <f t="shared" si="151"/>
        <v>830.88790114739618</v>
      </c>
      <c r="AD192" s="603">
        <f t="shared" si="152"/>
        <v>742.88444918226241</v>
      </c>
      <c r="AE192" s="598" t="s">
        <v>263</v>
      </c>
      <c r="AF192" s="590">
        <v>526</v>
      </c>
      <c r="AG192" s="590">
        <v>100</v>
      </c>
      <c r="AH192" s="604">
        <f t="shared" si="153"/>
        <v>3.2000000000000001E-2</v>
      </c>
      <c r="AI192" s="605"/>
      <c r="AJ192" s="591"/>
      <c r="AK192" s="591"/>
      <c r="AL192" s="591"/>
    </row>
    <row r="193" spans="1:38" s="589" customFormat="1" ht="14.45" customHeight="1" x14ac:dyDescent="0.2">
      <c r="A193" s="590">
        <v>69</v>
      </c>
      <c r="B193" s="591" t="s">
        <v>405</v>
      </c>
      <c r="C193" s="592" t="s">
        <v>743</v>
      </c>
      <c r="D193" s="593">
        <f t="shared" si="166"/>
        <v>1176744.99</v>
      </c>
      <c r="E193" s="593">
        <f>VLOOKUP(C193,TLine_Cost,4,FALSE)</f>
        <v>1052110.1011543791</v>
      </c>
      <c r="F193" s="594" t="s">
        <v>28</v>
      </c>
      <c r="G193" s="590"/>
      <c r="H193" s="592" t="s">
        <v>965</v>
      </c>
      <c r="I193" s="590"/>
      <c r="J193" s="592" t="s">
        <v>967</v>
      </c>
      <c r="K193" s="596">
        <f>D193*V193/W193</f>
        <v>68028.946906443074</v>
      </c>
      <c r="L193" s="596">
        <f>E193*V193/W193</f>
        <v>60823.664276797732</v>
      </c>
      <c r="M193" s="597"/>
      <c r="N193" s="598" t="s">
        <v>269</v>
      </c>
      <c r="O193" s="599" t="s">
        <v>263</v>
      </c>
      <c r="P193" s="598"/>
      <c r="Q193" s="600"/>
      <c r="R193" s="600"/>
      <c r="S193" s="601"/>
      <c r="T193" s="590">
        <v>69</v>
      </c>
      <c r="U193" s="590">
        <v>1</v>
      </c>
      <c r="V193" s="676">
        <v>2.62</v>
      </c>
      <c r="W193" s="676">
        <v>45.32</v>
      </c>
      <c r="X193" s="598">
        <f t="shared" si="111"/>
        <v>1</v>
      </c>
      <c r="Y193" s="598">
        <f t="shared" si="112"/>
        <v>0</v>
      </c>
      <c r="Z193" s="603">
        <f>K193*X193*Y193</f>
        <v>0</v>
      </c>
      <c r="AA193" s="603">
        <f>L193*X193*Y193</f>
        <v>0</v>
      </c>
      <c r="AB193" s="598">
        <f t="shared" si="150"/>
        <v>1</v>
      </c>
      <c r="AC193" s="603">
        <f>K193*X193*AB193</f>
        <v>68028.946906443074</v>
      </c>
      <c r="AD193" s="603">
        <f>L193*X193*AB193</f>
        <v>60823.664276797732</v>
      </c>
      <c r="AE193" s="598" t="s">
        <v>263</v>
      </c>
      <c r="AF193" s="590">
        <v>526</v>
      </c>
      <c r="AG193" s="590">
        <v>100</v>
      </c>
      <c r="AH193" s="604">
        <f>V193</f>
        <v>2.62</v>
      </c>
      <c r="AI193" s="605"/>
      <c r="AJ193" s="591"/>
      <c r="AK193" s="591"/>
      <c r="AL193" s="591"/>
    </row>
    <row r="194" spans="1:38" s="589" customFormat="1" ht="14.45" customHeight="1" x14ac:dyDescent="0.2">
      <c r="A194" s="590">
        <v>69</v>
      </c>
      <c r="B194" s="591" t="s">
        <v>405</v>
      </c>
      <c r="C194" s="592" t="s">
        <v>743</v>
      </c>
      <c r="D194" s="593">
        <f t="shared" si="166"/>
        <v>1176744.99</v>
      </c>
      <c r="E194" s="593">
        <f t="shared" si="144"/>
        <v>1052110.1011543791</v>
      </c>
      <c r="F194" s="594" t="s">
        <v>28</v>
      </c>
      <c r="G194" s="590">
        <v>51715</v>
      </c>
      <c r="H194" s="592" t="s">
        <v>967</v>
      </c>
      <c r="I194" s="590">
        <v>51717</v>
      </c>
      <c r="J194" s="592" t="s">
        <v>968</v>
      </c>
      <c r="K194" s="596">
        <f t="shared" si="145"/>
        <v>181.75672837599294</v>
      </c>
      <c r="L194" s="596">
        <f t="shared" si="146"/>
        <v>162.50597325861989</v>
      </c>
      <c r="M194" s="597"/>
      <c r="N194" s="598" t="s">
        <v>269</v>
      </c>
      <c r="O194" s="599" t="s">
        <v>263</v>
      </c>
      <c r="P194" s="598" t="e">
        <f>VLOOKUP(I194,I196:J609,2,FALSE)</f>
        <v>#N/A</v>
      </c>
      <c r="Q194" s="600" t="e">
        <f>VLOOKUP(I194,#REF!,5,FALSE)</f>
        <v>#REF!</v>
      </c>
      <c r="R194" s="600" t="e">
        <f>VLOOKUP(I194,#REF!,6,FALSE)</f>
        <v>#REF!</v>
      </c>
      <c r="S194" s="601" t="e">
        <f t="shared" si="147"/>
        <v>#REF!</v>
      </c>
      <c r="T194" s="590">
        <v>69</v>
      </c>
      <c r="U194" s="590">
        <v>1</v>
      </c>
      <c r="V194" s="676">
        <v>7.0000000000000001E-3</v>
      </c>
      <c r="W194" s="676">
        <v>45.32</v>
      </c>
      <c r="X194" s="598">
        <f t="shared" si="111"/>
        <v>1</v>
      </c>
      <c r="Y194" s="598">
        <f t="shared" si="112"/>
        <v>0</v>
      </c>
      <c r="Z194" s="603">
        <f t="shared" si="148"/>
        <v>0</v>
      </c>
      <c r="AA194" s="603">
        <f t="shared" si="149"/>
        <v>0</v>
      </c>
      <c r="AB194" s="598">
        <f t="shared" si="150"/>
        <v>1</v>
      </c>
      <c r="AC194" s="603">
        <f t="shared" si="151"/>
        <v>181.75672837599294</v>
      </c>
      <c r="AD194" s="603">
        <f t="shared" si="152"/>
        <v>162.50597325861989</v>
      </c>
      <c r="AE194" s="598" t="s">
        <v>263</v>
      </c>
      <c r="AF194" s="590">
        <v>526</v>
      </c>
      <c r="AG194" s="590">
        <v>100</v>
      </c>
      <c r="AH194" s="604">
        <f t="shared" si="153"/>
        <v>7.0000000000000001E-3</v>
      </c>
      <c r="AI194" s="605"/>
      <c r="AJ194" s="591"/>
      <c r="AK194" s="591"/>
      <c r="AL194" s="591"/>
    </row>
    <row r="195" spans="1:38" s="589" customFormat="1" ht="14.45" customHeight="1" x14ac:dyDescent="0.2">
      <c r="A195" s="590">
        <v>69</v>
      </c>
      <c r="B195" s="591" t="s">
        <v>405</v>
      </c>
      <c r="C195" s="592" t="s">
        <v>743</v>
      </c>
      <c r="D195" s="593">
        <f t="shared" si="166"/>
        <v>1176744.99</v>
      </c>
      <c r="E195" s="593">
        <f>VLOOKUP(C195,TLine_Cost,4,FALSE)</f>
        <v>1052110.1011543791</v>
      </c>
      <c r="F195" s="594" t="s">
        <v>28</v>
      </c>
      <c r="G195" s="590"/>
      <c r="H195" s="592" t="s">
        <v>967</v>
      </c>
      <c r="I195" s="590"/>
      <c r="J195" s="592" t="s">
        <v>969</v>
      </c>
      <c r="K195" s="596">
        <f>D195*V195/W195</f>
        <v>62835.897524271844</v>
      </c>
      <c r="L195" s="596">
        <f>E195*V195/W195</f>
        <v>56180.636469408593</v>
      </c>
      <c r="M195" s="597"/>
      <c r="N195" s="598" t="s">
        <v>269</v>
      </c>
      <c r="O195" s="599" t="s">
        <v>263</v>
      </c>
      <c r="P195" s="598"/>
      <c r="Q195" s="600"/>
      <c r="R195" s="600"/>
      <c r="S195" s="601"/>
      <c r="T195" s="590">
        <v>69</v>
      </c>
      <c r="U195" s="590">
        <v>1</v>
      </c>
      <c r="V195" s="676">
        <v>2.42</v>
      </c>
      <c r="W195" s="676">
        <v>45.32</v>
      </c>
      <c r="X195" s="598">
        <f t="shared" si="111"/>
        <v>1</v>
      </c>
      <c r="Y195" s="598">
        <f t="shared" si="112"/>
        <v>0</v>
      </c>
      <c r="Z195" s="603">
        <f>K195*X195*Y195</f>
        <v>0</v>
      </c>
      <c r="AA195" s="603">
        <f>L195*X195*Y195</f>
        <v>0</v>
      </c>
      <c r="AB195" s="598">
        <f t="shared" si="150"/>
        <v>1</v>
      </c>
      <c r="AC195" s="603">
        <f>K195*X195*AB195</f>
        <v>62835.897524271844</v>
      </c>
      <c r="AD195" s="603">
        <f>L195*X195*AB195</f>
        <v>56180.636469408593</v>
      </c>
      <c r="AE195" s="598" t="s">
        <v>263</v>
      </c>
      <c r="AF195" s="590">
        <v>526</v>
      </c>
      <c r="AG195" s="590">
        <v>100</v>
      </c>
      <c r="AH195" s="604">
        <f>V195</f>
        <v>2.42</v>
      </c>
      <c r="AI195" s="605"/>
      <c r="AJ195" s="591"/>
      <c r="AK195" s="591"/>
      <c r="AL195" s="591"/>
    </row>
    <row r="196" spans="1:38" s="589" customFormat="1" ht="14.45" customHeight="1" x14ac:dyDescent="0.2">
      <c r="A196" s="590">
        <v>69</v>
      </c>
      <c r="B196" s="591" t="s">
        <v>405</v>
      </c>
      <c r="C196" s="592" t="s">
        <v>743</v>
      </c>
      <c r="D196" s="593">
        <f t="shared" si="166"/>
        <v>1176744.99</v>
      </c>
      <c r="E196" s="593">
        <f t="shared" si="144"/>
        <v>1052110.1011543791</v>
      </c>
      <c r="F196" s="594" t="s">
        <v>28</v>
      </c>
      <c r="G196" s="590">
        <v>51717</v>
      </c>
      <c r="H196" s="592" t="s">
        <v>969</v>
      </c>
      <c r="I196" s="590">
        <v>51721</v>
      </c>
      <c r="J196" s="592" t="s">
        <v>970</v>
      </c>
      <c r="K196" s="596">
        <f t="shared" si="145"/>
        <v>1168.436110988526</v>
      </c>
      <c r="L196" s="596">
        <f t="shared" si="146"/>
        <v>1044.6812566625563</v>
      </c>
      <c r="M196" s="597"/>
      <c r="N196" s="598" t="s">
        <v>269</v>
      </c>
      <c r="O196" s="599" t="s">
        <v>263</v>
      </c>
      <c r="P196" s="598" t="e">
        <f>VLOOKUP(I196,I198:J610,2,FALSE)</f>
        <v>#N/A</v>
      </c>
      <c r="Q196" s="600" t="e">
        <f>VLOOKUP(I196,#REF!,5,FALSE)</f>
        <v>#REF!</v>
      </c>
      <c r="R196" s="600" t="e">
        <f>VLOOKUP(I196,#REF!,6,FALSE)</f>
        <v>#REF!</v>
      </c>
      <c r="S196" s="601" t="e">
        <f t="shared" si="147"/>
        <v>#REF!</v>
      </c>
      <c r="T196" s="590">
        <v>69</v>
      </c>
      <c r="U196" s="590">
        <v>1</v>
      </c>
      <c r="V196" s="676">
        <v>4.4999999999999998E-2</v>
      </c>
      <c r="W196" s="676">
        <v>45.32</v>
      </c>
      <c r="X196" s="598">
        <f t="shared" si="111"/>
        <v>1</v>
      </c>
      <c r="Y196" s="598">
        <f t="shared" si="112"/>
        <v>0</v>
      </c>
      <c r="Z196" s="603">
        <f t="shared" si="148"/>
        <v>0</v>
      </c>
      <c r="AA196" s="603">
        <f t="shared" si="149"/>
        <v>0</v>
      </c>
      <c r="AB196" s="598">
        <f t="shared" si="150"/>
        <v>1</v>
      </c>
      <c r="AC196" s="603">
        <f t="shared" si="151"/>
        <v>1168.436110988526</v>
      </c>
      <c r="AD196" s="603">
        <f t="shared" si="152"/>
        <v>1044.6812566625563</v>
      </c>
      <c r="AE196" s="598" t="s">
        <v>263</v>
      </c>
      <c r="AF196" s="590">
        <v>526</v>
      </c>
      <c r="AG196" s="590">
        <v>100</v>
      </c>
      <c r="AH196" s="604">
        <f t="shared" si="153"/>
        <v>4.4999999999999998E-2</v>
      </c>
      <c r="AI196" s="605"/>
      <c r="AJ196" s="591"/>
      <c r="AK196" s="591"/>
      <c r="AL196" s="591"/>
    </row>
    <row r="197" spans="1:38" s="589" customFormat="1" ht="14.45" customHeight="1" x14ac:dyDescent="0.2">
      <c r="A197" s="590">
        <v>69</v>
      </c>
      <c r="B197" s="591" t="s">
        <v>405</v>
      </c>
      <c r="C197" s="592" t="s">
        <v>743</v>
      </c>
      <c r="D197" s="593">
        <f t="shared" si="166"/>
        <v>1176744.99</v>
      </c>
      <c r="E197" s="593">
        <f>VLOOKUP(C197,TLine_Cost,4,FALSE)</f>
        <v>1052110.1011543791</v>
      </c>
      <c r="F197" s="594" t="s">
        <v>28</v>
      </c>
      <c r="G197" s="590"/>
      <c r="H197" s="592" t="s">
        <v>969</v>
      </c>
      <c r="I197" s="590"/>
      <c r="J197" s="592" t="s">
        <v>971</v>
      </c>
      <c r="K197" s="596">
        <f>D197*V197/W197</f>
        <v>167216.1901059135</v>
      </c>
      <c r="L197" s="596">
        <f>E197*V197/W197</f>
        <v>149505.49539793032</v>
      </c>
      <c r="M197" s="597"/>
      <c r="N197" s="598" t="s">
        <v>269</v>
      </c>
      <c r="O197" s="599" t="s">
        <v>263</v>
      </c>
      <c r="P197" s="598"/>
      <c r="Q197" s="600"/>
      <c r="R197" s="600"/>
      <c r="S197" s="601"/>
      <c r="T197" s="590">
        <v>69</v>
      </c>
      <c r="U197" s="590">
        <v>1</v>
      </c>
      <c r="V197" s="676">
        <v>6.44</v>
      </c>
      <c r="W197" s="676">
        <v>45.32</v>
      </c>
      <c r="X197" s="598">
        <f t="shared" si="111"/>
        <v>1</v>
      </c>
      <c r="Y197" s="598">
        <f t="shared" si="112"/>
        <v>0</v>
      </c>
      <c r="Z197" s="603">
        <f>K197*X197*Y197</f>
        <v>0</v>
      </c>
      <c r="AA197" s="603">
        <f>L197*X197*Y197</f>
        <v>0</v>
      </c>
      <c r="AB197" s="598">
        <f t="shared" si="150"/>
        <v>1</v>
      </c>
      <c r="AC197" s="603">
        <f>K197*X197*AB197</f>
        <v>167216.1901059135</v>
      </c>
      <c r="AD197" s="603">
        <f>L197*X197*AB197</f>
        <v>149505.49539793032</v>
      </c>
      <c r="AE197" s="598" t="s">
        <v>263</v>
      </c>
      <c r="AF197" s="590">
        <v>526</v>
      </c>
      <c r="AG197" s="590">
        <v>100</v>
      </c>
      <c r="AH197" s="604">
        <f t="shared" si="153"/>
        <v>6.44</v>
      </c>
      <c r="AI197" s="605"/>
      <c r="AJ197" s="591"/>
      <c r="AK197" s="591"/>
      <c r="AL197" s="591"/>
    </row>
    <row r="198" spans="1:38" s="589" customFormat="1" ht="14.45" customHeight="1" x14ac:dyDescent="0.2">
      <c r="A198" s="590">
        <v>69</v>
      </c>
      <c r="B198" s="591" t="s">
        <v>405</v>
      </c>
      <c r="C198" s="592" t="s">
        <v>743</v>
      </c>
      <c r="D198" s="593">
        <f t="shared" si="166"/>
        <v>1176744.99</v>
      </c>
      <c r="E198" s="593">
        <f t="shared" si="144"/>
        <v>1052110.1011543791</v>
      </c>
      <c r="F198" s="594" t="s">
        <v>28</v>
      </c>
      <c r="G198" s="590">
        <v>51721</v>
      </c>
      <c r="H198" s="592" t="s">
        <v>971</v>
      </c>
      <c r="I198" s="590">
        <v>51723</v>
      </c>
      <c r="J198" s="592" t="s">
        <v>972</v>
      </c>
      <c r="K198" s="596">
        <f t="shared" si="145"/>
        <v>701.06166659311566</v>
      </c>
      <c r="L198" s="596">
        <f t="shared" si="146"/>
        <v>626.80875399753393</v>
      </c>
      <c r="M198" s="597"/>
      <c r="N198" s="598" t="s">
        <v>269</v>
      </c>
      <c r="O198" s="599" t="s">
        <v>263</v>
      </c>
      <c r="P198" s="598" t="e">
        <f>VLOOKUP(I198,I199:J611,2,FALSE)</f>
        <v>#N/A</v>
      </c>
      <c r="Q198" s="600" t="e">
        <f>VLOOKUP(I198,#REF!,5,FALSE)</f>
        <v>#REF!</v>
      </c>
      <c r="R198" s="600" t="e">
        <f>VLOOKUP(I198,#REF!,6,FALSE)</f>
        <v>#REF!</v>
      </c>
      <c r="S198" s="601" t="e">
        <f t="shared" si="147"/>
        <v>#REF!</v>
      </c>
      <c r="T198" s="590">
        <v>69</v>
      </c>
      <c r="U198" s="590">
        <v>1</v>
      </c>
      <c r="V198" s="676">
        <v>2.7E-2</v>
      </c>
      <c r="W198" s="676">
        <v>45.32</v>
      </c>
      <c r="X198" s="598">
        <f t="shared" si="111"/>
        <v>1</v>
      </c>
      <c r="Y198" s="598">
        <f t="shared" si="112"/>
        <v>0</v>
      </c>
      <c r="Z198" s="603">
        <f t="shared" si="148"/>
        <v>0</v>
      </c>
      <c r="AA198" s="603">
        <f t="shared" si="149"/>
        <v>0</v>
      </c>
      <c r="AB198" s="598">
        <f t="shared" si="150"/>
        <v>1</v>
      </c>
      <c r="AC198" s="603">
        <f t="shared" si="151"/>
        <v>701.06166659311566</v>
      </c>
      <c r="AD198" s="603">
        <f t="shared" si="152"/>
        <v>626.80875399753393</v>
      </c>
      <c r="AE198" s="598" t="s">
        <v>263</v>
      </c>
      <c r="AF198" s="590">
        <v>526</v>
      </c>
      <c r="AG198" s="590">
        <v>100</v>
      </c>
      <c r="AH198" s="604">
        <f t="shared" si="153"/>
        <v>2.7E-2</v>
      </c>
      <c r="AI198" s="605"/>
      <c r="AJ198" s="591"/>
      <c r="AK198" s="591"/>
      <c r="AL198" s="591"/>
    </row>
    <row r="199" spans="1:38" s="589" customFormat="1" ht="14.45" customHeight="1" x14ac:dyDescent="0.2">
      <c r="A199" s="590">
        <v>69</v>
      </c>
      <c r="B199" s="591" t="s">
        <v>405</v>
      </c>
      <c r="C199" s="592" t="s">
        <v>743</v>
      </c>
      <c r="D199" s="593">
        <f t="shared" si="166"/>
        <v>1176744.99</v>
      </c>
      <c r="E199" s="593">
        <f t="shared" si="144"/>
        <v>1052110.1011543791</v>
      </c>
      <c r="F199" s="594" t="s">
        <v>29</v>
      </c>
      <c r="G199" s="590">
        <v>51727</v>
      </c>
      <c r="H199" s="592" t="s">
        <v>973</v>
      </c>
      <c r="I199" s="590">
        <v>51725</v>
      </c>
      <c r="J199" s="592" t="s">
        <v>974</v>
      </c>
      <c r="K199" s="596">
        <f t="shared" si="145"/>
        <v>804.9226542365401</v>
      </c>
      <c r="L199" s="596">
        <f t="shared" si="146"/>
        <v>719.66931014531667</v>
      </c>
      <c r="M199" s="597"/>
      <c r="N199" s="598" t="s">
        <v>269</v>
      </c>
      <c r="O199" s="599" t="s">
        <v>263</v>
      </c>
      <c r="P199" s="598" t="e">
        <f>VLOOKUP(I199,I200:J612,2,FALSE)</f>
        <v>#N/A</v>
      </c>
      <c r="Q199" s="600" t="e">
        <f>VLOOKUP(I199,#REF!,5,FALSE)</f>
        <v>#REF!</v>
      </c>
      <c r="R199" s="600" t="e">
        <f>VLOOKUP(I199,#REF!,6,FALSE)</f>
        <v>#REF!</v>
      </c>
      <c r="S199" s="601" t="e">
        <f t="shared" si="147"/>
        <v>#REF!</v>
      </c>
      <c r="T199" s="590">
        <v>69</v>
      </c>
      <c r="U199" s="590">
        <v>1</v>
      </c>
      <c r="V199" s="676">
        <v>3.1E-2</v>
      </c>
      <c r="W199" s="676">
        <v>45.32</v>
      </c>
      <c r="X199" s="598">
        <f t="shared" ref="X199:X260" si="167">IF(F199="yes",1,0)</f>
        <v>0</v>
      </c>
      <c r="Y199" s="598">
        <f t="shared" si="112"/>
        <v>0</v>
      </c>
      <c r="Z199" s="603">
        <f t="shared" si="148"/>
        <v>0</v>
      </c>
      <c r="AA199" s="603">
        <f t="shared" si="149"/>
        <v>0</v>
      </c>
      <c r="AB199" s="598">
        <f t="shared" si="150"/>
        <v>1</v>
      </c>
      <c r="AC199" s="603">
        <f t="shared" si="151"/>
        <v>0</v>
      </c>
      <c r="AD199" s="603">
        <f t="shared" si="152"/>
        <v>0</v>
      </c>
      <c r="AE199" s="598" t="s">
        <v>263</v>
      </c>
      <c r="AF199" s="590">
        <v>526</v>
      </c>
      <c r="AG199" s="590">
        <v>100</v>
      </c>
      <c r="AH199" s="604">
        <f t="shared" si="153"/>
        <v>3.1E-2</v>
      </c>
      <c r="AI199" s="605"/>
      <c r="AJ199" s="591"/>
      <c r="AK199" s="591"/>
      <c r="AL199" s="591"/>
    </row>
    <row r="200" spans="1:38" s="589" customFormat="1" ht="14.45" customHeight="1" x14ac:dyDescent="0.2">
      <c r="A200" s="590">
        <v>69</v>
      </c>
      <c r="B200" s="591" t="s">
        <v>405</v>
      </c>
      <c r="C200" s="592" t="s">
        <v>743</v>
      </c>
      <c r="D200" s="593">
        <f t="shared" ref="D200:D212" si="168">VLOOKUP(C200,TLine_Cost,2,FALSE)</f>
        <v>1176744.99</v>
      </c>
      <c r="E200" s="593">
        <f t="shared" si="144"/>
        <v>1052110.1011543791</v>
      </c>
      <c r="F200" s="594" t="s">
        <v>29</v>
      </c>
      <c r="G200" s="590">
        <v>51755</v>
      </c>
      <c r="H200" s="592" t="s">
        <v>975</v>
      </c>
      <c r="I200" s="590">
        <v>51727</v>
      </c>
      <c r="J200" s="592" t="s">
        <v>978</v>
      </c>
      <c r="K200" s="596">
        <f t="shared" si="145"/>
        <v>389.47870366284201</v>
      </c>
      <c r="L200" s="596">
        <f t="shared" si="146"/>
        <v>348.22708555418546</v>
      </c>
      <c r="M200" s="597"/>
      <c r="N200" s="598" t="s">
        <v>262</v>
      </c>
      <c r="O200" s="599" t="s">
        <v>604</v>
      </c>
      <c r="P200" s="598" t="e">
        <f>VLOOKUP(I200,I201:J613,2,FALSE)</f>
        <v>#N/A</v>
      </c>
      <c r="Q200" s="600" t="e">
        <f>VLOOKUP(I200,#REF!,5,FALSE)</f>
        <v>#REF!</v>
      </c>
      <c r="R200" s="600" t="e">
        <f>VLOOKUP(I200,#REF!,6,FALSE)</f>
        <v>#REF!</v>
      </c>
      <c r="S200" s="601" t="e">
        <f t="shared" si="147"/>
        <v>#REF!</v>
      </c>
      <c r="T200" s="590">
        <v>69</v>
      </c>
      <c r="U200" s="590">
        <v>1</v>
      </c>
      <c r="V200" s="676">
        <v>1.4999999999999999E-2</v>
      </c>
      <c r="W200" s="676">
        <v>45.32</v>
      </c>
      <c r="X200" s="598">
        <f t="shared" si="167"/>
        <v>0</v>
      </c>
      <c r="Y200" s="598">
        <f t="shared" ref="Y200:Y260" si="169">IF(N200="W",1,0)</f>
        <v>1</v>
      </c>
      <c r="Z200" s="603">
        <f t="shared" si="148"/>
        <v>0</v>
      </c>
      <c r="AA200" s="603">
        <f t="shared" si="149"/>
        <v>0</v>
      </c>
      <c r="AB200" s="598">
        <f t="shared" si="150"/>
        <v>0</v>
      </c>
      <c r="AC200" s="603">
        <f t="shared" si="151"/>
        <v>0</v>
      </c>
      <c r="AD200" s="603">
        <f t="shared" si="152"/>
        <v>0</v>
      </c>
      <c r="AE200" s="598" t="s">
        <v>263</v>
      </c>
      <c r="AF200" s="590">
        <v>526</v>
      </c>
      <c r="AG200" s="590">
        <v>100</v>
      </c>
      <c r="AH200" s="604">
        <f t="shared" si="153"/>
        <v>1.4999999999999999E-2</v>
      </c>
      <c r="AI200" s="605"/>
      <c r="AJ200" s="591"/>
      <c r="AK200" s="591"/>
      <c r="AL200" s="591"/>
    </row>
    <row r="201" spans="1:38" s="589" customFormat="1" ht="14.45" customHeight="1" x14ac:dyDescent="0.2">
      <c r="A201" s="590">
        <v>69</v>
      </c>
      <c r="B201" s="591" t="s">
        <v>405</v>
      </c>
      <c r="C201" s="592" t="s">
        <v>743</v>
      </c>
      <c r="D201" s="593">
        <f t="shared" si="168"/>
        <v>1176744.99</v>
      </c>
      <c r="E201" s="593">
        <f t="shared" si="144"/>
        <v>1052110.1011543791</v>
      </c>
      <c r="F201" s="594" t="s">
        <v>29</v>
      </c>
      <c r="G201" s="590">
        <v>51757</v>
      </c>
      <c r="H201" s="592" t="s">
        <v>976</v>
      </c>
      <c r="I201" s="590">
        <v>51755</v>
      </c>
      <c r="J201" s="592" t="s">
        <v>979</v>
      </c>
      <c r="K201" s="596">
        <f t="shared" si="145"/>
        <v>1194.4013578993822</v>
      </c>
      <c r="L201" s="596">
        <f t="shared" si="146"/>
        <v>1067.8963956995021</v>
      </c>
      <c r="M201" s="597"/>
      <c r="N201" s="598" t="s">
        <v>262</v>
      </c>
      <c r="O201" s="599" t="s">
        <v>604</v>
      </c>
      <c r="P201" s="598" t="e">
        <f>VLOOKUP(I201,I202:J614,2,FALSE)</f>
        <v>#N/A</v>
      </c>
      <c r="Q201" s="600" t="e">
        <f>VLOOKUP(I201,#REF!,5,FALSE)</f>
        <v>#REF!</v>
      </c>
      <c r="R201" s="600" t="e">
        <f>VLOOKUP(I201,#REF!,6,FALSE)</f>
        <v>#REF!</v>
      </c>
      <c r="S201" s="601" t="e">
        <f t="shared" si="147"/>
        <v>#REF!</v>
      </c>
      <c r="T201" s="590">
        <v>69</v>
      </c>
      <c r="U201" s="590">
        <v>1</v>
      </c>
      <c r="V201" s="676">
        <v>4.5999999999999999E-2</v>
      </c>
      <c r="W201" s="676">
        <v>45.32</v>
      </c>
      <c r="X201" s="598">
        <f t="shared" si="167"/>
        <v>0</v>
      </c>
      <c r="Y201" s="598">
        <f t="shared" si="169"/>
        <v>1</v>
      </c>
      <c r="Z201" s="603">
        <f t="shared" si="148"/>
        <v>0</v>
      </c>
      <c r="AA201" s="603">
        <f t="shared" si="149"/>
        <v>0</v>
      </c>
      <c r="AB201" s="598">
        <f t="shared" si="150"/>
        <v>0</v>
      </c>
      <c r="AC201" s="603">
        <f t="shared" si="151"/>
        <v>0</v>
      </c>
      <c r="AD201" s="603">
        <f t="shared" si="152"/>
        <v>0</v>
      </c>
      <c r="AE201" s="598" t="s">
        <v>263</v>
      </c>
      <c r="AF201" s="590">
        <v>526</v>
      </c>
      <c r="AG201" s="590">
        <v>100</v>
      </c>
      <c r="AH201" s="604">
        <f t="shared" si="153"/>
        <v>4.5999999999999999E-2</v>
      </c>
      <c r="AI201" s="605"/>
      <c r="AJ201" s="591"/>
      <c r="AK201" s="591"/>
      <c r="AL201" s="591"/>
    </row>
    <row r="202" spans="1:38" s="589" customFormat="1" ht="14.45" customHeight="1" x14ac:dyDescent="0.2">
      <c r="A202" s="590">
        <v>69</v>
      </c>
      <c r="B202" s="591" t="s">
        <v>405</v>
      </c>
      <c r="C202" s="592" t="s">
        <v>743</v>
      </c>
      <c r="D202" s="593">
        <f t="shared" si="168"/>
        <v>1176744.99</v>
      </c>
      <c r="E202" s="593">
        <f t="shared" si="144"/>
        <v>1052110.1011543791</v>
      </c>
      <c r="F202" s="594" t="s">
        <v>29</v>
      </c>
      <c r="G202" s="590">
        <v>51829</v>
      </c>
      <c r="H202" s="592" t="s">
        <v>977</v>
      </c>
      <c r="I202" s="590">
        <v>51757</v>
      </c>
      <c r="J202" s="592" t="s">
        <v>980</v>
      </c>
      <c r="K202" s="596">
        <f t="shared" si="145"/>
        <v>1350.1928393645189</v>
      </c>
      <c r="L202" s="596">
        <f t="shared" si="146"/>
        <v>1207.1872299211761</v>
      </c>
      <c r="M202" s="597"/>
      <c r="N202" s="598" t="s">
        <v>262</v>
      </c>
      <c r="O202" s="599" t="s">
        <v>604</v>
      </c>
      <c r="P202" s="598" t="e">
        <f>VLOOKUP(I202,I203:J615,2,FALSE)</f>
        <v>#N/A</v>
      </c>
      <c r="Q202" s="600" t="e">
        <f>VLOOKUP(I202,#REF!,5,FALSE)</f>
        <v>#REF!</v>
      </c>
      <c r="R202" s="600" t="e">
        <f>VLOOKUP(I202,#REF!,6,FALSE)</f>
        <v>#REF!</v>
      </c>
      <c r="S202" s="601" t="e">
        <f t="shared" si="147"/>
        <v>#REF!</v>
      </c>
      <c r="T202" s="590">
        <v>69</v>
      </c>
      <c r="U202" s="590">
        <v>1</v>
      </c>
      <c r="V202" s="676">
        <v>5.1999999999999998E-2</v>
      </c>
      <c r="W202" s="676">
        <v>45.32</v>
      </c>
      <c r="X202" s="598">
        <f t="shared" si="167"/>
        <v>0</v>
      </c>
      <c r="Y202" s="598">
        <f t="shared" si="169"/>
        <v>1</v>
      </c>
      <c r="Z202" s="603">
        <f t="shared" si="148"/>
        <v>0</v>
      </c>
      <c r="AA202" s="603">
        <f t="shared" si="149"/>
        <v>0</v>
      </c>
      <c r="AB202" s="598">
        <f t="shared" si="150"/>
        <v>0</v>
      </c>
      <c r="AC202" s="603">
        <f t="shared" si="151"/>
        <v>0</v>
      </c>
      <c r="AD202" s="603">
        <f t="shared" si="152"/>
        <v>0</v>
      </c>
      <c r="AE202" s="598" t="s">
        <v>263</v>
      </c>
      <c r="AF202" s="590">
        <v>526</v>
      </c>
      <c r="AG202" s="590">
        <v>100</v>
      </c>
      <c r="AH202" s="604">
        <f t="shared" si="153"/>
        <v>5.1999999999999998E-2</v>
      </c>
      <c r="AI202" s="605"/>
      <c r="AJ202" s="591"/>
      <c r="AK202" s="591"/>
      <c r="AL202" s="591"/>
    </row>
    <row r="203" spans="1:38" s="589" customFormat="1" ht="14.45" customHeight="1" x14ac:dyDescent="0.2">
      <c r="A203" s="590">
        <v>69</v>
      </c>
      <c r="B203" s="591" t="s">
        <v>408</v>
      </c>
      <c r="C203" s="592" t="s">
        <v>819</v>
      </c>
      <c r="D203" s="593">
        <f t="shared" si="168"/>
        <v>1648676.46</v>
      </c>
      <c r="E203" s="593">
        <f t="shared" si="144"/>
        <v>1417002.2659407707</v>
      </c>
      <c r="F203" s="594" t="s">
        <v>29</v>
      </c>
      <c r="G203" s="590">
        <v>51835</v>
      </c>
      <c r="H203" s="592" t="s">
        <v>981</v>
      </c>
      <c r="I203" s="590">
        <v>51837</v>
      </c>
      <c r="J203" s="592" t="s">
        <v>982</v>
      </c>
      <c r="K203" s="596">
        <f t="shared" si="145"/>
        <v>25786.407771439317</v>
      </c>
      <c r="L203" s="596">
        <f t="shared" si="146"/>
        <v>22162.867687576625</v>
      </c>
      <c r="M203" s="597">
        <f>SUM(K203:K209)</f>
        <v>31579.306190634405</v>
      </c>
      <c r="N203" s="598" t="s">
        <v>269</v>
      </c>
      <c r="O203" s="599" t="s">
        <v>263</v>
      </c>
      <c r="P203" s="598" t="e">
        <f>VLOOKUP(I203,I204:J617,2,FALSE)</f>
        <v>#N/A</v>
      </c>
      <c r="Q203" s="600" t="e">
        <f>VLOOKUP(I203,#REF!,5,FALSE)</f>
        <v>#REF!</v>
      </c>
      <c r="R203" s="600" t="e">
        <f>VLOOKUP(I203,#REF!,6,FALSE)</f>
        <v>#REF!</v>
      </c>
      <c r="S203" s="601" t="e">
        <f t="shared" si="147"/>
        <v>#REF!</v>
      </c>
      <c r="T203" s="590">
        <v>69</v>
      </c>
      <c r="U203" s="590">
        <v>1</v>
      </c>
      <c r="V203" s="676">
        <v>0.499</v>
      </c>
      <c r="W203" s="676">
        <v>31.904</v>
      </c>
      <c r="X203" s="598">
        <f t="shared" si="167"/>
        <v>0</v>
      </c>
      <c r="Y203" s="598">
        <f t="shared" si="169"/>
        <v>0</v>
      </c>
      <c r="Z203" s="603">
        <f t="shared" si="148"/>
        <v>0</v>
      </c>
      <c r="AA203" s="603">
        <f t="shared" si="149"/>
        <v>0</v>
      </c>
      <c r="AB203" s="598">
        <f t="shared" si="150"/>
        <v>1</v>
      </c>
      <c r="AC203" s="603">
        <f t="shared" si="151"/>
        <v>0</v>
      </c>
      <c r="AD203" s="603">
        <f t="shared" si="152"/>
        <v>0</v>
      </c>
      <c r="AE203" s="598" t="s">
        <v>263</v>
      </c>
      <c r="AF203" s="590">
        <v>526</v>
      </c>
      <c r="AG203" s="590">
        <v>100</v>
      </c>
      <c r="AH203" s="604">
        <f t="shared" si="153"/>
        <v>0.499</v>
      </c>
      <c r="AI203" s="605"/>
      <c r="AJ203" s="591"/>
      <c r="AK203" s="591"/>
      <c r="AL203" s="591"/>
    </row>
    <row r="204" spans="1:38" s="589" customFormat="1" ht="14.45" customHeight="1" x14ac:dyDescent="0.2">
      <c r="A204" s="590">
        <v>69</v>
      </c>
      <c r="B204" s="591" t="s">
        <v>408</v>
      </c>
      <c r="C204" s="592" t="s">
        <v>819</v>
      </c>
      <c r="D204" s="593">
        <f t="shared" si="168"/>
        <v>1648676.46</v>
      </c>
      <c r="E204" s="593">
        <f t="shared" si="144"/>
        <v>1417002.2659407707</v>
      </c>
      <c r="F204" s="594" t="s">
        <v>29</v>
      </c>
      <c r="G204" s="590">
        <v>51837</v>
      </c>
      <c r="H204" s="592" t="s">
        <v>983</v>
      </c>
      <c r="I204" s="590">
        <v>51843</v>
      </c>
      <c r="J204" s="592" t="s">
        <v>989</v>
      </c>
      <c r="K204" s="596">
        <f t="shared" si="145"/>
        <v>310.05700727181545</v>
      </c>
      <c r="L204" s="596">
        <f t="shared" si="146"/>
        <v>266.48738702496945</v>
      </c>
      <c r="M204" s="597"/>
      <c r="N204" s="598" t="s">
        <v>269</v>
      </c>
      <c r="O204" s="599" t="s">
        <v>263</v>
      </c>
      <c r="P204" s="598" t="e">
        <f>VLOOKUP(I204,I205:J618,2,FALSE)</f>
        <v>#N/A</v>
      </c>
      <c r="Q204" s="600" t="e">
        <f>VLOOKUP(I204,#REF!,5,FALSE)</f>
        <v>#REF!</v>
      </c>
      <c r="R204" s="600" t="e">
        <f>VLOOKUP(I204,#REF!,6,FALSE)</f>
        <v>#REF!</v>
      </c>
      <c r="S204" s="601" t="e">
        <f t="shared" si="147"/>
        <v>#REF!</v>
      </c>
      <c r="T204" s="590">
        <v>69</v>
      </c>
      <c r="U204" s="590">
        <v>1</v>
      </c>
      <c r="V204" s="676">
        <v>6.0000000000000001E-3</v>
      </c>
      <c r="W204" s="676">
        <v>31.904</v>
      </c>
      <c r="X204" s="598">
        <f t="shared" si="167"/>
        <v>0</v>
      </c>
      <c r="Y204" s="598">
        <f t="shared" si="169"/>
        <v>0</v>
      </c>
      <c r="Z204" s="603">
        <f t="shared" si="148"/>
        <v>0</v>
      </c>
      <c r="AA204" s="603">
        <f t="shared" si="149"/>
        <v>0</v>
      </c>
      <c r="AB204" s="598">
        <f t="shared" si="150"/>
        <v>1</v>
      </c>
      <c r="AC204" s="603">
        <f t="shared" si="151"/>
        <v>0</v>
      </c>
      <c r="AD204" s="603">
        <f t="shared" si="152"/>
        <v>0</v>
      </c>
      <c r="AE204" s="598" t="s">
        <v>263</v>
      </c>
      <c r="AF204" s="590">
        <v>526</v>
      </c>
      <c r="AG204" s="590">
        <v>100</v>
      </c>
      <c r="AH204" s="604">
        <f t="shared" si="153"/>
        <v>6.0000000000000001E-3</v>
      </c>
      <c r="AI204" s="605"/>
      <c r="AJ204" s="591"/>
      <c r="AK204" s="591"/>
      <c r="AL204" s="591"/>
    </row>
    <row r="205" spans="1:38" s="589" customFormat="1" ht="14.45" customHeight="1" x14ac:dyDescent="0.2">
      <c r="A205" s="590">
        <v>69</v>
      </c>
      <c r="B205" s="591" t="s">
        <v>408</v>
      </c>
      <c r="C205" s="592" t="s">
        <v>819</v>
      </c>
      <c r="D205" s="593">
        <f t="shared" si="168"/>
        <v>1648676.46</v>
      </c>
      <c r="E205" s="593">
        <f t="shared" si="144"/>
        <v>1417002.2659407707</v>
      </c>
      <c r="F205" s="594" t="s">
        <v>29</v>
      </c>
      <c r="G205" s="590">
        <v>51843</v>
      </c>
      <c r="H205" s="592" t="s">
        <v>984</v>
      </c>
      <c r="I205" s="590">
        <v>51909</v>
      </c>
      <c r="J205" s="592" t="s">
        <v>990</v>
      </c>
      <c r="K205" s="596">
        <f t="shared" si="145"/>
        <v>465.08551090772312</v>
      </c>
      <c r="L205" s="596">
        <f t="shared" si="146"/>
        <v>399.73108053745409</v>
      </c>
      <c r="M205" s="597"/>
      <c r="N205" s="598" t="s">
        <v>262</v>
      </c>
      <c r="O205" s="599" t="s">
        <v>604</v>
      </c>
      <c r="P205" s="598" t="e">
        <f>VLOOKUP(I205,I206:J619,2,FALSE)</f>
        <v>#N/A</v>
      </c>
      <c r="Q205" s="600" t="e">
        <f>VLOOKUP(I205,#REF!,5,FALSE)</f>
        <v>#REF!</v>
      </c>
      <c r="R205" s="600" t="e">
        <f>VLOOKUP(I205,#REF!,6,FALSE)</f>
        <v>#REF!</v>
      </c>
      <c r="S205" s="601" t="e">
        <f t="shared" si="147"/>
        <v>#REF!</v>
      </c>
      <c r="T205" s="590">
        <v>69</v>
      </c>
      <c r="U205" s="590">
        <v>1</v>
      </c>
      <c r="V205" s="676">
        <v>8.9999999999999993E-3</v>
      </c>
      <c r="W205" s="676">
        <v>31.904</v>
      </c>
      <c r="X205" s="598">
        <f t="shared" si="167"/>
        <v>0</v>
      </c>
      <c r="Y205" s="598">
        <f t="shared" si="169"/>
        <v>1</v>
      </c>
      <c r="Z205" s="603">
        <f t="shared" si="148"/>
        <v>0</v>
      </c>
      <c r="AA205" s="603">
        <f t="shared" si="149"/>
        <v>0</v>
      </c>
      <c r="AB205" s="598">
        <f t="shared" si="150"/>
        <v>0</v>
      </c>
      <c r="AC205" s="603">
        <f t="shared" si="151"/>
        <v>0</v>
      </c>
      <c r="AD205" s="603">
        <f t="shared" si="152"/>
        <v>0</v>
      </c>
      <c r="AE205" s="598" t="s">
        <v>263</v>
      </c>
      <c r="AF205" s="590">
        <v>526</v>
      </c>
      <c r="AG205" s="590">
        <v>100</v>
      </c>
      <c r="AH205" s="604">
        <f t="shared" si="153"/>
        <v>8.9999999999999993E-3</v>
      </c>
      <c r="AI205" s="605"/>
      <c r="AJ205" s="591"/>
      <c r="AK205" s="591"/>
      <c r="AL205" s="591"/>
    </row>
    <row r="206" spans="1:38" s="589" customFormat="1" ht="14.45" customHeight="1" x14ac:dyDescent="0.2">
      <c r="A206" s="590">
        <v>69</v>
      </c>
      <c r="B206" s="591" t="s">
        <v>408</v>
      </c>
      <c r="C206" s="592" t="s">
        <v>819</v>
      </c>
      <c r="D206" s="593">
        <f t="shared" si="168"/>
        <v>1648676.46</v>
      </c>
      <c r="E206" s="593">
        <f t="shared" si="144"/>
        <v>1417002.2659407707</v>
      </c>
      <c r="F206" s="594" t="s">
        <v>29</v>
      </c>
      <c r="G206" s="590">
        <v>51915</v>
      </c>
      <c r="H206" s="592" t="s">
        <v>985</v>
      </c>
      <c r="I206" s="590">
        <v>51911</v>
      </c>
      <c r="J206" s="592" t="s">
        <v>991</v>
      </c>
      <c r="K206" s="596">
        <f t="shared" si="145"/>
        <v>2997.217736960883</v>
      </c>
      <c r="L206" s="596">
        <f t="shared" si="146"/>
        <v>2576.0447412413714</v>
      </c>
      <c r="M206" s="597"/>
      <c r="N206" s="598" t="s">
        <v>269</v>
      </c>
      <c r="O206" s="599" t="s">
        <v>263</v>
      </c>
      <c r="P206" s="598" t="e">
        <f>VLOOKUP(I206,I207:J620,2,FALSE)</f>
        <v>#N/A</v>
      </c>
      <c r="Q206" s="600" t="e">
        <f>VLOOKUP(I206,#REF!,5,FALSE)</f>
        <v>#REF!</v>
      </c>
      <c r="R206" s="600" t="e">
        <f>VLOOKUP(I206,#REF!,6,FALSE)</f>
        <v>#REF!</v>
      </c>
      <c r="S206" s="601" t="e">
        <f t="shared" si="147"/>
        <v>#REF!</v>
      </c>
      <c r="T206" s="590">
        <v>69</v>
      </c>
      <c r="U206" s="590">
        <v>1</v>
      </c>
      <c r="V206" s="676">
        <v>5.8000000000000003E-2</v>
      </c>
      <c r="W206" s="676">
        <v>31.904</v>
      </c>
      <c r="X206" s="598">
        <f t="shared" si="167"/>
        <v>0</v>
      </c>
      <c r="Y206" s="598">
        <f t="shared" si="169"/>
        <v>0</v>
      </c>
      <c r="Z206" s="603">
        <f t="shared" si="148"/>
        <v>0</v>
      </c>
      <c r="AA206" s="603">
        <f t="shared" si="149"/>
        <v>0</v>
      </c>
      <c r="AB206" s="598">
        <f t="shared" si="150"/>
        <v>1</v>
      </c>
      <c r="AC206" s="603">
        <f t="shared" si="151"/>
        <v>0</v>
      </c>
      <c r="AD206" s="603">
        <f t="shared" si="152"/>
        <v>0</v>
      </c>
      <c r="AE206" s="598" t="s">
        <v>263</v>
      </c>
      <c r="AF206" s="590">
        <v>526</v>
      </c>
      <c r="AG206" s="590">
        <v>100</v>
      </c>
      <c r="AH206" s="604">
        <f t="shared" si="153"/>
        <v>5.8000000000000003E-2</v>
      </c>
      <c r="AI206" s="605"/>
      <c r="AJ206" s="591"/>
      <c r="AK206" s="591"/>
      <c r="AL206" s="591"/>
    </row>
    <row r="207" spans="1:38" s="589" customFormat="1" ht="14.45" customHeight="1" x14ac:dyDescent="0.2">
      <c r="A207" s="590">
        <v>69</v>
      </c>
      <c r="B207" s="591" t="s">
        <v>408</v>
      </c>
      <c r="C207" s="592" t="s">
        <v>819</v>
      </c>
      <c r="D207" s="593">
        <f t="shared" si="168"/>
        <v>1648676.46</v>
      </c>
      <c r="E207" s="593">
        <f t="shared" si="144"/>
        <v>1417002.2659407707</v>
      </c>
      <c r="F207" s="594" t="s">
        <v>29</v>
      </c>
      <c r="G207" s="590">
        <v>51981</v>
      </c>
      <c r="H207" s="592" t="s">
        <v>986</v>
      </c>
      <c r="I207" s="590">
        <v>51915</v>
      </c>
      <c r="J207" s="592" t="s">
        <v>992</v>
      </c>
      <c r="K207" s="596">
        <f t="shared" si="145"/>
        <v>1188.5518612086257</v>
      </c>
      <c r="L207" s="596">
        <f t="shared" si="146"/>
        <v>1021.5349835957161</v>
      </c>
      <c r="M207" s="597"/>
      <c r="N207" s="598" t="s">
        <v>262</v>
      </c>
      <c r="O207" s="599" t="s">
        <v>604</v>
      </c>
      <c r="P207" s="598" t="e">
        <f>VLOOKUP(I207,I210:J621,2,FALSE)</f>
        <v>#N/A</v>
      </c>
      <c r="Q207" s="600" t="e">
        <f>VLOOKUP(I207,#REF!,5,FALSE)</f>
        <v>#REF!</v>
      </c>
      <c r="R207" s="600" t="e">
        <f>VLOOKUP(I207,#REF!,6,FALSE)</f>
        <v>#REF!</v>
      </c>
      <c r="S207" s="601" t="e">
        <f t="shared" si="147"/>
        <v>#REF!</v>
      </c>
      <c r="T207" s="590">
        <v>69</v>
      </c>
      <c r="U207" s="590">
        <v>1</v>
      </c>
      <c r="V207" s="676">
        <v>2.3E-2</v>
      </c>
      <c r="W207" s="676">
        <v>31.904</v>
      </c>
      <c r="X207" s="598">
        <f t="shared" si="167"/>
        <v>0</v>
      </c>
      <c r="Y207" s="598">
        <f t="shared" si="169"/>
        <v>1</v>
      </c>
      <c r="Z207" s="603">
        <f t="shared" si="148"/>
        <v>0</v>
      </c>
      <c r="AA207" s="603">
        <f t="shared" si="149"/>
        <v>0</v>
      </c>
      <c r="AB207" s="598">
        <f t="shared" si="150"/>
        <v>0</v>
      </c>
      <c r="AC207" s="603">
        <f t="shared" si="151"/>
        <v>0</v>
      </c>
      <c r="AD207" s="603">
        <f t="shared" si="152"/>
        <v>0</v>
      </c>
      <c r="AE207" s="598" t="s">
        <v>263</v>
      </c>
      <c r="AF207" s="590">
        <v>526</v>
      </c>
      <c r="AG207" s="590">
        <v>100</v>
      </c>
      <c r="AH207" s="604">
        <f t="shared" si="153"/>
        <v>2.3E-2</v>
      </c>
      <c r="AI207" s="605"/>
      <c r="AJ207" s="591"/>
      <c r="AK207" s="591"/>
      <c r="AL207" s="591"/>
    </row>
    <row r="208" spans="1:38" s="589" customFormat="1" ht="14.45" customHeight="1" x14ac:dyDescent="0.2">
      <c r="A208" s="590">
        <v>69</v>
      </c>
      <c r="B208" s="591" t="s">
        <v>408</v>
      </c>
      <c r="C208" s="592" t="s">
        <v>819</v>
      </c>
      <c r="D208" s="593">
        <f>VLOOKUP(C208,TLine_Cost,2,FALSE)</f>
        <v>1648676.46</v>
      </c>
      <c r="E208" s="593">
        <f>VLOOKUP(C208,TLine_Cost,4,FALSE)</f>
        <v>1417002.2659407707</v>
      </c>
      <c r="F208" s="594" t="s">
        <v>29</v>
      </c>
      <c r="G208" s="590"/>
      <c r="H208" s="592" t="s">
        <v>987</v>
      </c>
      <c r="I208" s="590"/>
      <c r="J208" s="592" t="s">
        <v>993</v>
      </c>
      <c r="K208" s="596">
        <f>D208*V208/W208</f>
        <v>826.81868605817453</v>
      </c>
      <c r="L208" s="596">
        <f>E208*V208/W208</f>
        <v>710.63303206658509</v>
      </c>
      <c r="M208" s="597"/>
      <c r="N208" s="598" t="s">
        <v>269</v>
      </c>
      <c r="O208" s="599" t="s">
        <v>263</v>
      </c>
      <c r="P208" s="598"/>
      <c r="Q208" s="600"/>
      <c r="R208" s="600"/>
      <c r="S208" s="601"/>
      <c r="T208" s="590">
        <v>69</v>
      </c>
      <c r="U208" s="590">
        <v>1</v>
      </c>
      <c r="V208" s="676">
        <v>1.6E-2</v>
      </c>
      <c r="W208" s="676">
        <v>31.904</v>
      </c>
      <c r="X208" s="598">
        <f t="shared" si="167"/>
        <v>0</v>
      </c>
      <c r="Y208" s="598">
        <f t="shared" si="169"/>
        <v>0</v>
      </c>
      <c r="Z208" s="603">
        <f>K208*X208*Y208</f>
        <v>0</v>
      </c>
      <c r="AA208" s="603">
        <f t="shared" si="149"/>
        <v>0</v>
      </c>
      <c r="AB208" s="598">
        <v>0</v>
      </c>
      <c r="AC208" s="603">
        <f t="shared" si="151"/>
        <v>0</v>
      </c>
      <c r="AD208" s="603">
        <f t="shared" si="152"/>
        <v>0</v>
      </c>
      <c r="AE208" s="598" t="s">
        <v>263</v>
      </c>
      <c r="AF208" s="590">
        <v>526</v>
      </c>
      <c r="AG208" s="590">
        <v>100</v>
      </c>
      <c r="AH208" s="604">
        <f t="shared" si="153"/>
        <v>1.6E-2</v>
      </c>
      <c r="AI208" s="605"/>
      <c r="AJ208" s="591"/>
      <c r="AK208" s="591"/>
      <c r="AL208" s="591"/>
    </row>
    <row r="209" spans="1:38" s="589" customFormat="1" ht="14.45" customHeight="1" x14ac:dyDescent="0.2">
      <c r="A209" s="590">
        <v>69</v>
      </c>
      <c r="B209" s="591" t="s">
        <v>408</v>
      </c>
      <c r="C209" s="592" t="s">
        <v>819</v>
      </c>
      <c r="D209" s="593">
        <f>VLOOKUP(C209,TLine_Cost,2,FALSE)</f>
        <v>1648676.46</v>
      </c>
      <c r="E209" s="593">
        <f>VLOOKUP(C209,TLine_Cost,4,FALSE)</f>
        <v>1417002.2659407707</v>
      </c>
      <c r="F209" s="594" t="s">
        <v>29</v>
      </c>
      <c r="G209" s="590"/>
      <c r="H209" s="592" t="s">
        <v>988</v>
      </c>
      <c r="I209" s="590"/>
      <c r="J209" s="592" t="s">
        <v>994</v>
      </c>
      <c r="K209" s="596">
        <f>D209*V209/W209</f>
        <v>5.167616787863591</v>
      </c>
      <c r="L209" s="596">
        <f>E209*V209/W209</f>
        <v>4.4414564504161573</v>
      </c>
      <c r="M209" s="597"/>
      <c r="N209" s="598" t="s">
        <v>262</v>
      </c>
      <c r="O209" s="599" t="s">
        <v>604</v>
      </c>
      <c r="P209" s="598"/>
      <c r="Q209" s="600"/>
      <c r="R209" s="600"/>
      <c r="S209" s="601"/>
      <c r="T209" s="590">
        <v>69</v>
      </c>
      <c r="U209" s="590">
        <v>1</v>
      </c>
      <c r="V209" s="722">
        <v>1E-4</v>
      </c>
      <c r="W209" s="676">
        <v>31.904</v>
      </c>
      <c r="X209" s="598">
        <f t="shared" si="167"/>
        <v>0</v>
      </c>
      <c r="Y209" s="598">
        <f t="shared" si="169"/>
        <v>1</v>
      </c>
      <c r="Z209" s="603">
        <f>K209*X209*Y209</f>
        <v>0</v>
      </c>
      <c r="AA209" s="603">
        <f t="shared" si="149"/>
        <v>0</v>
      </c>
      <c r="AB209" s="598">
        <f t="shared" si="150"/>
        <v>0</v>
      </c>
      <c r="AC209" s="603">
        <f t="shared" si="151"/>
        <v>0</v>
      </c>
      <c r="AD209" s="603">
        <f t="shared" si="152"/>
        <v>0</v>
      </c>
      <c r="AE209" s="598" t="s">
        <v>263</v>
      </c>
      <c r="AF209" s="590">
        <v>526</v>
      </c>
      <c r="AG209" s="590">
        <v>100</v>
      </c>
      <c r="AH209" s="604">
        <f t="shared" si="153"/>
        <v>1E-4</v>
      </c>
      <c r="AI209" s="605"/>
      <c r="AJ209" s="591"/>
      <c r="AK209" s="591"/>
      <c r="AL209" s="591"/>
    </row>
    <row r="210" spans="1:38" s="589" customFormat="1" ht="14.45" customHeight="1" x14ac:dyDescent="0.2">
      <c r="A210" s="590">
        <v>69</v>
      </c>
      <c r="B210" s="591" t="s">
        <v>410</v>
      </c>
      <c r="C210" s="592" t="s">
        <v>168</v>
      </c>
      <c r="D210" s="593">
        <f t="shared" si="168"/>
        <v>366885.38</v>
      </c>
      <c r="E210" s="593">
        <f t="shared" si="144"/>
        <v>324063.784310752</v>
      </c>
      <c r="F210" s="594" t="s">
        <v>29</v>
      </c>
      <c r="G210" s="590">
        <v>51829</v>
      </c>
      <c r="H210" s="608" t="s">
        <v>407</v>
      </c>
      <c r="I210" s="590">
        <v>51833</v>
      </c>
      <c r="J210" s="595" t="s">
        <v>411</v>
      </c>
      <c r="K210" s="596">
        <f t="shared" si="145"/>
        <v>274354.38882723835</v>
      </c>
      <c r="L210" s="596">
        <f t="shared" si="146"/>
        <v>242332.6911680655</v>
      </c>
      <c r="M210" s="597">
        <f>SUM(K210:K212)</f>
        <v>374426.65578058007</v>
      </c>
      <c r="N210" s="598" t="s">
        <v>262</v>
      </c>
      <c r="O210" s="599" t="s">
        <v>604</v>
      </c>
      <c r="P210" s="598" t="str">
        <f>VLOOKUP(I210,I211:J624,2,FALSE)</f>
        <v>Lyntegar REC Brownfield</v>
      </c>
      <c r="Q210" s="600" t="e">
        <f>VLOOKUP(I210,#REF!,5,FALSE)</f>
        <v>#REF!</v>
      </c>
      <c r="R210" s="600" t="e">
        <f>VLOOKUP(I210,#REF!,6,FALSE)</f>
        <v>#REF!</v>
      </c>
      <c r="S210" s="601" t="e">
        <f t="shared" si="147"/>
        <v>#REF!</v>
      </c>
      <c r="T210" s="590">
        <v>69</v>
      </c>
      <c r="U210" s="590">
        <v>1</v>
      </c>
      <c r="V210" s="604">
        <v>5.93</v>
      </c>
      <c r="W210" s="604">
        <v>7.93</v>
      </c>
      <c r="X210" s="598">
        <f t="shared" si="167"/>
        <v>0</v>
      </c>
      <c r="Y210" s="598">
        <f t="shared" si="169"/>
        <v>1</v>
      </c>
      <c r="Z210" s="603">
        <f t="shared" si="148"/>
        <v>0</v>
      </c>
      <c r="AA210" s="603">
        <f t="shared" si="149"/>
        <v>0</v>
      </c>
      <c r="AB210" s="598">
        <f t="shared" si="150"/>
        <v>0</v>
      </c>
      <c r="AC210" s="603">
        <f t="shared" si="151"/>
        <v>0</v>
      </c>
      <c r="AD210" s="603">
        <f t="shared" si="152"/>
        <v>0</v>
      </c>
      <c r="AE210" s="598" t="s">
        <v>263</v>
      </c>
      <c r="AF210" s="590">
        <v>526</v>
      </c>
      <c r="AG210" s="590">
        <v>100</v>
      </c>
      <c r="AH210" s="604">
        <f t="shared" si="153"/>
        <v>5.93</v>
      </c>
      <c r="AI210" s="591"/>
      <c r="AJ210" s="591"/>
      <c r="AK210" s="591"/>
      <c r="AL210" s="591"/>
    </row>
    <row r="211" spans="1:38" s="589" customFormat="1" ht="14.45" customHeight="1" x14ac:dyDescent="0.2">
      <c r="A211" s="590">
        <v>69</v>
      </c>
      <c r="B211" s="591" t="s">
        <v>410</v>
      </c>
      <c r="C211" s="592" t="s">
        <v>168</v>
      </c>
      <c r="D211" s="593">
        <f t="shared" si="168"/>
        <v>366885.38</v>
      </c>
      <c r="E211" s="593">
        <f t="shared" si="144"/>
        <v>324063.784310752</v>
      </c>
      <c r="F211" s="594" t="s">
        <v>29</v>
      </c>
      <c r="G211" s="590">
        <v>51833</v>
      </c>
      <c r="H211" s="608" t="s">
        <v>411</v>
      </c>
      <c r="I211" s="590">
        <v>51835</v>
      </c>
      <c r="J211" s="595" t="s">
        <v>338</v>
      </c>
      <c r="K211" s="596">
        <f t="shared" si="145"/>
        <v>92530.991172761671</v>
      </c>
      <c r="L211" s="596">
        <f t="shared" si="146"/>
        <v>81731.093142686514</v>
      </c>
      <c r="M211" s="597"/>
      <c r="N211" s="598" t="s">
        <v>269</v>
      </c>
      <c r="O211" s="599" t="s">
        <v>263</v>
      </c>
      <c r="P211" s="598" t="e">
        <f>VLOOKUP(I211,I231:J625,2,FALSE)</f>
        <v>#N/A</v>
      </c>
      <c r="Q211" s="600" t="e">
        <f>VLOOKUP(I211,#REF!,5,FALSE)</f>
        <v>#REF!</v>
      </c>
      <c r="R211" s="600" t="e">
        <f>VLOOKUP(I211,#REF!,6,FALSE)</f>
        <v>#REF!</v>
      </c>
      <c r="S211" s="601" t="e">
        <f t="shared" si="147"/>
        <v>#REF!</v>
      </c>
      <c r="T211" s="590">
        <v>69</v>
      </c>
      <c r="U211" s="590">
        <v>1</v>
      </c>
      <c r="V211" s="604">
        <v>2</v>
      </c>
      <c r="W211" s="604">
        <v>7.93</v>
      </c>
      <c r="X211" s="598">
        <f t="shared" si="167"/>
        <v>0</v>
      </c>
      <c r="Y211" s="598">
        <f t="shared" si="169"/>
        <v>0</v>
      </c>
      <c r="Z211" s="603">
        <f t="shared" si="148"/>
        <v>0</v>
      </c>
      <c r="AA211" s="603">
        <f t="shared" si="149"/>
        <v>0</v>
      </c>
      <c r="AB211" s="598">
        <f t="shared" si="150"/>
        <v>1</v>
      </c>
      <c r="AC211" s="603">
        <f t="shared" si="151"/>
        <v>0</v>
      </c>
      <c r="AD211" s="603">
        <f t="shared" si="152"/>
        <v>0</v>
      </c>
      <c r="AE211" s="598" t="s">
        <v>263</v>
      </c>
      <c r="AF211" s="590">
        <v>526</v>
      </c>
      <c r="AG211" s="590">
        <v>100</v>
      </c>
      <c r="AH211" s="604">
        <f t="shared" si="153"/>
        <v>2</v>
      </c>
      <c r="AI211" s="591"/>
      <c r="AJ211" s="591"/>
      <c r="AK211" s="591"/>
      <c r="AL211" s="591"/>
    </row>
    <row r="212" spans="1:38" s="589" customFormat="1" ht="14.45" customHeight="1" x14ac:dyDescent="0.2">
      <c r="A212" s="590">
        <v>69</v>
      </c>
      <c r="B212" s="591" t="s">
        <v>410</v>
      </c>
      <c r="C212" s="592" t="s">
        <v>168</v>
      </c>
      <c r="D212" s="593">
        <f t="shared" si="168"/>
        <v>366885.38</v>
      </c>
      <c r="E212" s="593">
        <f t="shared" ref="E212:E221" si="170">VLOOKUP(C212,TLine_Cost,4,FALSE)</f>
        <v>324063.784310752</v>
      </c>
      <c r="F212" s="594" t="s">
        <v>29</v>
      </c>
      <c r="G212" s="590">
        <v>51829</v>
      </c>
      <c r="H212" s="592" t="s">
        <v>995</v>
      </c>
      <c r="I212" s="590">
        <v>51833</v>
      </c>
      <c r="J212" s="592" t="s">
        <v>996</v>
      </c>
      <c r="K212" s="596">
        <f t="shared" ref="K212:K221" si="171">D212*V212/W212</f>
        <v>7541.2757805800766</v>
      </c>
      <c r="L212" s="596">
        <f t="shared" ref="L212:L221" si="172">E212*V212/W212</f>
        <v>6661.0840911289506</v>
      </c>
      <c r="M212" s="597"/>
      <c r="N212" s="598" t="s">
        <v>262</v>
      </c>
      <c r="O212" s="599" t="s">
        <v>604</v>
      </c>
      <c r="P212" s="598" t="e">
        <f>VLOOKUP(I212,I213:J626,2,FALSE)</f>
        <v>#N/A</v>
      </c>
      <c r="Q212" s="600" t="e">
        <f>VLOOKUP(I212,#REF!,5,FALSE)</f>
        <v>#REF!</v>
      </c>
      <c r="R212" s="600" t="e">
        <f>VLOOKUP(I212,#REF!,6,FALSE)</f>
        <v>#REF!</v>
      </c>
      <c r="S212" s="601" t="e">
        <f t="shared" ref="S212:S221" si="173">SQRT(Q212^2+R212^2)</f>
        <v>#REF!</v>
      </c>
      <c r="T212" s="590">
        <v>69</v>
      </c>
      <c r="U212" s="590">
        <v>1</v>
      </c>
      <c r="V212" s="604">
        <v>0.16300000000000001</v>
      </c>
      <c r="W212" s="604">
        <v>7.93</v>
      </c>
      <c r="X212" s="598">
        <f t="shared" si="167"/>
        <v>0</v>
      </c>
      <c r="Y212" s="598">
        <f t="shared" si="169"/>
        <v>1</v>
      </c>
      <c r="Z212" s="603">
        <f t="shared" ref="Z212:Z221" si="174">K212*X212*Y212</f>
        <v>0</v>
      </c>
      <c r="AA212" s="603">
        <f t="shared" ref="AA212:AA221" si="175">L212*X212*Y212</f>
        <v>0</v>
      </c>
      <c r="AB212" s="598">
        <f t="shared" ref="AB212:AB221" si="176">IF(N212="R",1,0)</f>
        <v>0</v>
      </c>
      <c r="AC212" s="603">
        <f t="shared" ref="AC212:AC221" si="177">K212*X212*AB212</f>
        <v>0</v>
      </c>
      <c r="AD212" s="603">
        <f t="shared" ref="AD212:AD221" si="178">L212*X212*AB212</f>
        <v>0</v>
      </c>
      <c r="AE212" s="598" t="s">
        <v>263</v>
      </c>
      <c r="AF212" s="590">
        <v>526</v>
      </c>
      <c r="AG212" s="590">
        <v>100</v>
      </c>
      <c r="AH212" s="604">
        <f t="shared" si="153"/>
        <v>0.16300000000000001</v>
      </c>
      <c r="AI212" s="605"/>
      <c r="AJ212" s="591"/>
      <c r="AK212" s="591"/>
      <c r="AL212" s="591"/>
    </row>
    <row r="213" spans="1:38" s="589" customFormat="1" ht="14.45" customHeight="1" x14ac:dyDescent="0.2">
      <c r="A213" s="590">
        <v>69</v>
      </c>
      <c r="B213" s="591" t="s">
        <v>392</v>
      </c>
      <c r="C213" s="592" t="s">
        <v>161</v>
      </c>
      <c r="D213" s="593">
        <f t="shared" ref="D213:D230" si="179">VLOOKUP(C213,TLine_Cost,2,FALSE)</f>
        <v>200531.07</v>
      </c>
      <c r="E213" s="593">
        <f t="shared" si="170"/>
        <v>184807.00025934132</v>
      </c>
      <c r="F213" s="594" t="s">
        <v>29</v>
      </c>
      <c r="G213" s="590">
        <v>51465</v>
      </c>
      <c r="H213" s="608" t="s">
        <v>1726</v>
      </c>
      <c r="I213" s="590">
        <v>51483</v>
      </c>
      <c r="J213" s="592" t="s">
        <v>1003</v>
      </c>
      <c r="K213" s="596">
        <f t="shared" si="171"/>
        <v>12200.580803105808</v>
      </c>
      <c r="L213" s="596">
        <f t="shared" si="172"/>
        <v>11243.907189263438</v>
      </c>
      <c r="M213" s="597">
        <f>SUM(K213:K221)</f>
        <v>120657.934342334</v>
      </c>
      <c r="N213" s="598" t="s">
        <v>262</v>
      </c>
      <c r="O213" s="599" t="s">
        <v>607</v>
      </c>
      <c r="P213" s="598" t="e">
        <f t="shared" ref="P213:P218" si="180">VLOOKUP(I213,I214:J590,2,FALSE)</f>
        <v>#N/A</v>
      </c>
      <c r="Q213" s="600" t="e">
        <f>VLOOKUP(I213,#REF!,5,FALSE)</f>
        <v>#REF!</v>
      </c>
      <c r="R213" s="600" t="e">
        <f>VLOOKUP(I213,#REF!,6,FALSE)</f>
        <v>#REF!</v>
      </c>
      <c r="S213" s="601" t="e">
        <f t="shared" si="173"/>
        <v>#REF!</v>
      </c>
      <c r="T213" s="590">
        <v>69</v>
      </c>
      <c r="U213" s="590">
        <v>1</v>
      </c>
      <c r="V213" s="604">
        <v>2.1</v>
      </c>
      <c r="W213" s="604">
        <v>34.515999999999998</v>
      </c>
      <c r="X213" s="598">
        <f t="shared" ref="X213:X230" si="181">IF(F213="yes",1,0)</f>
        <v>0</v>
      </c>
      <c r="Y213" s="598">
        <f t="shared" ref="Y213:Y230" si="182">IF(N213="W",1,0)</f>
        <v>1</v>
      </c>
      <c r="Z213" s="603">
        <f t="shared" si="174"/>
        <v>0</v>
      </c>
      <c r="AA213" s="603">
        <f t="shared" si="175"/>
        <v>0</v>
      </c>
      <c r="AB213" s="598">
        <f t="shared" si="176"/>
        <v>0</v>
      </c>
      <c r="AC213" s="603">
        <f t="shared" si="177"/>
        <v>0</v>
      </c>
      <c r="AD213" s="603">
        <f t="shared" si="178"/>
        <v>0</v>
      </c>
      <c r="AE213" s="598" t="s">
        <v>263</v>
      </c>
      <c r="AF213" s="590">
        <v>526</v>
      </c>
      <c r="AG213" s="590">
        <v>100</v>
      </c>
      <c r="AH213" s="604">
        <f t="shared" ref="AH213:AH230" si="183">V213</f>
        <v>2.1</v>
      </c>
      <c r="AI213" s="605"/>
      <c r="AJ213" s="591"/>
      <c r="AK213" s="591"/>
      <c r="AL213" s="591"/>
    </row>
    <row r="214" spans="1:38" s="589" customFormat="1" ht="14.45" customHeight="1" x14ac:dyDescent="0.2">
      <c r="A214" s="590">
        <v>69</v>
      </c>
      <c r="B214" s="591" t="s">
        <v>392</v>
      </c>
      <c r="C214" s="592" t="s">
        <v>161</v>
      </c>
      <c r="D214" s="593">
        <f t="shared" si="179"/>
        <v>200531.07</v>
      </c>
      <c r="E214" s="593">
        <f t="shared" si="170"/>
        <v>184807.00025934132</v>
      </c>
      <c r="F214" s="594" t="s">
        <v>29</v>
      </c>
      <c r="G214" s="590">
        <v>51483</v>
      </c>
      <c r="H214" s="592" t="s">
        <v>1003</v>
      </c>
      <c r="I214" s="590">
        <v>51485</v>
      </c>
      <c r="J214" s="592" t="s">
        <v>997</v>
      </c>
      <c r="K214" s="596">
        <f t="shared" si="171"/>
        <v>18998.047250550469</v>
      </c>
      <c r="L214" s="596">
        <f t="shared" si="172"/>
        <v>17508.369766138781</v>
      </c>
      <c r="M214" s="597"/>
      <c r="N214" s="598" t="s">
        <v>269</v>
      </c>
      <c r="O214" s="599" t="s">
        <v>263</v>
      </c>
      <c r="P214" s="598" t="str">
        <f t="shared" si="180"/>
        <v>Lamb County REC Hodge Tap structure 71</v>
      </c>
      <c r="Q214" s="600" t="e">
        <f>VLOOKUP(I214,#REF!,5,FALSE)</f>
        <v>#REF!</v>
      </c>
      <c r="R214" s="600" t="e">
        <f>VLOOKUP(I214,#REF!,6,FALSE)</f>
        <v>#REF!</v>
      </c>
      <c r="S214" s="601" t="e">
        <f t="shared" si="173"/>
        <v>#REF!</v>
      </c>
      <c r="T214" s="590">
        <v>69</v>
      </c>
      <c r="U214" s="590">
        <v>1</v>
      </c>
      <c r="V214" s="604">
        <v>3.27</v>
      </c>
      <c r="W214" s="604">
        <v>34.515999999999998</v>
      </c>
      <c r="X214" s="598">
        <f t="shared" si="181"/>
        <v>0</v>
      </c>
      <c r="Y214" s="598">
        <f t="shared" si="182"/>
        <v>0</v>
      </c>
      <c r="Z214" s="603">
        <f t="shared" si="174"/>
        <v>0</v>
      </c>
      <c r="AA214" s="603">
        <f t="shared" si="175"/>
        <v>0</v>
      </c>
      <c r="AB214" s="598">
        <f t="shared" si="176"/>
        <v>1</v>
      </c>
      <c r="AC214" s="603">
        <f t="shared" si="177"/>
        <v>0</v>
      </c>
      <c r="AD214" s="603">
        <f t="shared" si="178"/>
        <v>0</v>
      </c>
      <c r="AE214" s="598" t="s">
        <v>263</v>
      </c>
      <c r="AF214" s="590">
        <v>526</v>
      </c>
      <c r="AG214" s="590">
        <v>100</v>
      </c>
      <c r="AH214" s="604">
        <f t="shared" si="183"/>
        <v>3.27</v>
      </c>
      <c r="AI214" s="605"/>
      <c r="AJ214" s="591"/>
      <c r="AK214" s="591"/>
      <c r="AL214" s="591"/>
    </row>
    <row r="215" spans="1:38" s="589" customFormat="1" ht="14.45" customHeight="1" x14ac:dyDescent="0.2">
      <c r="A215" s="590">
        <v>69</v>
      </c>
      <c r="B215" s="591" t="s">
        <v>392</v>
      </c>
      <c r="C215" s="592" t="s">
        <v>161</v>
      </c>
      <c r="D215" s="593">
        <f t="shared" si="179"/>
        <v>200531.07</v>
      </c>
      <c r="E215" s="593">
        <f t="shared" si="170"/>
        <v>184807.00025934132</v>
      </c>
      <c r="F215" s="594" t="s">
        <v>29</v>
      </c>
      <c r="G215" s="590">
        <v>51485</v>
      </c>
      <c r="H215" s="592" t="s">
        <v>997</v>
      </c>
      <c r="I215" s="590">
        <v>51487</v>
      </c>
      <c r="J215" s="592" t="s">
        <v>1004</v>
      </c>
      <c r="K215" s="596">
        <f t="shared" si="171"/>
        <v>418.3056275350562</v>
      </c>
      <c r="L215" s="596">
        <f t="shared" si="172"/>
        <v>385.50538934617498</v>
      </c>
      <c r="M215" s="597"/>
      <c r="N215" s="598" t="s">
        <v>269</v>
      </c>
      <c r="O215" s="599" t="s">
        <v>263</v>
      </c>
      <c r="P215" s="598" t="str">
        <f t="shared" si="180"/>
        <v>Switch 6776</v>
      </c>
      <c r="Q215" s="600" t="e">
        <f>VLOOKUP(I215,#REF!,5,FALSE)</f>
        <v>#REF!</v>
      </c>
      <c r="R215" s="600" t="e">
        <f>VLOOKUP(I215,#REF!,6,FALSE)</f>
        <v>#REF!</v>
      </c>
      <c r="S215" s="601" t="e">
        <f t="shared" si="173"/>
        <v>#REF!</v>
      </c>
      <c r="T215" s="590">
        <v>69</v>
      </c>
      <c r="U215" s="590">
        <v>1</v>
      </c>
      <c r="V215" s="604">
        <v>7.1999999999999995E-2</v>
      </c>
      <c r="W215" s="604">
        <v>34.515999999999998</v>
      </c>
      <c r="X215" s="598">
        <f t="shared" si="181"/>
        <v>0</v>
      </c>
      <c r="Y215" s="598">
        <f t="shared" si="182"/>
        <v>0</v>
      </c>
      <c r="Z215" s="603">
        <f t="shared" si="174"/>
        <v>0</v>
      </c>
      <c r="AA215" s="603">
        <f t="shared" si="175"/>
        <v>0</v>
      </c>
      <c r="AB215" s="598">
        <f t="shared" si="176"/>
        <v>1</v>
      </c>
      <c r="AC215" s="603">
        <f t="shared" si="177"/>
        <v>0</v>
      </c>
      <c r="AD215" s="603">
        <f t="shared" si="178"/>
        <v>0</v>
      </c>
      <c r="AE215" s="598" t="s">
        <v>263</v>
      </c>
      <c r="AF215" s="590">
        <v>526</v>
      </c>
      <c r="AG215" s="590">
        <v>100</v>
      </c>
      <c r="AH215" s="604">
        <f t="shared" si="183"/>
        <v>7.1999999999999995E-2</v>
      </c>
      <c r="AI215" s="605"/>
      <c r="AJ215" s="591"/>
      <c r="AK215" s="591"/>
      <c r="AL215" s="591"/>
    </row>
    <row r="216" spans="1:38" s="589" customFormat="1" ht="14.45" customHeight="1" x14ac:dyDescent="0.2">
      <c r="A216" s="590">
        <v>69</v>
      </c>
      <c r="B216" s="591" t="s">
        <v>392</v>
      </c>
      <c r="C216" s="592" t="s">
        <v>161</v>
      </c>
      <c r="D216" s="593">
        <f t="shared" si="179"/>
        <v>200531.07</v>
      </c>
      <c r="E216" s="593">
        <f t="shared" si="170"/>
        <v>184807.00025934132</v>
      </c>
      <c r="F216" s="594" t="s">
        <v>29</v>
      </c>
      <c r="G216" s="590">
        <v>51487</v>
      </c>
      <c r="H216" s="608" t="s">
        <v>997</v>
      </c>
      <c r="I216" s="590">
        <v>51489</v>
      </c>
      <c r="J216" s="592" t="s">
        <v>1727</v>
      </c>
      <c r="K216" s="596">
        <f t="shared" si="171"/>
        <v>6437.2588237339214</v>
      </c>
      <c r="L216" s="596">
        <f t="shared" si="172"/>
        <v>5932.4996027161378</v>
      </c>
      <c r="M216" s="597"/>
      <c r="N216" s="598" t="s">
        <v>269</v>
      </c>
      <c r="O216" s="599" t="s">
        <v>263</v>
      </c>
      <c r="P216" s="598" t="str">
        <f t="shared" si="180"/>
        <v>LC-Whitharral Tap Structure 70</v>
      </c>
      <c r="Q216" s="600" t="e">
        <f>VLOOKUP(I216,#REF!,5,FALSE)</f>
        <v>#REF!</v>
      </c>
      <c r="R216" s="600" t="e">
        <f>VLOOKUP(I216,#REF!,6,FALSE)</f>
        <v>#REF!</v>
      </c>
      <c r="S216" s="601" t="e">
        <f t="shared" si="173"/>
        <v>#REF!</v>
      </c>
      <c r="T216" s="590">
        <v>69</v>
      </c>
      <c r="U216" s="590">
        <v>1</v>
      </c>
      <c r="V216" s="604">
        <v>1.1080000000000001</v>
      </c>
      <c r="W216" s="604">
        <v>34.515999999999998</v>
      </c>
      <c r="X216" s="598">
        <f t="shared" si="181"/>
        <v>0</v>
      </c>
      <c r="Y216" s="598">
        <f t="shared" si="182"/>
        <v>0</v>
      </c>
      <c r="Z216" s="603">
        <f t="shared" si="174"/>
        <v>0</v>
      </c>
      <c r="AA216" s="603">
        <f t="shared" si="175"/>
        <v>0</v>
      </c>
      <c r="AB216" s="598">
        <f t="shared" si="176"/>
        <v>1</v>
      </c>
      <c r="AC216" s="603">
        <f t="shared" si="177"/>
        <v>0</v>
      </c>
      <c r="AD216" s="603">
        <f t="shared" si="178"/>
        <v>0</v>
      </c>
      <c r="AE216" s="598" t="s">
        <v>263</v>
      </c>
      <c r="AF216" s="590">
        <v>526</v>
      </c>
      <c r="AG216" s="590">
        <v>100</v>
      </c>
      <c r="AH216" s="604">
        <f t="shared" si="183"/>
        <v>1.1080000000000001</v>
      </c>
      <c r="AI216" s="605"/>
      <c r="AJ216" s="591"/>
      <c r="AK216" s="591"/>
      <c r="AL216" s="591"/>
    </row>
    <row r="217" spans="1:38" s="589" customFormat="1" ht="14.45" customHeight="1" x14ac:dyDescent="0.2">
      <c r="A217" s="590">
        <v>69</v>
      </c>
      <c r="B217" s="591" t="s">
        <v>392</v>
      </c>
      <c r="C217" s="592" t="s">
        <v>161</v>
      </c>
      <c r="D217" s="593">
        <f t="shared" si="179"/>
        <v>200531.07</v>
      </c>
      <c r="E217" s="593">
        <f t="shared" si="170"/>
        <v>184807.00025934132</v>
      </c>
      <c r="F217" s="594" t="s">
        <v>29</v>
      </c>
      <c r="G217" s="590">
        <v>51489</v>
      </c>
      <c r="H217" s="592" t="s">
        <v>1727</v>
      </c>
      <c r="I217" s="590">
        <v>51493</v>
      </c>
      <c r="J217" s="592" t="s">
        <v>1005</v>
      </c>
      <c r="K217" s="596">
        <f t="shared" si="171"/>
        <v>40012.095233804619</v>
      </c>
      <c r="L217" s="596">
        <f t="shared" si="172"/>
        <v>36874.661339265374</v>
      </c>
      <c r="M217" s="597"/>
      <c r="N217" s="598" t="s">
        <v>269</v>
      </c>
      <c r="O217" s="599" t="s">
        <v>263</v>
      </c>
      <c r="P217" s="598" t="str">
        <f t="shared" si="180"/>
        <v>Mid-America #2</v>
      </c>
      <c r="Q217" s="600" t="e">
        <f>VLOOKUP(I217,#REF!,5,FALSE)</f>
        <v>#REF!</v>
      </c>
      <c r="R217" s="600" t="e">
        <f>VLOOKUP(I217,#REF!,6,FALSE)</f>
        <v>#REF!</v>
      </c>
      <c r="S217" s="601" t="e">
        <f t="shared" si="173"/>
        <v>#REF!</v>
      </c>
      <c r="T217" s="590">
        <v>69</v>
      </c>
      <c r="U217" s="590">
        <v>1</v>
      </c>
      <c r="V217" s="604">
        <v>6.8869999999999996</v>
      </c>
      <c r="W217" s="604">
        <v>34.515999999999998</v>
      </c>
      <c r="X217" s="598">
        <f t="shared" si="181"/>
        <v>0</v>
      </c>
      <c r="Y217" s="598">
        <f t="shared" si="182"/>
        <v>0</v>
      </c>
      <c r="Z217" s="603">
        <f t="shared" si="174"/>
        <v>0</v>
      </c>
      <c r="AA217" s="603">
        <f t="shared" si="175"/>
        <v>0</v>
      </c>
      <c r="AB217" s="598">
        <f t="shared" si="176"/>
        <v>1</v>
      </c>
      <c r="AC217" s="603">
        <f t="shared" si="177"/>
        <v>0</v>
      </c>
      <c r="AD217" s="603">
        <f t="shared" si="178"/>
        <v>0</v>
      </c>
      <c r="AE217" s="598" t="s">
        <v>263</v>
      </c>
      <c r="AF217" s="590">
        <v>526</v>
      </c>
      <c r="AG217" s="590">
        <v>100</v>
      </c>
      <c r="AH217" s="604">
        <f t="shared" si="183"/>
        <v>6.8869999999999996</v>
      </c>
      <c r="AI217" s="605"/>
      <c r="AJ217" s="591"/>
      <c r="AK217" s="591"/>
      <c r="AL217" s="591"/>
    </row>
    <row r="218" spans="1:38" s="589" customFormat="1" ht="14.45" customHeight="1" x14ac:dyDescent="0.2">
      <c r="A218" s="590">
        <v>69</v>
      </c>
      <c r="B218" s="591" t="s">
        <v>392</v>
      </c>
      <c r="C218" s="592" t="s">
        <v>161</v>
      </c>
      <c r="D218" s="593">
        <f t="shared" si="179"/>
        <v>200531.07</v>
      </c>
      <c r="E218" s="593">
        <f t="shared" si="170"/>
        <v>184807.00025934132</v>
      </c>
      <c r="F218" s="594" t="s">
        <v>29</v>
      </c>
      <c r="G218" s="590">
        <v>51585</v>
      </c>
      <c r="H218" s="592" t="s">
        <v>1005</v>
      </c>
      <c r="I218" s="590">
        <v>51587</v>
      </c>
      <c r="J218" s="592" t="s">
        <v>1006</v>
      </c>
      <c r="K218" s="596">
        <f t="shared" si="171"/>
        <v>23895.70897294009</v>
      </c>
      <c r="L218" s="596">
        <f t="shared" si="172"/>
        <v>22021.99536640025</v>
      </c>
      <c r="M218" s="597"/>
      <c r="N218" s="598" t="s">
        <v>269</v>
      </c>
      <c r="O218" s="599" t="s">
        <v>263</v>
      </c>
      <c r="P218" s="598" t="str">
        <f t="shared" si="180"/>
        <v>Whitharral</v>
      </c>
      <c r="Q218" s="600" t="e">
        <f>VLOOKUP(I218,#REF!,5,FALSE)</f>
        <v>#REF!</v>
      </c>
      <c r="R218" s="600" t="e">
        <f>VLOOKUP(I218,#REF!,6,FALSE)</f>
        <v>#REF!</v>
      </c>
      <c r="S218" s="601" t="e">
        <f t="shared" si="173"/>
        <v>#REF!</v>
      </c>
      <c r="T218" s="590">
        <v>69</v>
      </c>
      <c r="U218" s="590">
        <v>1</v>
      </c>
      <c r="V218" s="604">
        <v>4.1130000000000004</v>
      </c>
      <c r="W218" s="604">
        <v>34.515999999999998</v>
      </c>
      <c r="X218" s="598">
        <f t="shared" si="181"/>
        <v>0</v>
      </c>
      <c r="Y218" s="598">
        <f t="shared" si="182"/>
        <v>0</v>
      </c>
      <c r="Z218" s="603">
        <f t="shared" si="174"/>
        <v>0</v>
      </c>
      <c r="AA218" s="603">
        <f t="shared" si="175"/>
        <v>0</v>
      </c>
      <c r="AB218" s="598">
        <f t="shared" si="176"/>
        <v>1</v>
      </c>
      <c r="AC218" s="603">
        <f t="shared" si="177"/>
        <v>0</v>
      </c>
      <c r="AD218" s="603">
        <f t="shared" si="178"/>
        <v>0</v>
      </c>
      <c r="AE218" s="598" t="s">
        <v>263</v>
      </c>
      <c r="AF218" s="590">
        <v>526</v>
      </c>
      <c r="AG218" s="590">
        <v>100</v>
      </c>
      <c r="AH218" s="604">
        <f t="shared" si="183"/>
        <v>4.1130000000000004</v>
      </c>
      <c r="AI218" s="605"/>
      <c r="AJ218" s="591"/>
      <c r="AK218" s="591"/>
      <c r="AL218" s="591"/>
    </row>
    <row r="219" spans="1:38" s="589" customFormat="1" ht="14.45" customHeight="1" x14ac:dyDescent="0.2">
      <c r="A219" s="590">
        <v>69</v>
      </c>
      <c r="B219" s="591" t="s">
        <v>392</v>
      </c>
      <c r="C219" s="592" t="s">
        <v>161</v>
      </c>
      <c r="D219" s="593">
        <f t="shared" si="179"/>
        <v>200531.07</v>
      </c>
      <c r="E219" s="593">
        <f t="shared" si="170"/>
        <v>184807.00025934132</v>
      </c>
      <c r="F219" s="594" t="s">
        <v>29</v>
      </c>
      <c r="G219" s="590">
        <v>51593</v>
      </c>
      <c r="H219" s="592" t="s">
        <v>1727</v>
      </c>
      <c r="I219" s="590">
        <v>51591</v>
      </c>
      <c r="J219" s="592" t="s">
        <v>998</v>
      </c>
      <c r="K219" s="596">
        <f t="shared" si="171"/>
        <v>14013.238522424383</v>
      </c>
      <c r="L219" s="596">
        <f t="shared" si="172"/>
        <v>12914.430543096862</v>
      </c>
      <c r="M219" s="597"/>
      <c r="N219" s="598" t="s">
        <v>269</v>
      </c>
      <c r="O219" s="599" t="s">
        <v>263</v>
      </c>
      <c r="P219" s="598" t="str">
        <f>VLOOKUP(I219,I220:J597,2,FALSE)</f>
        <v>Elwood</v>
      </c>
      <c r="Q219" s="600" t="e">
        <f>VLOOKUP(I219,#REF!,5,FALSE)</f>
        <v>#REF!</v>
      </c>
      <c r="R219" s="600" t="e">
        <f>VLOOKUP(I219,#REF!,6,FALSE)</f>
        <v>#REF!</v>
      </c>
      <c r="S219" s="601" t="e">
        <f t="shared" si="173"/>
        <v>#REF!</v>
      </c>
      <c r="T219" s="590">
        <v>69</v>
      </c>
      <c r="U219" s="590">
        <v>1</v>
      </c>
      <c r="V219" s="604">
        <v>2.4119999999999999</v>
      </c>
      <c r="W219" s="604">
        <v>34.515999999999998</v>
      </c>
      <c r="X219" s="598">
        <f t="shared" si="181"/>
        <v>0</v>
      </c>
      <c r="Y219" s="598">
        <f t="shared" si="182"/>
        <v>0</v>
      </c>
      <c r="Z219" s="603">
        <f t="shared" si="174"/>
        <v>0</v>
      </c>
      <c r="AA219" s="603">
        <f t="shared" si="175"/>
        <v>0</v>
      </c>
      <c r="AB219" s="598">
        <f t="shared" si="176"/>
        <v>1</v>
      </c>
      <c r="AC219" s="603">
        <f t="shared" si="177"/>
        <v>0</v>
      </c>
      <c r="AD219" s="603">
        <f t="shared" si="178"/>
        <v>0</v>
      </c>
      <c r="AE219" s="598" t="s">
        <v>263</v>
      </c>
      <c r="AF219" s="590">
        <v>526</v>
      </c>
      <c r="AG219" s="590">
        <v>100</v>
      </c>
      <c r="AH219" s="604">
        <f t="shared" si="183"/>
        <v>2.4119999999999999</v>
      </c>
      <c r="AI219" s="605"/>
      <c r="AJ219" s="591"/>
      <c r="AK219" s="591"/>
      <c r="AL219" s="591"/>
    </row>
    <row r="220" spans="1:38" s="589" customFormat="1" ht="14.45" customHeight="1" x14ac:dyDescent="0.2">
      <c r="A220" s="590">
        <v>69</v>
      </c>
      <c r="B220" s="591" t="s">
        <v>392</v>
      </c>
      <c r="C220" s="592" t="s">
        <v>161</v>
      </c>
      <c r="D220" s="593">
        <f t="shared" si="179"/>
        <v>200531.07</v>
      </c>
      <c r="E220" s="593">
        <f t="shared" si="170"/>
        <v>184807.00025934132</v>
      </c>
      <c r="F220" s="594" t="s">
        <v>29</v>
      </c>
      <c r="G220" s="590">
        <v>51595</v>
      </c>
      <c r="H220" s="592" t="s">
        <v>998</v>
      </c>
      <c r="I220" s="590">
        <v>51493</v>
      </c>
      <c r="J220" s="592" t="s">
        <v>1007</v>
      </c>
      <c r="K220" s="596">
        <f t="shared" si="171"/>
        <v>162.67441070807743</v>
      </c>
      <c r="L220" s="596">
        <f t="shared" si="172"/>
        <v>149.9187625235125</v>
      </c>
      <c r="M220" s="597"/>
      <c r="N220" s="598" t="s">
        <v>269</v>
      </c>
      <c r="O220" s="599" t="s">
        <v>263</v>
      </c>
      <c r="P220" s="598" t="str">
        <f>VLOOKUP(I220,I221:J598,2,FALSE)</f>
        <v>Lamb County REC Whitharral</v>
      </c>
      <c r="Q220" s="600" t="e">
        <f>VLOOKUP(I220,#REF!,5,FALSE)</f>
        <v>#REF!</v>
      </c>
      <c r="R220" s="600" t="e">
        <f>VLOOKUP(I220,#REF!,6,FALSE)</f>
        <v>#REF!</v>
      </c>
      <c r="S220" s="601" t="e">
        <f t="shared" si="173"/>
        <v>#REF!</v>
      </c>
      <c r="T220" s="590">
        <v>69</v>
      </c>
      <c r="U220" s="590">
        <v>1</v>
      </c>
      <c r="V220" s="604">
        <v>2.8000000000000001E-2</v>
      </c>
      <c r="W220" s="604">
        <v>34.515999999999998</v>
      </c>
      <c r="X220" s="598">
        <f t="shared" si="181"/>
        <v>0</v>
      </c>
      <c r="Y220" s="598">
        <f t="shared" si="182"/>
        <v>0</v>
      </c>
      <c r="Z220" s="603">
        <f t="shared" si="174"/>
        <v>0</v>
      </c>
      <c r="AA220" s="603">
        <f t="shared" si="175"/>
        <v>0</v>
      </c>
      <c r="AB220" s="598">
        <f t="shared" si="176"/>
        <v>1</v>
      </c>
      <c r="AC220" s="603">
        <f t="shared" si="177"/>
        <v>0</v>
      </c>
      <c r="AD220" s="603">
        <f t="shared" si="178"/>
        <v>0</v>
      </c>
      <c r="AE220" s="598" t="s">
        <v>263</v>
      </c>
      <c r="AF220" s="590">
        <v>526</v>
      </c>
      <c r="AG220" s="590">
        <v>100</v>
      </c>
      <c r="AH220" s="604">
        <f t="shared" si="183"/>
        <v>2.8000000000000001E-2</v>
      </c>
      <c r="AI220" s="605"/>
      <c r="AJ220" s="591"/>
      <c r="AK220" s="591"/>
      <c r="AL220" s="591"/>
    </row>
    <row r="221" spans="1:38" s="589" customFormat="1" ht="14.45" customHeight="1" x14ac:dyDescent="0.2">
      <c r="A221" s="590">
        <v>69</v>
      </c>
      <c r="B221" s="591" t="s">
        <v>392</v>
      </c>
      <c r="C221" s="592" t="s">
        <v>161</v>
      </c>
      <c r="D221" s="593">
        <f t="shared" si="179"/>
        <v>200531.07</v>
      </c>
      <c r="E221" s="593">
        <f t="shared" si="170"/>
        <v>184807.00025934132</v>
      </c>
      <c r="F221" s="594" t="s">
        <v>29</v>
      </c>
      <c r="G221" s="590">
        <v>51597</v>
      </c>
      <c r="H221" s="592" t="s">
        <v>998</v>
      </c>
      <c r="I221" s="590">
        <v>51595</v>
      </c>
      <c r="J221" s="592" t="s">
        <v>999</v>
      </c>
      <c r="K221" s="596">
        <f t="shared" si="171"/>
        <v>4520.0246975315795</v>
      </c>
      <c r="L221" s="596">
        <f t="shared" si="172"/>
        <v>4165.5999015461693</v>
      </c>
      <c r="M221" s="597"/>
      <c r="N221" s="598" t="s">
        <v>269</v>
      </c>
      <c r="O221" s="599" t="s">
        <v>263</v>
      </c>
      <c r="P221" s="598" t="str">
        <f>VLOOKUP(I221,I177:J599,2,FALSE)</f>
        <v>Whitharral Tap Structure 96</v>
      </c>
      <c r="Q221" s="600" t="e">
        <f>VLOOKUP(I221,#REF!,5,FALSE)</f>
        <v>#REF!</v>
      </c>
      <c r="R221" s="600" t="e">
        <f>VLOOKUP(I221,#REF!,6,FALSE)</f>
        <v>#REF!</v>
      </c>
      <c r="S221" s="601" t="e">
        <f t="shared" si="173"/>
        <v>#REF!</v>
      </c>
      <c r="T221" s="590">
        <v>69</v>
      </c>
      <c r="U221" s="590">
        <v>1</v>
      </c>
      <c r="V221" s="604">
        <v>0.77800000000000002</v>
      </c>
      <c r="W221" s="604">
        <v>34.515999999999998</v>
      </c>
      <c r="X221" s="598">
        <f t="shared" si="181"/>
        <v>0</v>
      </c>
      <c r="Y221" s="598">
        <f t="shared" si="182"/>
        <v>0</v>
      </c>
      <c r="Z221" s="603">
        <f t="shared" si="174"/>
        <v>0</v>
      </c>
      <c r="AA221" s="603">
        <f t="shared" si="175"/>
        <v>0</v>
      </c>
      <c r="AB221" s="598">
        <f t="shared" si="176"/>
        <v>1</v>
      </c>
      <c r="AC221" s="603">
        <f t="shared" si="177"/>
        <v>0</v>
      </c>
      <c r="AD221" s="603">
        <f t="shared" si="178"/>
        <v>0</v>
      </c>
      <c r="AE221" s="598" t="s">
        <v>263</v>
      </c>
      <c r="AF221" s="590">
        <v>526</v>
      </c>
      <c r="AG221" s="590">
        <v>100</v>
      </c>
      <c r="AH221" s="604">
        <f t="shared" si="183"/>
        <v>0.77800000000000002</v>
      </c>
      <c r="AI221" s="605"/>
      <c r="AJ221" s="591"/>
      <c r="AK221" s="591"/>
      <c r="AL221" s="591"/>
    </row>
    <row r="222" spans="1:38" s="589" customFormat="1" ht="14.45" customHeight="1" x14ac:dyDescent="0.2">
      <c r="A222" s="590">
        <v>69</v>
      </c>
      <c r="B222" s="591" t="s">
        <v>392</v>
      </c>
      <c r="C222" s="592" t="s">
        <v>161</v>
      </c>
      <c r="D222" s="593">
        <f t="shared" si="179"/>
        <v>200531.07</v>
      </c>
      <c r="E222" s="593">
        <f t="shared" ref="E222:E230" si="184">VLOOKUP(C222,TLine_Cost,4,FALSE)</f>
        <v>184807.00025934132</v>
      </c>
      <c r="F222" s="594" t="s">
        <v>29</v>
      </c>
      <c r="G222" s="590">
        <v>51465</v>
      </c>
      <c r="H222" s="592" t="s">
        <v>999</v>
      </c>
      <c r="I222" s="590">
        <v>51587</v>
      </c>
      <c r="J222" s="592" t="s">
        <v>1008</v>
      </c>
      <c r="K222" s="596">
        <f t="shared" ref="K222:K230" si="185">D222*V222/W222</f>
        <v>1196.8188787808554</v>
      </c>
      <c r="L222" s="596">
        <f t="shared" ref="L222:L230" si="186">E222*V222/W222</f>
        <v>1102.9737528515564</v>
      </c>
      <c r="M222" s="597">
        <f>SUM(K222:K230)</f>
        <v>80000.951266079515</v>
      </c>
      <c r="N222" s="598" t="s">
        <v>269</v>
      </c>
      <c r="O222" s="599" t="s">
        <v>263</v>
      </c>
      <c r="P222" s="598" t="str">
        <f t="shared" ref="P222:P227" si="187">VLOOKUP(I222,I223:J623,2,FALSE)</f>
        <v>LC-Levelland #2 Tap Structure 14</v>
      </c>
      <c r="Q222" s="600" t="e">
        <f>VLOOKUP(I222,#REF!,5,FALSE)</f>
        <v>#REF!</v>
      </c>
      <c r="R222" s="600" t="e">
        <f>VLOOKUP(I222,#REF!,6,FALSE)</f>
        <v>#REF!</v>
      </c>
      <c r="S222" s="601" t="e">
        <f t="shared" ref="S222:S230" si="188">SQRT(Q222^2+R222^2)</f>
        <v>#REF!</v>
      </c>
      <c r="T222" s="590">
        <v>69</v>
      </c>
      <c r="U222" s="590">
        <v>1</v>
      </c>
      <c r="V222" s="676">
        <v>0.20599999999999999</v>
      </c>
      <c r="W222" s="676">
        <v>34.515999999999998</v>
      </c>
      <c r="X222" s="598">
        <f t="shared" si="181"/>
        <v>0</v>
      </c>
      <c r="Y222" s="598">
        <f t="shared" si="182"/>
        <v>0</v>
      </c>
      <c r="Z222" s="603">
        <f t="shared" ref="Z222:Z230" si="189">K222*X222*Y222</f>
        <v>0</v>
      </c>
      <c r="AA222" s="603">
        <f t="shared" ref="AA222:AA230" si="190">L222*X222*Y222</f>
        <v>0</v>
      </c>
      <c r="AB222" s="598">
        <f t="shared" ref="AB222:AB230" si="191">IF(N222="R",1,0)</f>
        <v>1</v>
      </c>
      <c r="AC222" s="603">
        <f t="shared" ref="AC222:AC230" si="192">K222*X222*AB222</f>
        <v>0</v>
      </c>
      <c r="AD222" s="603">
        <f t="shared" ref="AD222:AD230" si="193">L222*X222*AB222</f>
        <v>0</v>
      </c>
      <c r="AE222" s="598" t="s">
        <v>263</v>
      </c>
      <c r="AF222" s="590">
        <v>526</v>
      </c>
      <c r="AG222" s="590">
        <v>100</v>
      </c>
      <c r="AH222" s="604">
        <f t="shared" si="183"/>
        <v>0.20599999999999999</v>
      </c>
      <c r="AI222" s="605"/>
      <c r="AJ222" s="591"/>
      <c r="AK222" s="591"/>
      <c r="AL222" s="591"/>
    </row>
    <row r="223" spans="1:38" s="589" customFormat="1" ht="14.45" customHeight="1" x14ac:dyDescent="0.2">
      <c r="A223" s="590">
        <v>69</v>
      </c>
      <c r="B223" s="591" t="s">
        <v>392</v>
      </c>
      <c r="C223" s="592" t="s">
        <v>161</v>
      </c>
      <c r="D223" s="593">
        <f t="shared" si="179"/>
        <v>200531.07</v>
      </c>
      <c r="E223" s="593">
        <f t="shared" si="184"/>
        <v>184807.00025934132</v>
      </c>
      <c r="F223" s="594" t="s">
        <v>29</v>
      </c>
      <c r="G223" s="590">
        <v>51483</v>
      </c>
      <c r="H223" s="592" t="s">
        <v>999</v>
      </c>
      <c r="I223" s="590">
        <v>51485</v>
      </c>
      <c r="J223" s="592" t="s">
        <v>1728</v>
      </c>
      <c r="K223" s="596">
        <f t="shared" si="185"/>
        <v>12665.364833700314</v>
      </c>
      <c r="L223" s="596">
        <f t="shared" si="186"/>
        <v>11672.246510759187</v>
      </c>
      <c r="M223" s="597"/>
      <c r="N223" s="598" t="s">
        <v>262</v>
      </c>
      <c r="O223" s="599" t="s">
        <v>607</v>
      </c>
      <c r="P223" s="598" t="e">
        <f t="shared" si="187"/>
        <v>#N/A</v>
      </c>
      <c r="Q223" s="600" t="e">
        <f>VLOOKUP(I223,#REF!,5,FALSE)</f>
        <v>#REF!</v>
      </c>
      <c r="R223" s="600" t="e">
        <f>VLOOKUP(I223,#REF!,6,FALSE)</f>
        <v>#REF!</v>
      </c>
      <c r="S223" s="601" t="e">
        <f t="shared" si="188"/>
        <v>#REF!</v>
      </c>
      <c r="T223" s="590">
        <v>69</v>
      </c>
      <c r="U223" s="590">
        <v>1</v>
      </c>
      <c r="V223" s="676">
        <v>2.1800000000000002</v>
      </c>
      <c r="W223" s="676">
        <v>34.515999999999998</v>
      </c>
      <c r="X223" s="598">
        <f t="shared" si="181"/>
        <v>0</v>
      </c>
      <c r="Y223" s="598">
        <f t="shared" si="182"/>
        <v>1</v>
      </c>
      <c r="Z223" s="603">
        <f t="shared" si="189"/>
        <v>0</v>
      </c>
      <c r="AA223" s="603">
        <f t="shared" si="190"/>
        <v>0</v>
      </c>
      <c r="AB223" s="598">
        <f t="shared" si="191"/>
        <v>0</v>
      </c>
      <c r="AC223" s="603">
        <f t="shared" si="192"/>
        <v>0</v>
      </c>
      <c r="AD223" s="603">
        <f t="shared" si="193"/>
        <v>0</v>
      </c>
      <c r="AE223" s="598" t="s">
        <v>263</v>
      </c>
      <c r="AF223" s="590">
        <v>526</v>
      </c>
      <c r="AG223" s="590">
        <v>100</v>
      </c>
      <c r="AH223" s="604">
        <f t="shared" si="183"/>
        <v>2.1800000000000002</v>
      </c>
      <c r="AI223" s="605"/>
      <c r="AJ223" s="591"/>
      <c r="AK223" s="591"/>
      <c r="AL223" s="591"/>
    </row>
    <row r="224" spans="1:38" s="589" customFormat="1" ht="14.45" customHeight="1" x14ac:dyDescent="0.2">
      <c r="A224" s="590">
        <v>69</v>
      </c>
      <c r="B224" s="591" t="s">
        <v>392</v>
      </c>
      <c r="C224" s="592" t="s">
        <v>161</v>
      </c>
      <c r="D224" s="593">
        <f t="shared" si="179"/>
        <v>200531.07</v>
      </c>
      <c r="E224" s="593">
        <f t="shared" si="184"/>
        <v>184807.00025934132</v>
      </c>
      <c r="F224" s="594" t="s">
        <v>29</v>
      </c>
      <c r="G224" s="590">
        <v>51485</v>
      </c>
      <c r="H224" s="592" t="s">
        <v>1728</v>
      </c>
      <c r="I224" s="590">
        <v>51487</v>
      </c>
      <c r="J224" s="592" t="s">
        <v>1729</v>
      </c>
      <c r="K224" s="596">
        <f t="shared" si="185"/>
        <v>319.53902103372354</v>
      </c>
      <c r="L224" s="596">
        <f t="shared" si="186"/>
        <v>294.48328352832812</v>
      </c>
      <c r="M224" s="597"/>
      <c r="N224" s="598" t="s">
        <v>262</v>
      </c>
      <c r="O224" s="599" t="s">
        <v>607</v>
      </c>
      <c r="P224" s="598" t="e">
        <f t="shared" si="187"/>
        <v>#N/A</v>
      </c>
      <c r="Q224" s="600" t="e">
        <f>VLOOKUP(I224,#REF!,5,FALSE)</f>
        <v>#REF!</v>
      </c>
      <c r="R224" s="600" t="e">
        <f>VLOOKUP(I224,#REF!,6,FALSE)</f>
        <v>#REF!</v>
      </c>
      <c r="S224" s="601" t="e">
        <f t="shared" si="188"/>
        <v>#REF!</v>
      </c>
      <c r="T224" s="590">
        <v>69</v>
      </c>
      <c r="U224" s="590">
        <v>1</v>
      </c>
      <c r="V224" s="676">
        <v>5.5E-2</v>
      </c>
      <c r="W224" s="676">
        <v>34.515999999999998</v>
      </c>
      <c r="X224" s="598">
        <f t="shared" si="181"/>
        <v>0</v>
      </c>
      <c r="Y224" s="598">
        <f t="shared" si="182"/>
        <v>1</v>
      </c>
      <c r="Z224" s="603">
        <f t="shared" si="189"/>
        <v>0</v>
      </c>
      <c r="AA224" s="603">
        <f t="shared" si="190"/>
        <v>0</v>
      </c>
      <c r="AB224" s="598">
        <f t="shared" si="191"/>
        <v>0</v>
      </c>
      <c r="AC224" s="603">
        <f t="shared" si="192"/>
        <v>0</v>
      </c>
      <c r="AD224" s="603">
        <f t="shared" si="193"/>
        <v>0</v>
      </c>
      <c r="AE224" s="598" t="s">
        <v>263</v>
      </c>
      <c r="AF224" s="590">
        <v>526</v>
      </c>
      <c r="AG224" s="590">
        <v>100</v>
      </c>
      <c r="AH224" s="604">
        <f t="shared" si="183"/>
        <v>5.5E-2</v>
      </c>
      <c r="AI224" s="605"/>
      <c r="AJ224" s="591"/>
      <c r="AK224" s="591"/>
      <c r="AL224" s="591"/>
    </row>
    <row r="225" spans="1:38" s="589" customFormat="1" ht="14.45" customHeight="1" x14ac:dyDescent="0.2">
      <c r="A225" s="590">
        <v>69</v>
      </c>
      <c r="B225" s="591" t="s">
        <v>392</v>
      </c>
      <c r="C225" s="592" t="s">
        <v>161</v>
      </c>
      <c r="D225" s="593">
        <f t="shared" si="179"/>
        <v>200531.07</v>
      </c>
      <c r="E225" s="593">
        <f t="shared" si="184"/>
        <v>184807.00025934132</v>
      </c>
      <c r="F225" s="594" t="s">
        <v>29</v>
      </c>
      <c r="G225" s="590">
        <v>51487</v>
      </c>
      <c r="H225" s="592" t="s">
        <v>1728</v>
      </c>
      <c r="I225" s="590">
        <v>51489</v>
      </c>
      <c r="J225" s="592" t="s">
        <v>1001</v>
      </c>
      <c r="K225" s="596">
        <f t="shared" si="185"/>
        <v>389.25662562289955</v>
      </c>
      <c r="L225" s="596">
        <f t="shared" si="186"/>
        <v>358.73418175269063</v>
      </c>
      <c r="M225" s="597"/>
      <c r="N225" s="598" t="s">
        <v>262</v>
      </c>
      <c r="O225" s="599" t="s">
        <v>607</v>
      </c>
      <c r="P225" s="598" t="e">
        <f t="shared" si="187"/>
        <v>#N/A</v>
      </c>
      <c r="Q225" s="600" t="e">
        <f>VLOOKUP(I225,#REF!,5,FALSE)</f>
        <v>#REF!</v>
      </c>
      <c r="R225" s="600" t="e">
        <f>VLOOKUP(I225,#REF!,6,FALSE)</f>
        <v>#REF!</v>
      </c>
      <c r="S225" s="601" t="e">
        <f t="shared" si="188"/>
        <v>#REF!</v>
      </c>
      <c r="T225" s="590">
        <v>69</v>
      </c>
      <c r="U225" s="590">
        <v>1</v>
      </c>
      <c r="V225" s="676">
        <v>6.7000000000000004E-2</v>
      </c>
      <c r="W225" s="676">
        <v>34.515999999999998</v>
      </c>
      <c r="X225" s="598">
        <f t="shared" si="181"/>
        <v>0</v>
      </c>
      <c r="Y225" s="598">
        <f t="shared" si="182"/>
        <v>1</v>
      </c>
      <c r="Z225" s="603">
        <f t="shared" si="189"/>
        <v>0</v>
      </c>
      <c r="AA225" s="603">
        <f t="shared" si="190"/>
        <v>0</v>
      </c>
      <c r="AB225" s="598">
        <f t="shared" si="191"/>
        <v>0</v>
      </c>
      <c r="AC225" s="603">
        <f t="shared" si="192"/>
        <v>0</v>
      </c>
      <c r="AD225" s="603">
        <f t="shared" si="193"/>
        <v>0</v>
      </c>
      <c r="AE225" s="598" t="s">
        <v>263</v>
      </c>
      <c r="AF225" s="590">
        <v>526</v>
      </c>
      <c r="AG225" s="590">
        <v>100</v>
      </c>
      <c r="AH225" s="604">
        <f t="shared" si="183"/>
        <v>6.7000000000000004E-2</v>
      </c>
      <c r="AI225" s="605"/>
      <c r="AJ225" s="591"/>
      <c r="AK225" s="591"/>
      <c r="AL225" s="591"/>
    </row>
    <row r="226" spans="1:38" s="589" customFormat="1" ht="14.45" customHeight="1" x14ac:dyDescent="0.2">
      <c r="A226" s="590">
        <v>69</v>
      </c>
      <c r="B226" s="591" t="s">
        <v>392</v>
      </c>
      <c r="C226" s="592" t="s">
        <v>161</v>
      </c>
      <c r="D226" s="593">
        <f t="shared" si="179"/>
        <v>200531.07</v>
      </c>
      <c r="E226" s="593">
        <f t="shared" si="184"/>
        <v>184807.00025934132</v>
      </c>
      <c r="F226" s="594" t="s">
        <v>29</v>
      </c>
      <c r="G226" s="590">
        <v>51489</v>
      </c>
      <c r="H226" s="592" t="s">
        <v>1001</v>
      </c>
      <c r="I226" s="590">
        <v>51493</v>
      </c>
      <c r="J226" s="592" t="s">
        <v>1010</v>
      </c>
      <c r="K226" s="596">
        <f t="shared" si="185"/>
        <v>133.62540879592075</v>
      </c>
      <c r="L226" s="596">
        <f t="shared" si="186"/>
        <v>123.14755493002812</v>
      </c>
      <c r="M226" s="597"/>
      <c r="N226" s="598" t="s">
        <v>262</v>
      </c>
      <c r="O226" s="599" t="s">
        <v>607</v>
      </c>
      <c r="P226" s="598" t="e">
        <f t="shared" si="187"/>
        <v>#N/A</v>
      </c>
      <c r="Q226" s="600" t="e">
        <f>VLOOKUP(I226,#REF!,5,FALSE)</f>
        <v>#REF!</v>
      </c>
      <c r="R226" s="600" t="e">
        <f>VLOOKUP(I226,#REF!,6,FALSE)</f>
        <v>#REF!</v>
      </c>
      <c r="S226" s="601" t="e">
        <f t="shared" si="188"/>
        <v>#REF!</v>
      </c>
      <c r="T226" s="590">
        <v>69</v>
      </c>
      <c r="U226" s="590">
        <v>1</v>
      </c>
      <c r="V226" s="676">
        <v>2.3E-2</v>
      </c>
      <c r="W226" s="676">
        <v>34.515999999999998</v>
      </c>
      <c r="X226" s="598">
        <f t="shared" si="181"/>
        <v>0</v>
      </c>
      <c r="Y226" s="598">
        <f t="shared" si="182"/>
        <v>1</v>
      </c>
      <c r="Z226" s="603">
        <f t="shared" si="189"/>
        <v>0</v>
      </c>
      <c r="AA226" s="603">
        <f t="shared" si="190"/>
        <v>0</v>
      </c>
      <c r="AB226" s="598">
        <f t="shared" si="191"/>
        <v>0</v>
      </c>
      <c r="AC226" s="603">
        <f t="shared" si="192"/>
        <v>0</v>
      </c>
      <c r="AD226" s="603">
        <f t="shared" si="193"/>
        <v>0</v>
      </c>
      <c r="AE226" s="598" t="s">
        <v>263</v>
      </c>
      <c r="AF226" s="590">
        <v>526</v>
      </c>
      <c r="AG226" s="590">
        <v>100</v>
      </c>
      <c r="AH226" s="604">
        <f t="shared" si="183"/>
        <v>2.3E-2</v>
      </c>
      <c r="AI226" s="605"/>
      <c r="AJ226" s="591"/>
      <c r="AK226" s="591"/>
      <c r="AL226" s="591"/>
    </row>
    <row r="227" spans="1:38" s="589" customFormat="1" ht="14.45" customHeight="1" x14ac:dyDescent="0.2">
      <c r="A227" s="590">
        <v>69</v>
      </c>
      <c r="B227" s="591" t="s">
        <v>392</v>
      </c>
      <c r="C227" s="592" t="s">
        <v>161</v>
      </c>
      <c r="D227" s="593">
        <f t="shared" si="179"/>
        <v>200531.07</v>
      </c>
      <c r="E227" s="593">
        <f t="shared" si="184"/>
        <v>184807.00025934132</v>
      </c>
      <c r="F227" s="594" t="s">
        <v>29</v>
      </c>
      <c r="G227" s="590">
        <v>51585</v>
      </c>
      <c r="H227" s="592" t="s">
        <v>1001</v>
      </c>
      <c r="I227" s="590">
        <v>51587</v>
      </c>
      <c r="J227" s="592" t="s">
        <v>1002</v>
      </c>
      <c r="K227" s="596">
        <f t="shared" si="185"/>
        <v>31367.112264746789</v>
      </c>
      <c r="L227" s="596">
        <f t="shared" si="186"/>
        <v>28907.549959444426</v>
      </c>
      <c r="M227" s="597"/>
      <c r="N227" s="598" t="s">
        <v>262</v>
      </c>
      <c r="O227" s="599" t="s">
        <v>607</v>
      </c>
      <c r="P227" s="598" t="e">
        <f t="shared" si="187"/>
        <v>#N/A</v>
      </c>
      <c r="Q227" s="600" t="e">
        <f>VLOOKUP(I227,#REF!,5,FALSE)</f>
        <v>#REF!</v>
      </c>
      <c r="R227" s="600" t="e">
        <f>VLOOKUP(I227,#REF!,6,FALSE)</f>
        <v>#REF!</v>
      </c>
      <c r="S227" s="601" t="e">
        <f t="shared" si="188"/>
        <v>#REF!</v>
      </c>
      <c r="T227" s="590">
        <v>69</v>
      </c>
      <c r="U227" s="590">
        <v>1</v>
      </c>
      <c r="V227" s="676">
        <v>5.399</v>
      </c>
      <c r="W227" s="676">
        <v>34.515999999999998</v>
      </c>
      <c r="X227" s="598">
        <f t="shared" si="181"/>
        <v>0</v>
      </c>
      <c r="Y227" s="598">
        <f t="shared" si="182"/>
        <v>1</v>
      </c>
      <c r="Z227" s="603">
        <f t="shared" si="189"/>
        <v>0</v>
      </c>
      <c r="AA227" s="603">
        <f t="shared" si="190"/>
        <v>0</v>
      </c>
      <c r="AB227" s="598">
        <f t="shared" si="191"/>
        <v>0</v>
      </c>
      <c r="AC227" s="603">
        <f t="shared" si="192"/>
        <v>0</v>
      </c>
      <c r="AD227" s="603">
        <f t="shared" si="193"/>
        <v>0</v>
      </c>
      <c r="AE227" s="598" t="s">
        <v>263</v>
      </c>
      <c r="AF227" s="590">
        <v>526</v>
      </c>
      <c r="AG227" s="590">
        <v>100</v>
      </c>
      <c r="AH227" s="604">
        <f t="shared" si="183"/>
        <v>5.399</v>
      </c>
      <c r="AI227" s="605"/>
      <c r="AJ227" s="591"/>
      <c r="AK227" s="591"/>
      <c r="AL227" s="591"/>
    </row>
    <row r="228" spans="1:38" s="589" customFormat="1" ht="14.45" customHeight="1" x14ac:dyDescent="0.2">
      <c r="A228" s="590">
        <v>69</v>
      </c>
      <c r="B228" s="591" t="s">
        <v>392</v>
      </c>
      <c r="C228" s="592" t="s">
        <v>161</v>
      </c>
      <c r="D228" s="593">
        <f t="shared" si="179"/>
        <v>200531.07</v>
      </c>
      <c r="E228" s="593">
        <f t="shared" si="184"/>
        <v>184807.00025934132</v>
      </c>
      <c r="F228" s="594" t="s">
        <v>29</v>
      </c>
      <c r="G228" s="590">
        <v>51593</v>
      </c>
      <c r="H228" s="592" t="s">
        <v>1002</v>
      </c>
      <c r="I228" s="590">
        <v>51595</v>
      </c>
      <c r="J228" s="592" t="s">
        <v>1011</v>
      </c>
      <c r="K228" s="596">
        <f t="shared" si="185"/>
        <v>87.147005736470049</v>
      </c>
      <c r="L228" s="596">
        <f t="shared" si="186"/>
        <v>80.31362278045313</v>
      </c>
      <c r="M228" s="597"/>
      <c r="N228" s="598" t="s">
        <v>262</v>
      </c>
      <c r="O228" s="599" t="s">
        <v>607</v>
      </c>
      <c r="P228" s="598" t="e">
        <f>VLOOKUP(I228,I229:J630,2,FALSE)</f>
        <v>#N/A</v>
      </c>
      <c r="Q228" s="600" t="e">
        <f>VLOOKUP(I228,#REF!,5,FALSE)</f>
        <v>#REF!</v>
      </c>
      <c r="R228" s="600" t="e">
        <f>VLOOKUP(I228,#REF!,6,FALSE)</f>
        <v>#REF!</v>
      </c>
      <c r="S228" s="601" t="e">
        <f t="shared" si="188"/>
        <v>#REF!</v>
      </c>
      <c r="T228" s="590">
        <v>69</v>
      </c>
      <c r="U228" s="590">
        <v>1</v>
      </c>
      <c r="V228" s="676">
        <v>1.4999999999999999E-2</v>
      </c>
      <c r="W228" s="676">
        <v>34.515999999999998</v>
      </c>
      <c r="X228" s="598">
        <f t="shared" si="181"/>
        <v>0</v>
      </c>
      <c r="Y228" s="598">
        <f t="shared" si="182"/>
        <v>1</v>
      </c>
      <c r="Z228" s="603">
        <f t="shared" si="189"/>
        <v>0</v>
      </c>
      <c r="AA228" s="603">
        <f t="shared" si="190"/>
        <v>0</v>
      </c>
      <c r="AB228" s="598">
        <f t="shared" si="191"/>
        <v>0</v>
      </c>
      <c r="AC228" s="603">
        <f t="shared" si="192"/>
        <v>0</v>
      </c>
      <c r="AD228" s="603">
        <f t="shared" si="193"/>
        <v>0</v>
      </c>
      <c r="AE228" s="598" t="s">
        <v>263</v>
      </c>
      <c r="AF228" s="590">
        <v>526</v>
      </c>
      <c r="AG228" s="590">
        <v>100</v>
      </c>
      <c r="AH228" s="604">
        <f t="shared" si="183"/>
        <v>1.4999999999999999E-2</v>
      </c>
      <c r="AI228" s="605"/>
      <c r="AJ228" s="591"/>
      <c r="AK228" s="591"/>
      <c r="AL228" s="591"/>
    </row>
    <row r="229" spans="1:38" s="589" customFormat="1" ht="14.45" customHeight="1" x14ac:dyDescent="0.2">
      <c r="A229" s="590">
        <v>69</v>
      </c>
      <c r="B229" s="591" t="s">
        <v>392</v>
      </c>
      <c r="C229" s="592" t="s">
        <v>161</v>
      </c>
      <c r="D229" s="593">
        <f t="shared" si="179"/>
        <v>200531.07</v>
      </c>
      <c r="E229" s="593">
        <f t="shared" si="184"/>
        <v>184807.00025934132</v>
      </c>
      <c r="F229" s="594" t="s">
        <v>29</v>
      </c>
      <c r="G229" s="590">
        <v>51595</v>
      </c>
      <c r="H229" s="592" t="s">
        <v>1002</v>
      </c>
      <c r="I229" s="590">
        <v>51593</v>
      </c>
      <c r="J229" s="592" t="s">
        <v>961</v>
      </c>
      <c r="K229" s="596">
        <f t="shared" si="185"/>
        <v>6373.3510195271765</v>
      </c>
      <c r="L229" s="596">
        <f t="shared" si="186"/>
        <v>5873.6029460104719</v>
      </c>
      <c r="M229" s="597"/>
      <c r="N229" s="598" t="s">
        <v>262</v>
      </c>
      <c r="O229" s="599" t="s">
        <v>607</v>
      </c>
      <c r="P229" s="598" t="e">
        <f>VLOOKUP(I229,I230:J631,2,FALSE)</f>
        <v>#N/A</v>
      </c>
      <c r="Q229" s="600" t="e">
        <f>VLOOKUP(I229,#REF!,5,FALSE)</f>
        <v>#REF!</v>
      </c>
      <c r="R229" s="600" t="e">
        <f>VLOOKUP(I229,#REF!,6,FALSE)</f>
        <v>#REF!</v>
      </c>
      <c r="S229" s="601" t="e">
        <f t="shared" si="188"/>
        <v>#REF!</v>
      </c>
      <c r="T229" s="590">
        <v>69</v>
      </c>
      <c r="U229" s="590">
        <v>1</v>
      </c>
      <c r="V229" s="676">
        <v>1.097</v>
      </c>
      <c r="W229" s="676">
        <v>34.515999999999998</v>
      </c>
      <c r="X229" s="598">
        <f t="shared" si="181"/>
        <v>0</v>
      </c>
      <c r="Y229" s="598">
        <f t="shared" si="182"/>
        <v>1</v>
      </c>
      <c r="Z229" s="603">
        <f t="shared" si="189"/>
        <v>0</v>
      </c>
      <c r="AA229" s="603">
        <f t="shared" si="190"/>
        <v>0</v>
      </c>
      <c r="AB229" s="598">
        <f t="shared" si="191"/>
        <v>0</v>
      </c>
      <c r="AC229" s="603">
        <f t="shared" si="192"/>
        <v>0</v>
      </c>
      <c r="AD229" s="603">
        <f t="shared" si="193"/>
        <v>0</v>
      </c>
      <c r="AE229" s="598" t="s">
        <v>263</v>
      </c>
      <c r="AF229" s="590">
        <v>526</v>
      </c>
      <c r="AG229" s="590">
        <v>100</v>
      </c>
      <c r="AH229" s="604">
        <f t="shared" si="183"/>
        <v>1.097</v>
      </c>
      <c r="AI229" s="605"/>
      <c r="AJ229" s="591"/>
      <c r="AK229" s="591"/>
      <c r="AL229" s="591"/>
    </row>
    <row r="230" spans="1:38" s="589" customFormat="1" ht="14.45" customHeight="1" x14ac:dyDescent="0.2">
      <c r="A230" s="590">
        <v>69</v>
      </c>
      <c r="B230" s="591" t="s">
        <v>392</v>
      </c>
      <c r="C230" s="592" t="s">
        <v>161</v>
      </c>
      <c r="D230" s="593">
        <f t="shared" si="179"/>
        <v>200531.07</v>
      </c>
      <c r="E230" s="593">
        <f t="shared" si="184"/>
        <v>184807.00025934132</v>
      </c>
      <c r="F230" s="594" t="s">
        <v>29</v>
      </c>
      <c r="G230" s="590">
        <v>51597</v>
      </c>
      <c r="H230" s="592" t="s">
        <v>1000</v>
      </c>
      <c r="I230" s="590">
        <v>51591</v>
      </c>
      <c r="J230" s="592" t="s">
        <v>1009</v>
      </c>
      <c r="K230" s="596">
        <f t="shared" si="185"/>
        <v>27468.73620813536</v>
      </c>
      <c r="L230" s="596">
        <f t="shared" si="186"/>
        <v>25314.853900398823</v>
      </c>
      <c r="M230" s="597"/>
      <c r="N230" s="598" t="s">
        <v>269</v>
      </c>
      <c r="O230" s="599" t="s">
        <v>263</v>
      </c>
      <c r="P230" s="598" t="e">
        <f>VLOOKUP(#REF!,I177:J632,2,FALSE)</f>
        <v>#REF!</v>
      </c>
      <c r="Q230" s="600" t="e">
        <f>VLOOKUP(#REF!,#REF!,5,FALSE)</f>
        <v>#REF!</v>
      </c>
      <c r="R230" s="600" t="e">
        <f>VLOOKUP(#REF!,#REF!,6,FALSE)</f>
        <v>#REF!</v>
      </c>
      <c r="S230" s="601" t="e">
        <f t="shared" si="188"/>
        <v>#REF!</v>
      </c>
      <c r="T230" s="590">
        <v>69</v>
      </c>
      <c r="U230" s="590">
        <v>1</v>
      </c>
      <c r="V230" s="676">
        <v>4.7279999999999998</v>
      </c>
      <c r="W230" s="676">
        <v>34.515999999999998</v>
      </c>
      <c r="X230" s="598">
        <f t="shared" si="181"/>
        <v>0</v>
      </c>
      <c r="Y230" s="598">
        <f t="shared" si="182"/>
        <v>0</v>
      </c>
      <c r="Z230" s="603">
        <f t="shared" si="189"/>
        <v>0</v>
      </c>
      <c r="AA230" s="603">
        <f t="shared" si="190"/>
        <v>0</v>
      </c>
      <c r="AB230" s="598">
        <f t="shared" si="191"/>
        <v>1</v>
      </c>
      <c r="AC230" s="603">
        <f t="shared" si="192"/>
        <v>0</v>
      </c>
      <c r="AD230" s="603">
        <f t="shared" si="193"/>
        <v>0</v>
      </c>
      <c r="AE230" s="598" t="s">
        <v>263</v>
      </c>
      <c r="AF230" s="590">
        <v>526</v>
      </c>
      <c r="AG230" s="590">
        <v>100</v>
      </c>
      <c r="AH230" s="604">
        <f t="shared" si="183"/>
        <v>4.7279999999999998</v>
      </c>
      <c r="AI230" s="605"/>
      <c r="AJ230" s="591"/>
      <c r="AK230" s="591"/>
      <c r="AL230" s="591"/>
    </row>
    <row r="231" spans="1:38" s="589" customFormat="1" ht="14.45" customHeight="1" x14ac:dyDescent="0.2">
      <c r="A231" s="590">
        <v>69</v>
      </c>
      <c r="B231" s="591" t="s">
        <v>412</v>
      </c>
      <c r="C231" s="606" t="s">
        <v>724</v>
      </c>
      <c r="D231" s="593">
        <f t="shared" ref="D231:D245" si="194">VLOOKUP(C231,TLine_Cost,2,FALSE)</f>
        <v>186198.29</v>
      </c>
      <c r="E231" s="593">
        <f t="shared" ref="E231:E245" si="195">VLOOKUP(C231,TLine_Cost,4,FALSE)</f>
        <v>105219.97110924771</v>
      </c>
      <c r="F231" s="594" t="s">
        <v>28</v>
      </c>
      <c r="G231" s="590">
        <v>50961</v>
      </c>
      <c r="H231" s="592" t="s">
        <v>1021</v>
      </c>
      <c r="I231" s="590">
        <v>50951</v>
      </c>
      <c r="J231" s="592" t="s">
        <v>1022</v>
      </c>
      <c r="K231" s="596">
        <f t="shared" ref="K231:K243" si="196">D231*V231/W231</f>
        <v>186198.29</v>
      </c>
      <c r="L231" s="596">
        <f t="shared" ref="L231:L243" si="197">E231*V231/W231</f>
        <v>105219.97110924772</v>
      </c>
      <c r="M231" s="597">
        <f>SUM(K231)</f>
        <v>186198.29</v>
      </c>
      <c r="N231" s="598" t="s">
        <v>269</v>
      </c>
      <c r="O231" s="599" t="s">
        <v>263</v>
      </c>
      <c r="P231" s="598" t="e">
        <f>VLOOKUP(I231,I232:J626,2,FALSE)</f>
        <v>#N/A</v>
      </c>
      <c r="Q231" s="600" t="e">
        <f>VLOOKUP(I231,#REF!,5,FALSE)</f>
        <v>#REF!</v>
      </c>
      <c r="R231" s="600" t="e">
        <f>VLOOKUP(I231,#REF!,6,FALSE)</f>
        <v>#REF!</v>
      </c>
      <c r="S231" s="601" t="e">
        <f t="shared" ref="S231:S237" si="198">SQRT(Q231^2+R231^2)</f>
        <v>#REF!</v>
      </c>
      <c r="T231" s="590">
        <v>69</v>
      </c>
      <c r="U231" s="590">
        <v>1</v>
      </c>
      <c r="V231" s="604">
        <v>3.234</v>
      </c>
      <c r="W231" s="604">
        <v>3.234</v>
      </c>
      <c r="X231" s="598">
        <f t="shared" si="167"/>
        <v>1</v>
      </c>
      <c r="Y231" s="598">
        <f t="shared" si="169"/>
        <v>0</v>
      </c>
      <c r="Z231" s="603">
        <f t="shared" ref="Z231:Z246" si="199">K231*X231*Y231</f>
        <v>0</v>
      </c>
      <c r="AA231" s="603">
        <f t="shared" ref="AA231:AA246" si="200">L231*X231*Y231</f>
        <v>0</v>
      </c>
      <c r="AB231" s="598">
        <f t="shared" ref="AB231:AB246" si="201">IF(N231="R",1,0)</f>
        <v>1</v>
      </c>
      <c r="AC231" s="603">
        <f t="shared" ref="AC231:AC246" si="202">K231*X231*AB231</f>
        <v>186198.29</v>
      </c>
      <c r="AD231" s="603">
        <f t="shared" ref="AD231:AD246" si="203">L231*X231*AB231</f>
        <v>105219.97110924772</v>
      </c>
      <c r="AE231" s="598" t="s">
        <v>263</v>
      </c>
      <c r="AF231" s="590">
        <v>526</v>
      </c>
      <c r="AG231" s="590">
        <v>100</v>
      </c>
      <c r="AH231" s="604">
        <f t="shared" si="153"/>
        <v>3.234</v>
      </c>
      <c r="AI231" s="605"/>
      <c r="AJ231" s="591"/>
      <c r="AK231" s="591"/>
      <c r="AL231" s="591"/>
    </row>
    <row r="232" spans="1:38" s="589" customFormat="1" ht="14.45" customHeight="1" x14ac:dyDescent="0.2">
      <c r="A232" s="590">
        <v>69</v>
      </c>
      <c r="B232" s="591" t="s">
        <v>413</v>
      </c>
      <c r="C232" s="592" t="s">
        <v>158</v>
      </c>
      <c r="D232" s="593">
        <f t="shared" si="194"/>
        <v>12503.35</v>
      </c>
      <c r="E232" s="593">
        <f>VLOOKUP(C232,TLine_Cost,4,FALSE)</f>
        <v>11013.675249132501</v>
      </c>
      <c r="F232" s="594" t="s">
        <v>28</v>
      </c>
      <c r="G232" s="590">
        <v>50955</v>
      </c>
      <c r="H232" s="592" t="s">
        <v>1021</v>
      </c>
      <c r="I232" s="590">
        <v>50953</v>
      </c>
      <c r="J232" s="592" t="s">
        <v>1023</v>
      </c>
      <c r="K232" s="596">
        <f>D232*V232/W232</f>
        <v>12503.35</v>
      </c>
      <c r="L232" s="596">
        <f>E232*V232/W232</f>
        <v>11013.675249132501</v>
      </c>
      <c r="M232" s="597">
        <f>SUM(K232)</f>
        <v>12503.35</v>
      </c>
      <c r="N232" s="598" t="s">
        <v>269</v>
      </c>
      <c r="O232" s="599" t="s">
        <v>263</v>
      </c>
      <c r="P232" s="598" t="e">
        <f>VLOOKUP(I232,I233:J628,2,FALSE)</f>
        <v>#N/A</v>
      </c>
      <c r="Q232" s="600" t="e">
        <f>VLOOKUP(I232,#REF!,5,FALSE)</f>
        <v>#REF!</v>
      </c>
      <c r="R232" s="600" t="e">
        <f>VLOOKUP(I232,#REF!,6,FALSE)</f>
        <v>#REF!</v>
      </c>
      <c r="S232" s="601" t="e">
        <f>SQRT(Q232^2+R232^2)</f>
        <v>#REF!</v>
      </c>
      <c r="T232" s="590">
        <v>69</v>
      </c>
      <c r="U232" s="590">
        <v>1</v>
      </c>
      <c r="V232" s="604">
        <v>2.08</v>
      </c>
      <c r="W232" s="604">
        <v>2.08</v>
      </c>
      <c r="X232" s="598">
        <f t="shared" si="167"/>
        <v>1</v>
      </c>
      <c r="Y232" s="598">
        <f t="shared" si="169"/>
        <v>0</v>
      </c>
      <c r="Z232" s="603">
        <f>K232*X232*Y232</f>
        <v>0</v>
      </c>
      <c r="AA232" s="603">
        <f>L232*X232*Y232</f>
        <v>0</v>
      </c>
      <c r="AB232" s="598">
        <f>IF(N232="R",1,0)</f>
        <v>1</v>
      </c>
      <c r="AC232" s="603">
        <f>K232*X232*AB232</f>
        <v>12503.35</v>
      </c>
      <c r="AD232" s="603">
        <f>L232*X232*AB232</f>
        <v>11013.675249132501</v>
      </c>
      <c r="AE232" s="598" t="s">
        <v>263</v>
      </c>
      <c r="AF232" s="590">
        <v>526</v>
      </c>
      <c r="AG232" s="590">
        <v>100</v>
      </c>
      <c r="AH232" s="604">
        <f t="shared" si="153"/>
        <v>2.08</v>
      </c>
      <c r="AI232" s="605"/>
      <c r="AJ232" s="591"/>
      <c r="AK232" s="591"/>
      <c r="AL232" s="591"/>
    </row>
    <row r="233" spans="1:38" s="589" customFormat="1" ht="14.45" customHeight="1" x14ac:dyDescent="0.2">
      <c r="A233" s="590">
        <v>69</v>
      </c>
      <c r="B233" s="591" t="s">
        <v>264</v>
      </c>
      <c r="C233" s="606" t="s">
        <v>414</v>
      </c>
      <c r="D233" s="593">
        <f t="shared" si="194"/>
        <v>248472.67</v>
      </c>
      <c r="E233" s="593">
        <f t="shared" si="195"/>
        <v>151083.05727692472</v>
      </c>
      <c r="F233" s="594" t="s">
        <v>29</v>
      </c>
      <c r="G233" s="590">
        <v>51521</v>
      </c>
      <c r="H233" s="608" t="s">
        <v>266</v>
      </c>
      <c r="I233" s="590">
        <v>51523</v>
      </c>
      <c r="J233" s="595" t="s">
        <v>267</v>
      </c>
      <c r="K233" s="596">
        <f t="shared" si="196"/>
        <v>247652.62818481852</v>
      </c>
      <c r="L233" s="596">
        <f t="shared" si="197"/>
        <v>150584.43332551574</v>
      </c>
      <c r="M233" s="597">
        <f>SUM(K233)</f>
        <v>247652.62818481852</v>
      </c>
      <c r="N233" s="598" t="s">
        <v>269</v>
      </c>
      <c r="O233" s="599" t="s">
        <v>263</v>
      </c>
      <c r="P233" s="598" t="e">
        <f>VLOOKUP(I233,I234:J633,2,FALSE)</f>
        <v>#N/A</v>
      </c>
      <c r="Q233" s="600" t="e">
        <f>VLOOKUP(I233,#REF!,5,FALSE)</f>
        <v>#REF!</v>
      </c>
      <c r="R233" s="600" t="e">
        <f>VLOOKUP(I233,#REF!,6,FALSE)</f>
        <v>#REF!</v>
      </c>
      <c r="S233" s="601" t="e">
        <f t="shared" si="198"/>
        <v>#REF!</v>
      </c>
      <c r="T233" s="590">
        <v>69</v>
      </c>
      <c r="U233" s="590">
        <v>1</v>
      </c>
      <c r="V233" s="604">
        <v>9.06</v>
      </c>
      <c r="W233" s="604">
        <v>9.09</v>
      </c>
      <c r="X233" s="598">
        <f t="shared" si="167"/>
        <v>0</v>
      </c>
      <c r="Y233" s="598">
        <f t="shared" si="169"/>
        <v>0</v>
      </c>
      <c r="Z233" s="603">
        <f t="shared" si="199"/>
        <v>0</v>
      </c>
      <c r="AA233" s="603">
        <f t="shared" si="200"/>
        <v>0</v>
      </c>
      <c r="AB233" s="598">
        <f t="shared" si="201"/>
        <v>1</v>
      </c>
      <c r="AC233" s="603">
        <f t="shared" si="202"/>
        <v>0</v>
      </c>
      <c r="AD233" s="603">
        <f t="shared" si="203"/>
        <v>0</v>
      </c>
      <c r="AE233" s="598" t="s">
        <v>263</v>
      </c>
      <c r="AF233" s="590">
        <v>526</v>
      </c>
      <c r="AG233" s="590">
        <v>100</v>
      </c>
      <c r="AH233" s="604">
        <f t="shared" si="153"/>
        <v>9.06</v>
      </c>
      <c r="AI233" s="591"/>
      <c r="AJ233" s="591"/>
      <c r="AK233" s="591"/>
      <c r="AL233" s="591"/>
    </row>
    <row r="234" spans="1:38" s="589" customFormat="1" ht="14.25" customHeight="1" x14ac:dyDescent="0.2">
      <c r="A234" s="590">
        <v>69</v>
      </c>
      <c r="B234" s="591" t="s">
        <v>132</v>
      </c>
      <c r="C234" s="592" t="s">
        <v>159</v>
      </c>
      <c r="D234" s="593">
        <f t="shared" si="194"/>
        <v>221421.99</v>
      </c>
      <c r="E234" s="593">
        <f>VLOOKUP(C234,TLine_Cost,4,FALSE)</f>
        <v>199238.93902832971</v>
      </c>
      <c r="F234" s="594" t="s">
        <v>28</v>
      </c>
      <c r="G234" s="590"/>
      <c r="H234" s="592" t="s">
        <v>959</v>
      </c>
      <c r="I234" s="590"/>
      <c r="J234" s="595" t="s">
        <v>133</v>
      </c>
      <c r="K234" s="596">
        <f>D234*V234/W234</f>
        <v>134211.51642035553</v>
      </c>
      <c r="L234" s="596">
        <f>E234*V234/W234</f>
        <v>120765.60298719602</v>
      </c>
      <c r="M234" s="597">
        <f>SUM(K234)</f>
        <v>134211.51642035553</v>
      </c>
      <c r="N234" s="598" t="s">
        <v>269</v>
      </c>
      <c r="O234" s="599" t="s">
        <v>263</v>
      </c>
      <c r="P234" s="598" t="e">
        <f>VLOOKUP(I234,I237:J639,2,FALSE)</f>
        <v>#N/A</v>
      </c>
      <c r="Q234" s="600" t="e">
        <f>VLOOKUP(I234,#REF!,5,FALSE)</f>
        <v>#REF!</v>
      </c>
      <c r="R234" s="600" t="e">
        <f>VLOOKUP(I234,#REF!,6,FALSE)</f>
        <v>#REF!</v>
      </c>
      <c r="S234" s="601" t="e">
        <f>SQRT(Q234^2+R234^2)</f>
        <v>#REF!</v>
      </c>
      <c r="T234" s="590">
        <v>69</v>
      </c>
      <c r="U234" s="590">
        <v>1</v>
      </c>
      <c r="V234" s="676">
        <v>3.4780000000000002</v>
      </c>
      <c r="W234" s="676">
        <v>5.7380000000000004</v>
      </c>
      <c r="X234" s="598">
        <f t="shared" si="167"/>
        <v>1</v>
      </c>
      <c r="Y234" s="598">
        <f t="shared" si="169"/>
        <v>0</v>
      </c>
      <c r="Z234" s="603">
        <f>K234*X234*Y234</f>
        <v>0</v>
      </c>
      <c r="AA234" s="603">
        <f>L234*X234*Y234</f>
        <v>0</v>
      </c>
      <c r="AB234" s="598">
        <f>IF(N234="R",1,0)</f>
        <v>1</v>
      </c>
      <c r="AC234" s="603">
        <f>K234*X234*AB234</f>
        <v>134211.51642035553</v>
      </c>
      <c r="AD234" s="603">
        <f>L234*X234*AB234</f>
        <v>120765.60298719602</v>
      </c>
      <c r="AE234" s="598" t="s">
        <v>263</v>
      </c>
      <c r="AF234" s="590">
        <v>526</v>
      </c>
      <c r="AG234" s="590">
        <v>100</v>
      </c>
      <c r="AH234" s="604">
        <f t="shared" ref="AH234:AH277" si="204">V234</f>
        <v>3.4780000000000002</v>
      </c>
      <c r="AI234" s="605"/>
      <c r="AJ234" s="591"/>
      <c r="AK234" s="591"/>
      <c r="AL234" s="591"/>
    </row>
    <row r="235" spans="1:38" s="589" customFormat="1" ht="14.45" customHeight="1" x14ac:dyDescent="0.2">
      <c r="A235" s="590">
        <v>69</v>
      </c>
      <c r="B235" s="591" t="s">
        <v>134</v>
      </c>
      <c r="C235" s="592" t="s">
        <v>166</v>
      </c>
      <c r="D235" s="593">
        <f t="shared" si="194"/>
        <v>383293.36</v>
      </c>
      <c r="E235" s="593">
        <f>VLOOKUP(C235,TLine_Cost,4,FALSE)</f>
        <v>337671.6599067176</v>
      </c>
      <c r="F235" s="594" t="s">
        <v>29</v>
      </c>
      <c r="G235" s="590"/>
      <c r="H235" s="608" t="s">
        <v>135</v>
      </c>
      <c r="I235" s="590"/>
      <c r="J235" s="595" t="s">
        <v>136</v>
      </c>
      <c r="K235" s="596">
        <f>D235*V235/W235</f>
        <v>201783.12939047464</v>
      </c>
      <c r="L235" s="596">
        <f>E235*V235/W235</f>
        <v>177765.78295656762</v>
      </c>
      <c r="M235" s="597">
        <f>SUM(K235:K236)</f>
        <v>362579.06062350911</v>
      </c>
      <c r="N235" s="598" t="s">
        <v>269</v>
      </c>
      <c r="O235" s="599" t="s">
        <v>263</v>
      </c>
      <c r="P235" s="598" t="e">
        <f>VLOOKUP(I235,I239:J640,2,FALSE)</f>
        <v>#N/A</v>
      </c>
      <c r="Q235" s="600" t="e">
        <f>VLOOKUP(I235,#REF!,5,FALSE)</f>
        <v>#REF!</v>
      </c>
      <c r="R235" s="600" t="e">
        <f>VLOOKUP(I235,#REF!,6,FALSE)</f>
        <v>#REF!</v>
      </c>
      <c r="S235" s="601" t="e">
        <f>SQRT(Q235^2+R235^2)</f>
        <v>#REF!</v>
      </c>
      <c r="T235" s="590">
        <v>69</v>
      </c>
      <c r="U235" s="590">
        <v>1</v>
      </c>
      <c r="V235" s="604">
        <v>6.4</v>
      </c>
      <c r="W235" s="604">
        <v>12.157</v>
      </c>
      <c r="X235" s="598">
        <f t="shared" si="167"/>
        <v>0</v>
      </c>
      <c r="Y235" s="598">
        <f t="shared" si="169"/>
        <v>0</v>
      </c>
      <c r="Z235" s="603">
        <f>K235*X235*Y235</f>
        <v>0</v>
      </c>
      <c r="AA235" s="603">
        <f>L235*X235*Y235</f>
        <v>0</v>
      </c>
      <c r="AB235" s="598">
        <f>IF(N235="R",1,0)</f>
        <v>1</v>
      </c>
      <c r="AC235" s="603">
        <f>K235*X235*AB235</f>
        <v>0</v>
      </c>
      <c r="AD235" s="603">
        <f>L235*X235*AB235</f>
        <v>0</v>
      </c>
      <c r="AE235" s="598" t="s">
        <v>263</v>
      </c>
      <c r="AF235" s="590">
        <v>526</v>
      </c>
      <c r="AG235" s="590">
        <v>100</v>
      </c>
      <c r="AH235" s="604">
        <f t="shared" si="204"/>
        <v>6.4</v>
      </c>
      <c r="AI235" s="605"/>
      <c r="AJ235" s="591"/>
      <c r="AK235" s="591"/>
      <c r="AL235" s="591"/>
    </row>
    <row r="236" spans="1:38" s="589" customFormat="1" ht="14.45" customHeight="1" x14ac:dyDescent="0.2">
      <c r="A236" s="590">
        <v>69</v>
      </c>
      <c r="B236" s="591" t="s">
        <v>134</v>
      </c>
      <c r="C236" s="592" t="s">
        <v>166</v>
      </c>
      <c r="D236" s="593">
        <f t="shared" si="194"/>
        <v>383293.36</v>
      </c>
      <c r="E236" s="593">
        <f>VLOOKUP(C236,TLine_Cost,4,FALSE)</f>
        <v>337671.6599067176</v>
      </c>
      <c r="F236" s="594" t="s">
        <v>29</v>
      </c>
      <c r="G236" s="590"/>
      <c r="H236" s="608" t="s">
        <v>136</v>
      </c>
      <c r="I236" s="590"/>
      <c r="J236" s="595" t="s">
        <v>137</v>
      </c>
      <c r="K236" s="596">
        <f>D236*V236/W236</f>
        <v>160795.93123303444</v>
      </c>
      <c r="L236" s="596">
        <f>E236*V236/W236</f>
        <v>141657.10829351482</v>
      </c>
      <c r="M236" s="597"/>
      <c r="N236" s="598" t="s">
        <v>269</v>
      </c>
      <c r="O236" s="599" t="s">
        <v>263</v>
      </c>
      <c r="P236" s="598" t="e">
        <f>VLOOKUP(I236,I240:J641,2,FALSE)</f>
        <v>#N/A</v>
      </c>
      <c r="Q236" s="600" t="e">
        <f>VLOOKUP(I236,#REF!,5,FALSE)</f>
        <v>#REF!</v>
      </c>
      <c r="R236" s="600" t="e">
        <f>VLOOKUP(I236,#REF!,6,FALSE)</f>
        <v>#REF!</v>
      </c>
      <c r="S236" s="601" t="e">
        <f>SQRT(Q236^2+R236^2)</f>
        <v>#REF!</v>
      </c>
      <c r="T236" s="590">
        <v>69</v>
      </c>
      <c r="U236" s="590">
        <v>1</v>
      </c>
      <c r="V236" s="604">
        <v>5.0999999999999996</v>
      </c>
      <c r="W236" s="604">
        <v>12.157</v>
      </c>
      <c r="X236" s="598">
        <f t="shared" si="167"/>
        <v>0</v>
      </c>
      <c r="Y236" s="598">
        <f t="shared" si="169"/>
        <v>0</v>
      </c>
      <c r="Z236" s="603">
        <f>K236*X236*Y236</f>
        <v>0</v>
      </c>
      <c r="AA236" s="603">
        <f>L236*X236*Y236</f>
        <v>0</v>
      </c>
      <c r="AB236" s="598">
        <f>IF(N236="R",1,0)</f>
        <v>1</v>
      </c>
      <c r="AC236" s="603">
        <f>K236*X236*AB236</f>
        <v>0</v>
      </c>
      <c r="AD236" s="603">
        <f>L236*X236*AB236</f>
        <v>0</v>
      </c>
      <c r="AE236" s="598" t="s">
        <v>263</v>
      </c>
      <c r="AF236" s="590">
        <v>526</v>
      </c>
      <c r="AG236" s="590">
        <v>100</v>
      </c>
      <c r="AH236" s="604">
        <f t="shared" si="204"/>
        <v>5.0999999999999996</v>
      </c>
      <c r="AI236" s="605"/>
      <c r="AJ236" s="591"/>
      <c r="AK236" s="591"/>
      <c r="AL236" s="591"/>
    </row>
    <row r="237" spans="1:38" ht="14.45" customHeight="1" x14ac:dyDescent="0.2">
      <c r="A237" s="236">
        <v>69</v>
      </c>
      <c r="B237" s="237" t="s">
        <v>417</v>
      </c>
      <c r="C237" s="238" t="s">
        <v>730</v>
      </c>
      <c r="D237" s="239">
        <f t="shared" si="194"/>
        <v>1559421.1500000001</v>
      </c>
      <c r="E237" s="239">
        <f t="shared" si="195"/>
        <v>823939.72688445006</v>
      </c>
      <c r="F237" s="268" t="s">
        <v>28</v>
      </c>
      <c r="G237" s="194">
        <v>51815</v>
      </c>
      <c r="H237" s="176" t="s">
        <v>1024</v>
      </c>
      <c r="I237" s="194">
        <v>51857</v>
      </c>
      <c r="J237" s="176" t="s">
        <v>1025</v>
      </c>
      <c r="K237" s="271">
        <f t="shared" si="196"/>
        <v>1559421.1500000001</v>
      </c>
      <c r="L237" s="271">
        <f t="shared" si="197"/>
        <v>823939.72688445006</v>
      </c>
      <c r="M237" s="184">
        <f>SUM(K237)</f>
        <v>1559421.1500000001</v>
      </c>
      <c r="N237" s="191" t="s">
        <v>262</v>
      </c>
      <c r="O237" s="272" t="s">
        <v>605</v>
      </c>
      <c r="P237" s="191" t="e">
        <f>VLOOKUP(I237,I238:J640,2,FALSE)</f>
        <v>#N/A</v>
      </c>
      <c r="Q237" s="273" t="e">
        <f>VLOOKUP(I237,#REF!,5,FALSE)</f>
        <v>#REF!</v>
      </c>
      <c r="R237" s="273" t="e">
        <f>VLOOKUP(I237,#REF!,6,FALSE)</f>
        <v>#REF!</v>
      </c>
      <c r="S237" s="274" t="e">
        <f t="shared" si="198"/>
        <v>#REF!</v>
      </c>
      <c r="T237" s="194">
        <v>69</v>
      </c>
      <c r="U237" s="194">
        <v>1</v>
      </c>
      <c r="V237" s="195">
        <v>15.412000000000001</v>
      </c>
      <c r="W237" s="195">
        <v>15.412000000000001</v>
      </c>
      <c r="X237" s="191">
        <f t="shared" si="167"/>
        <v>1</v>
      </c>
      <c r="Y237" s="191">
        <f t="shared" si="169"/>
        <v>1</v>
      </c>
      <c r="Z237" s="192">
        <f t="shared" si="199"/>
        <v>1559421.1500000001</v>
      </c>
      <c r="AA237" s="192">
        <f t="shared" si="200"/>
        <v>823939.72688445006</v>
      </c>
      <c r="AB237" s="191">
        <f t="shared" si="201"/>
        <v>0</v>
      </c>
      <c r="AC237" s="192">
        <f t="shared" si="202"/>
        <v>0</v>
      </c>
      <c r="AD237" s="192">
        <f t="shared" si="203"/>
        <v>0</v>
      </c>
      <c r="AE237" s="191" t="s">
        <v>263</v>
      </c>
      <c r="AF237" s="194">
        <v>526</v>
      </c>
      <c r="AG237" s="194">
        <v>100</v>
      </c>
      <c r="AH237" s="195">
        <f t="shared" si="204"/>
        <v>15.412000000000001</v>
      </c>
      <c r="AI237" s="177"/>
      <c r="AJ237" s="266"/>
      <c r="AK237" s="266"/>
      <c r="AL237" s="266"/>
    </row>
    <row r="238" spans="1:38" s="589" customFormat="1" ht="14.45" customHeight="1" x14ac:dyDescent="0.2">
      <c r="A238" s="590">
        <v>69</v>
      </c>
      <c r="B238" s="591" t="s">
        <v>422</v>
      </c>
      <c r="C238" s="606" t="s">
        <v>734</v>
      </c>
      <c r="D238" s="593">
        <f t="shared" si="194"/>
        <v>173109.49</v>
      </c>
      <c r="E238" s="593">
        <f t="shared" si="195"/>
        <v>112249.20833930798</v>
      </c>
      <c r="F238" s="594" t="s">
        <v>28</v>
      </c>
      <c r="G238" s="590">
        <v>51301</v>
      </c>
      <c r="H238" s="608" t="s">
        <v>1224</v>
      </c>
      <c r="I238" s="590">
        <v>51299</v>
      </c>
      <c r="J238" s="592" t="s">
        <v>1026</v>
      </c>
      <c r="K238" s="596">
        <f>D238*V238/W238</f>
        <v>15679.53445726037</v>
      </c>
      <c r="L238" s="596">
        <f t="shared" si="197"/>
        <v>10167.064381949123</v>
      </c>
      <c r="M238" s="597">
        <f>SUM(K238:K240)</f>
        <v>171561.65836552216</v>
      </c>
      <c r="N238" s="598" t="s">
        <v>269</v>
      </c>
      <c r="O238" s="599" t="s">
        <v>263</v>
      </c>
      <c r="P238" s="598" t="e">
        <f>VLOOKUP(I238,I239:J643,2,FALSE)</f>
        <v>#N/A</v>
      </c>
      <c r="Q238" s="600" t="e">
        <f>VLOOKUP(I238,#REF!,5,FALSE)</f>
        <v>#REF!</v>
      </c>
      <c r="R238" s="600" t="e">
        <f>VLOOKUP(I238,#REF!,6,FALSE)</f>
        <v>#REF!</v>
      </c>
      <c r="S238" s="601" t="e">
        <f t="shared" ref="S238:S246" si="205">SQRT(Q238^2+R238^2)</f>
        <v>#REF!</v>
      </c>
      <c r="T238" s="590">
        <v>69</v>
      </c>
      <c r="U238" s="590">
        <v>1</v>
      </c>
      <c r="V238" s="604">
        <v>1.0129999999999999</v>
      </c>
      <c r="W238" s="676">
        <v>11.183999999999999</v>
      </c>
      <c r="X238" s="598">
        <f t="shared" si="167"/>
        <v>1</v>
      </c>
      <c r="Y238" s="598">
        <f t="shared" si="169"/>
        <v>0</v>
      </c>
      <c r="Z238" s="603">
        <f t="shared" si="199"/>
        <v>0</v>
      </c>
      <c r="AA238" s="603">
        <f t="shared" si="200"/>
        <v>0</v>
      </c>
      <c r="AB238" s="598">
        <f t="shared" si="201"/>
        <v>1</v>
      </c>
      <c r="AC238" s="603">
        <f t="shared" si="202"/>
        <v>15679.53445726037</v>
      </c>
      <c r="AD238" s="603">
        <f t="shared" si="203"/>
        <v>10167.064381949123</v>
      </c>
      <c r="AE238" s="598" t="s">
        <v>263</v>
      </c>
      <c r="AF238" s="590">
        <v>526</v>
      </c>
      <c r="AG238" s="590">
        <v>100</v>
      </c>
      <c r="AH238" s="604">
        <f t="shared" si="204"/>
        <v>1.0129999999999999</v>
      </c>
      <c r="AI238" s="605"/>
      <c r="AJ238" s="591"/>
      <c r="AK238" s="591"/>
      <c r="AL238" s="591"/>
    </row>
    <row r="239" spans="1:38" s="589" customFormat="1" ht="14.45" customHeight="1" x14ac:dyDescent="0.2">
      <c r="A239" s="590">
        <v>69</v>
      </c>
      <c r="B239" s="591" t="s">
        <v>422</v>
      </c>
      <c r="C239" s="606" t="s">
        <v>734</v>
      </c>
      <c r="D239" s="593">
        <f t="shared" si="194"/>
        <v>173109.49</v>
      </c>
      <c r="E239" s="593">
        <f t="shared" si="195"/>
        <v>112249.20833930798</v>
      </c>
      <c r="F239" s="594" t="s">
        <v>28</v>
      </c>
      <c r="G239" s="590">
        <v>51299</v>
      </c>
      <c r="H239" s="592" t="s">
        <v>1026</v>
      </c>
      <c r="I239" s="590">
        <v>51297</v>
      </c>
      <c r="J239" s="592" t="s">
        <v>1027</v>
      </c>
      <c r="K239" s="596">
        <f t="shared" si="196"/>
        <v>107001.60089145206</v>
      </c>
      <c r="L239" s="596">
        <f t="shared" si="197"/>
        <v>69382.937879974619</v>
      </c>
      <c r="M239" s="597"/>
      <c r="N239" s="598" t="s">
        <v>269</v>
      </c>
      <c r="O239" s="599" t="s">
        <v>263</v>
      </c>
      <c r="P239" s="598" t="e">
        <f>VLOOKUP(I239,I240:J644,2,FALSE)</f>
        <v>#N/A</v>
      </c>
      <c r="Q239" s="600" t="e">
        <f>VLOOKUP(I239,#REF!,5,FALSE)</f>
        <v>#REF!</v>
      </c>
      <c r="R239" s="600" t="e">
        <f>VLOOKUP(I239,#REF!,6,FALSE)</f>
        <v>#REF!</v>
      </c>
      <c r="S239" s="601" t="e">
        <f t="shared" si="205"/>
        <v>#REF!</v>
      </c>
      <c r="T239" s="590">
        <v>69</v>
      </c>
      <c r="U239" s="590">
        <v>1</v>
      </c>
      <c r="V239" s="676">
        <v>6.9130000000000003</v>
      </c>
      <c r="W239" s="676">
        <v>11.183999999999999</v>
      </c>
      <c r="X239" s="598">
        <f t="shared" si="167"/>
        <v>1</v>
      </c>
      <c r="Y239" s="598">
        <f t="shared" si="169"/>
        <v>0</v>
      </c>
      <c r="Z239" s="603">
        <f t="shared" si="199"/>
        <v>0</v>
      </c>
      <c r="AA239" s="603">
        <f t="shared" si="200"/>
        <v>0</v>
      </c>
      <c r="AB239" s="598">
        <f t="shared" si="201"/>
        <v>1</v>
      </c>
      <c r="AC239" s="603">
        <f t="shared" si="202"/>
        <v>107001.60089145206</v>
      </c>
      <c r="AD239" s="603">
        <f t="shared" si="203"/>
        <v>69382.937879974619</v>
      </c>
      <c r="AE239" s="598" t="s">
        <v>263</v>
      </c>
      <c r="AF239" s="590">
        <v>526</v>
      </c>
      <c r="AG239" s="590">
        <v>100</v>
      </c>
      <c r="AH239" s="604">
        <f t="shared" si="204"/>
        <v>6.9130000000000003</v>
      </c>
      <c r="AI239" s="605"/>
      <c r="AJ239" s="591"/>
      <c r="AK239" s="591"/>
      <c r="AL239" s="591"/>
    </row>
    <row r="240" spans="1:38" s="589" customFormat="1" ht="14.45" customHeight="1" x14ac:dyDescent="0.2">
      <c r="A240" s="590">
        <v>69</v>
      </c>
      <c r="B240" s="591" t="s">
        <v>422</v>
      </c>
      <c r="C240" s="606" t="s">
        <v>734</v>
      </c>
      <c r="D240" s="593">
        <f t="shared" si="194"/>
        <v>173109.49</v>
      </c>
      <c r="E240" s="593">
        <f t="shared" si="195"/>
        <v>112249.20833930798</v>
      </c>
      <c r="F240" s="594" t="s">
        <v>28</v>
      </c>
      <c r="G240" s="590">
        <v>51299</v>
      </c>
      <c r="H240" s="592" t="s">
        <v>1026</v>
      </c>
      <c r="I240" s="590">
        <v>51305</v>
      </c>
      <c r="J240" s="592" t="s">
        <v>1028</v>
      </c>
      <c r="K240" s="596">
        <f t="shared" si="196"/>
        <v>48880.523016809726</v>
      </c>
      <c r="L240" s="596">
        <f t="shared" si="197"/>
        <v>31695.547204536357</v>
      </c>
      <c r="M240" s="597"/>
      <c r="N240" s="598" t="s">
        <v>269</v>
      </c>
      <c r="O240" s="599" t="s">
        <v>263</v>
      </c>
      <c r="P240" s="598" t="e">
        <f>VLOOKUP(I240,I241:J645,2,FALSE)</f>
        <v>#N/A</v>
      </c>
      <c r="Q240" s="600" t="e">
        <f>VLOOKUP(I240,#REF!,5,FALSE)</f>
        <v>#REF!</v>
      </c>
      <c r="R240" s="600" t="e">
        <f>VLOOKUP(I240,#REF!,6,FALSE)</f>
        <v>#REF!</v>
      </c>
      <c r="S240" s="601" t="e">
        <f t="shared" si="205"/>
        <v>#REF!</v>
      </c>
      <c r="T240" s="590">
        <v>69</v>
      </c>
      <c r="U240" s="590">
        <v>1</v>
      </c>
      <c r="V240" s="676">
        <v>3.1579999999999999</v>
      </c>
      <c r="W240" s="676">
        <v>11.183999999999999</v>
      </c>
      <c r="X240" s="598">
        <f t="shared" si="167"/>
        <v>1</v>
      </c>
      <c r="Y240" s="598">
        <f t="shared" si="169"/>
        <v>0</v>
      </c>
      <c r="Z240" s="603">
        <f t="shared" si="199"/>
        <v>0</v>
      </c>
      <c r="AA240" s="603">
        <f t="shared" si="200"/>
        <v>0</v>
      </c>
      <c r="AB240" s="598">
        <f t="shared" si="201"/>
        <v>1</v>
      </c>
      <c r="AC240" s="603">
        <f t="shared" si="202"/>
        <v>48880.523016809726</v>
      </c>
      <c r="AD240" s="603">
        <f t="shared" si="203"/>
        <v>31695.547204536357</v>
      </c>
      <c r="AE240" s="598" t="s">
        <v>263</v>
      </c>
      <c r="AF240" s="590">
        <v>526</v>
      </c>
      <c r="AG240" s="590">
        <v>100</v>
      </c>
      <c r="AH240" s="604">
        <f t="shared" si="204"/>
        <v>3.1579999999999999</v>
      </c>
      <c r="AI240" s="605"/>
      <c r="AJ240" s="591"/>
      <c r="AK240" s="591"/>
      <c r="AL240" s="591"/>
    </row>
    <row r="241" spans="1:38" s="589" customFormat="1" ht="14.45" customHeight="1" x14ac:dyDescent="0.2">
      <c r="A241" s="590">
        <v>69</v>
      </c>
      <c r="B241" s="591" t="s">
        <v>423</v>
      </c>
      <c r="C241" s="592" t="s">
        <v>371</v>
      </c>
      <c r="D241" s="593">
        <f t="shared" si="194"/>
        <v>50784.36</v>
      </c>
      <c r="E241" s="593">
        <f t="shared" si="195"/>
        <v>47261.269832733393</v>
      </c>
      <c r="F241" s="594" t="s">
        <v>28</v>
      </c>
      <c r="G241" s="590">
        <v>51095</v>
      </c>
      <c r="H241" s="592" t="s">
        <v>1029</v>
      </c>
      <c r="I241" s="590">
        <v>51091</v>
      </c>
      <c r="J241" s="592" t="s">
        <v>1030</v>
      </c>
      <c r="K241" s="596">
        <f t="shared" si="196"/>
        <v>17581.562038814249</v>
      </c>
      <c r="L241" s="596">
        <f t="shared" si="197"/>
        <v>16361.867070833272</v>
      </c>
      <c r="M241" s="597">
        <f>SUM(K241:K245)</f>
        <v>41902.239599061642</v>
      </c>
      <c r="N241" s="598" t="s">
        <v>269</v>
      </c>
      <c r="O241" s="599" t="s">
        <v>263</v>
      </c>
      <c r="P241" s="598" t="e">
        <f>VLOOKUP(I241,I242:J648,2,FALSE)</f>
        <v>#N/A</v>
      </c>
      <c r="Q241" s="600" t="e">
        <f>VLOOKUP(I241,#REF!,5,FALSE)</f>
        <v>#REF!</v>
      </c>
      <c r="R241" s="600" t="e">
        <f>VLOOKUP(I241,#REF!,6,FALSE)</f>
        <v>#REF!</v>
      </c>
      <c r="S241" s="601" t="e">
        <f t="shared" si="205"/>
        <v>#REF!</v>
      </c>
      <c r="T241" s="590">
        <v>69</v>
      </c>
      <c r="U241" s="590">
        <v>1</v>
      </c>
      <c r="V241" s="676">
        <v>4.87</v>
      </c>
      <c r="W241" s="676">
        <v>14.067</v>
      </c>
      <c r="X241" s="598">
        <f t="shared" si="167"/>
        <v>1</v>
      </c>
      <c r="Y241" s="598">
        <f t="shared" si="169"/>
        <v>0</v>
      </c>
      <c r="Z241" s="603">
        <f t="shared" si="199"/>
        <v>0</v>
      </c>
      <c r="AA241" s="603">
        <f t="shared" si="200"/>
        <v>0</v>
      </c>
      <c r="AB241" s="598">
        <f t="shared" si="201"/>
        <v>1</v>
      </c>
      <c r="AC241" s="603">
        <f t="shared" si="202"/>
        <v>17581.562038814249</v>
      </c>
      <c r="AD241" s="603">
        <f t="shared" si="203"/>
        <v>16361.867070833272</v>
      </c>
      <c r="AE241" s="598" t="s">
        <v>263</v>
      </c>
      <c r="AF241" s="590">
        <v>526</v>
      </c>
      <c r="AG241" s="590">
        <v>100</v>
      </c>
      <c r="AH241" s="604">
        <f t="shared" si="204"/>
        <v>4.87</v>
      </c>
      <c r="AI241" s="605"/>
      <c r="AJ241" s="591"/>
      <c r="AK241" s="591"/>
      <c r="AL241" s="591"/>
    </row>
    <row r="242" spans="1:38" ht="14.45" customHeight="1" x14ac:dyDescent="0.2">
      <c r="A242" s="236">
        <v>69</v>
      </c>
      <c r="B242" s="266" t="s">
        <v>423</v>
      </c>
      <c r="C242" s="176" t="s">
        <v>371</v>
      </c>
      <c r="D242" s="239">
        <f t="shared" si="194"/>
        <v>50784.36</v>
      </c>
      <c r="E242" s="239">
        <f t="shared" si="195"/>
        <v>47261.269832733393</v>
      </c>
      <c r="F242" s="240" t="s">
        <v>28</v>
      </c>
      <c r="G242" s="241">
        <v>51097</v>
      </c>
      <c r="H242" s="176" t="s">
        <v>1031</v>
      </c>
      <c r="I242" s="194">
        <v>51083</v>
      </c>
      <c r="J242" s="176" t="s">
        <v>1032</v>
      </c>
      <c r="K242" s="271">
        <f t="shared" si="196"/>
        <v>14819.776626146302</v>
      </c>
      <c r="L242" s="271">
        <f t="shared" si="197"/>
        <v>13791.676452930305</v>
      </c>
      <c r="M242" s="184">
        <f>SUM(K242:K245)</f>
        <v>24320.67756024739</v>
      </c>
      <c r="N242" s="191" t="s">
        <v>262</v>
      </c>
      <c r="O242" s="272" t="s">
        <v>602</v>
      </c>
      <c r="P242" s="191" t="e">
        <f>VLOOKUP(I242,I243:J649,2,FALSE)</f>
        <v>#N/A</v>
      </c>
      <c r="Q242" s="273" t="e">
        <f>VLOOKUP(I242,#REF!,5,FALSE)</f>
        <v>#REF!</v>
      </c>
      <c r="R242" s="273" t="e">
        <f>VLOOKUP(I242,#REF!,6,FALSE)</f>
        <v>#REF!</v>
      </c>
      <c r="S242" s="274" t="e">
        <f t="shared" si="205"/>
        <v>#REF!</v>
      </c>
      <c r="T242" s="194">
        <v>69</v>
      </c>
      <c r="U242" s="194">
        <v>1</v>
      </c>
      <c r="V242" s="190">
        <v>4.1050000000000004</v>
      </c>
      <c r="W242" s="190">
        <v>14.067</v>
      </c>
      <c r="X242" s="191">
        <f t="shared" si="167"/>
        <v>1</v>
      </c>
      <c r="Y242" s="191">
        <f t="shared" si="169"/>
        <v>1</v>
      </c>
      <c r="Z242" s="249">
        <f t="shared" si="199"/>
        <v>14819.776626146302</v>
      </c>
      <c r="AA242" s="249">
        <f t="shared" si="200"/>
        <v>13791.676452930305</v>
      </c>
      <c r="AB242" s="244">
        <f t="shared" si="201"/>
        <v>0</v>
      </c>
      <c r="AC242" s="249">
        <f t="shared" si="202"/>
        <v>0</v>
      </c>
      <c r="AD242" s="249">
        <f t="shared" si="203"/>
        <v>0</v>
      </c>
      <c r="AE242" s="244" t="s">
        <v>263</v>
      </c>
      <c r="AF242" s="236">
        <v>526</v>
      </c>
      <c r="AG242" s="236">
        <v>100</v>
      </c>
      <c r="AH242" s="366">
        <f t="shared" si="204"/>
        <v>4.1050000000000004</v>
      </c>
      <c r="AI242" s="177"/>
      <c r="AJ242" s="266"/>
      <c r="AK242" s="266"/>
      <c r="AL242" s="266"/>
    </row>
    <row r="243" spans="1:38" ht="14.45" customHeight="1" x14ac:dyDescent="0.2">
      <c r="A243" s="194">
        <v>69</v>
      </c>
      <c r="B243" s="266" t="s">
        <v>423</v>
      </c>
      <c r="C243" s="176" t="s">
        <v>371</v>
      </c>
      <c r="D243" s="267">
        <f t="shared" si="194"/>
        <v>50784.36</v>
      </c>
      <c r="E243" s="267">
        <f t="shared" si="195"/>
        <v>47261.269832733393</v>
      </c>
      <c r="F243" s="268" t="s">
        <v>28</v>
      </c>
      <c r="G243" s="194">
        <v>51105</v>
      </c>
      <c r="H243" s="176" t="s">
        <v>1032</v>
      </c>
      <c r="I243" s="194">
        <v>51097</v>
      </c>
      <c r="J243" s="176" t="s">
        <v>1033</v>
      </c>
      <c r="K243" s="271">
        <f t="shared" si="196"/>
        <v>9332.3075709106415</v>
      </c>
      <c r="L243" s="271">
        <f t="shared" si="197"/>
        <v>8684.8924801034918</v>
      </c>
      <c r="M243" s="184"/>
      <c r="N243" s="191" t="s">
        <v>262</v>
      </c>
      <c r="O243" s="272" t="s">
        <v>602</v>
      </c>
      <c r="P243" s="191" t="e">
        <f>VLOOKUP(I243,I246:J650,2,FALSE)</f>
        <v>#N/A</v>
      </c>
      <c r="Q243" s="273" t="e">
        <f>VLOOKUP(I243,#REF!,5,FALSE)</f>
        <v>#REF!</v>
      </c>
      <c r="R243" s="273" t="e">
        <f>VLOOKUP(I243,#REF!,6,FALSE)</f>
        <v>#REF!</v>
      </c>
      <c r="S243" s="274" t="e">
        <f t="shared" si="205"/>
        <v>#REF!</v>
      </c>
      <c r="T243" s="194">
        <v>69</v>
      </c>
      <c r="U243" s="194">
        <v>1</v>
      </c>
      <c r="V243" s="190">
        <v>2.585</v>
      </c>
      <c r="W243" s="190">
        <v>14.067</v>
      </c>
      <c r="X243" s="191">
        <f t="shared" si="167"/>
        <v>1</v>
      </c>
      <c r="Y243" s="191">
        <f t="shared" si="169"/>
        <v>1</v>
      </c>
      <c r="Z243" s="249">
        <f t="shared" si="199"/>
        <v>9332.3075709106415</v>
      </c>
      <c r="AA243" s="249">
        <f t="shared" si="200"/>
        <v>8684.8924801034918</v>
      </c>
      <c r="AB243" s="244">
        <f t="shared" si="201"/>
        <v>0</v>
      </c>
      <c r="AC243" s="249">
        <f t="shared" si="202"/>
        <v>0</v>
      </c>
      <c r="AD243" s="249">
        <f t="shared" si="203"/>
        <v>0</v>
      </c>
      <c r="AE243" s="244" t="s">
        <v>263</v>
      </c>
      <c r="AF243" s="236">
        <v>526</v>
      </c>
      <c r="AG243" s="236">
        <v>100</v>
      </c>
      <c r="AH243" s="366">
        <f t="shared" si="204"/>
        <v>2.585</v>
      </c>
      <c r="AI243" s="177"/>
      <c r="AJ243" s="266"/>
      <c r="AK243" s="266"/>
      <c r="AL243" s="266"/>
    </row>
    <row r="244" spans="1:38" ht="14.45" customHeight="1" x14ac:dyDescent="0.2">
      <c r="A244" s="194">
        <v>69</v>
      </c>
      <c r="B244" s="266" t="s">
        <v>423</v>
      </c>
      <c r="C244" s="176" t="s">
        <v>371</v>
      </c>
      <c r="D244" s="267">
        <f t="shared" si="194"/>
        <v>50784.36</v>
      </c>
      <c r="E244" s="267">
        <f t="shared" si="195"/>
        <v>47261.269832733393</v>
      </c>
      <c r="F244" s="268" t="s">
        <v>28</v>
      </c>
      <c r="G244" s="194"/>
      <c r="H244" s="176" t="s">
        <v>1033</v>
      </c>
      <c r="I244" s="194"/>
      <c r="J244" s="176" t="s">
        <v>1034</v>
      </c>
      <c r="K244" s="271">
        <f>D244*V244/W244</f>
        <v>68.593363190445714</v>
      </c>
      <c r="L244" s="271">
        <f t="shared" ref="L244:L255" si="206">E244*V244/W244</f>
        <v>63.834799660335143</v>
      </c>
      <c r="M244" s="184"/>
      <c r="N244" s="191" t="s">
        <v>262</v>
      </c>
      <c r="O244" s="272" t="s">
        <v>602</v>
      </c>
      <c r="P244" s="191"/>
      <c r="Q244" s="273"/>
      <c r="R244" s="273"/>
      <c r="S244" s="274"/>
      <c r="T244" s="194">
        <v>69</v>
      </c>
      <c r="U244" s="194">
        <v>1</v>
      </c>
      <c r="V244" s="190">
        <v>1.9E-2</v>
      </c>
      <c r="W244" s="190">
        <v>14.067</v>
      </c>
      <c r="X244" s="191">
        <f t="shared" si="167"/>
        <v>1</v>
      </c>
      <c r="Y244" s="191">
        <f t="shared" si="169"/>
        <v>1</v>
      </c>
      <c r="Z244" s="192">
        <f>K244*X244*Y244</f>
        <v>68.593363190445714</v>
      </c>
      <c r="AA244" s="192">
        <f>L244*X244*Y244</f>
        <v>63.834799660335143</v>
      </c>
      <c r="AB244" s="191">
        <f t="shared" si="201"/>
        <v>0</v>
      </c>
      <c r="AC244" s="192">
        <f>K244*X244*AB244</f>
        <v>0</v>
      </c>
      <c r="AD244" s="192">
        <f>L244*X244*AB244</f>
        <v>0</v>
      </c>
      <c r="AE244" s="244" t="s">
        <v>263</v>
      </c>
      <c r="AF244" s="236">
        <v>526</v>
      </c>
      <c r="AG244" s="236">
        <v>100</v>
      </c>
      <c r="AH244" s="366">
        <f t="shared" si="204"/>
        <v>1.9E-2</v>
      </c>
      <c r="AI244" s="177"/>
      <c r="AJ244" s="266"/>
      <c r="AK244" s="266"/>
      <c r="AL244" s="266"/>
    </row>
    <row r="245" spans="1:38" ht="14.45" customHeight="1" x14ac:dyDescent="0.2">
      <c r="A245" s="194">
        <v>69</v>
      </c>
      <c r="B245" s="266" t="s">
        <v>423</v>
      </c>
      <c r="C245" s="176" t="s">
        <v>371</v>
      </c>
      <c r="D245" s="267">
        <f t="shared" si="194"/>
        <v>50784.36</v>
      </c>
      <c r="E245" s="267">
        <f t="shared" si="195"/>
        <v>47261.269832733393</v>
      </c>
      <c r="F245" s="268" t="s">
        <v>28</v>
      </c>
      <c r="G245" s="194"/>
      <c r="H245" s="176" t="s">
        <v>1033</v>
      </c>
      <c r="I245" s="194"/>
      <c r="J245" s="176" t="s">
        <v>1035</v>
      </c>
      <c r="K245" s="271">
        <v>100</v>
      </c>
      <c r="L245" s="271">
        <f t="shared" si="206"/>
        <v>90.712610043634143</v>
      </c>
      <c r="M245" s="184"/>
      <c r="N245" s="191" t="s">
        <v>262</v>
      </c>
      <c r="O245" s="272" t="s">
        <v>602</v>
      </c>
      <c r="P245" s="191"/>
      <c r="Q245" s="273"/>
      <c r="R245" s="273"/>
      <c r="S245" s="274"/>
      <c r="T245" s="194">
        <v>69</v>
      </c>
      <c r="U245" s="194">
        <v>1</v>
      </c>
      <c r="V245" s="190">
        <v>2.7E-2</v>
      </c>
      <c r="W245" s="190">
        <v>14.067</v>
      </c>
      <c r="X245" s="191">
        <f t="shared" si="167"/>
        <v>1</v>
      </c>
      <c r="Y245" s="191">
        <f t="shared" si="169"/>
        <v>1</v>
      </c>
      <c r="Z245" s="192">
        <f>K245*X245*Y245</f>
        <v>100</v>
      </c>
      <c r="AA245" s="192">
        <f>L245*X245*Y245</f>
        <v>90.712610043634143</v>
      </c>
      <c r="AB245" s="191">
        <v>0</v>
      </c>
      <c r="AC245" s="192">
        <f>K245*X245*AB245</f>
        <v>0</v>
      </c>
      <c r="AD245" s="192">
        <f>L245*X245*AB245</f>
        <v>0</v>
      </c>
      <c r="AE245" s="244" t="s">
        <v>263</v>
      </c>
      <c r="AF245" s="236">
        <v>526</v>
      </c>
      <c r="AG245" s="236">
        <v>100</v>
      </c>
      <c r="AH245" s="366">
        <f t="shared" si="204"/>
        <v>2.7E-2</v>
      </c>
      <c r="AI245" s="177"/>
      <c r="AJ245" s="266"/>
      <c r="AK245" s="266"/>
      <c r="AL245" s="266"/>
    </row>
    <row r="246" spans="1:38" ht="14.45" customHeight="1" x14ac:dyDescent="0.2">
      <c r="A246" s="236">
        <v>69</v>
      </c>
      <c r="B246" s="266" t="s">
        <v>27</v>
      </c>
      <c r="C246" s="176" t="s">
        <v>1036</v>
      </c>
      <c r="D246" s="267">
        <v>0</v>
      </c>
      <c r="E246" s="267">
        <v>0</v>
      </c>
      <c r="F246" s="268" t="s">
        <v>28</v>
      </c>
      <c r="G246" s="194">
        <v>51095</v>
      </c>
      <c r="H246" s="176" t="s">
        <v>1029</v>
      </c>
      <c r="I246" s="194">
        <v>51095</v>
      </c>
      <c r="J246" s="176" t="s">
        <v>1037</v>
      </c>
      <c r="K246" s="271">
        <f t="shared" ref="K246:K255" si="207">D246*V246/W246</f>
        <v>0</v>
      </c>
      <c r="L246" s="271">
        <f t="shared" si="206"/>
        <v>0</v>
      </c>
      <c r="M246" s="184">
        <f>SUM(K246)</f>
        <v>0</v>
      </c>
      <c r="N246" s="191" t="s">
        <v>262</v>
      </c>
      <c r="O246" s="272" t="s">
        <v>602</v>
      </c>
      <c r="P246" s="191" t="e">
        <f>VLOOKUP(I246,I253:J651,2,FALSE)</f>
        <v>#N/A</v>
      </c>
      <c r="Q246" s="273" t="e">
        <f>VLOOKUP(I246,#REF!,5,FALSE)</f>
        <v>#REF!</v>
      </c>
      <c r="R246" s="273" t="e">
        <f>VLOOKUP(I246,#REF!,6,FALSE)</f>
        <v>#REF!</v>
      </c>
      <c r="S246" s="274" t="e">
        <f t="shared" si="205"/>
        <v>#REF!</v>
      </c>
      <c r="T246" s="194">
        <v>69</v>
      </c>
      <c r="U246" s="194">
        <v>1</v>
      </c>
      <c r="V246" s="190">
        <v>0.752</v>
      </c>
      <c r="W246" s="190">
        <v>0.752</v>
      </c>
      <c r="X246" s="191">
        <f t="shared" si="167"/>
        <v>1</v>
      </c>
      <c r="Y246" s="191">
        <f t="shared" si="169"/>
        <v>1</v>
      </c>
      <c r="Z246" s="192">
        <f t="shared" si="199"/>
        <v>0</v>
      </c>
      <c r="AA246" s="192">
        <f t="shared" si="200"/>
        <v>0</v>
      </c>
      <c r="AB246" s="244">
        <f t="shared" si="201"/>
        <v>0</v>
      </c>
      <c r="AC246" s="249">
        <f t="shared" si="202"/>
        <v>0</v>
      </c>
      <c r="AD246" s="249">
        <f t="shared" si="203"/>
        <v>0</v>
      </c>
      <c r="AE246" s="244" t="s">
        <v>263</v>
      </c>
      <c r="AF246" s="236">
        <v>526</v>
      </c>
      <c r="AG246" s="236">
        <v>100</v>
      </c>
      <c r="AH246" s="366">
        <f t="shared" si="204"/>
        <v>0.752</v>
      </c>
      <c r="AI246" s="177"/>
      <c r="AJ246" s="266"/>
      <c r="AK246" s="266"/>
      <c r="AL246" s="266"/>
    </row>
    <row r="247" spans="1:38" s="589" customFormat="1" ht="14.45" customHeight="1" x14ac:dyDescent="0.2">
      <c r="A247" s="590">
        <v>69</v>
      </c>
      <c r="B247" s="591" t="s">
        <v>433</v>
      </c>
      <c r="C247" s="592" t="s">
        <v>751</v>
      </c>
      <c r="D247" s="593">
        <f t="shared" ref="D247:D255" si="208">VLOOKUP(C247,TLine_Cost,2,FALSE)</f>
        <v>4647301.9099999992</v>
      </c>
      <c r="E247" s="593">
        <f t="shared" ref="E247:E255" si="209">VLOOKUP(C247,TLine_Cost,4,FALSE)</f>
        <v>4279795.4405380031</v>
      </c>
      <c r="F247" s="594" t="s">
        <v>28</v>
      </c>
      <c r="G247" s="590">
        <v>50781</v>
      </c>
      <c r="H247" s="592" t="s">
        <v>1044</v>
      </c>
      <c r="I247" s="590"/>
      <c r="J247" s="595" t="s">
        <v>834</v>
      </c>
      <c r="K247" s="596">
        <f>D247*V247/W247</f>
        <v>647386.27130247524</v>
      </c>
      <c r="L247" s="596">
        <f>E247*V247/W247</f>
        <v>596191.26664125698</v>
      </c>
      <c r="M247" s="597">
        <f>K247+K248</f>
        <v>3988879.5826423825</v>
      </c>
      <c r="N247" s="598" t="s">
        <v>269</v>
      </c>
      <c r="O247" s="599" t="s">
        <v>263</v>
      </c>
      <c r="P247" s="598" t="e">
        <f>VLOOKUP(I247,I248:J663,2,FALSE)</f>
        <v>#N/A</v>
      </c>
      <c r="Q247" s="600" t="e">
        <f>VLOOKUP(I247,#REF!,5,FALSE)</f>
        <v>#REF!</v>
      </c>
      <c r="R247" s="600" t="e">
        <f>VLOOKUP(I247,#REF!,6,FALSE)</f>
        <v>#REF!</v>
      </c>
      <c r="S247" s="601" t="e">
        <f>SQRT(Q247^2+R247^2)</f>
        <v>#REF!</v>
      </c>
      <c r="T247" s="590">
        <v>69</v>
      </c>
      <c r="U247" s="590">
        <v>1</v>
      </c>
      <c r="V247" s="676">
        <v>3.4609999999999999</v>
      </c>
      <c r="W247" s="676">
        <v>24.844999999999999</v>
      </c>
      <c r="X247" s="598">
        <f>IF(F247="yes",1,0)</f>
        <v>1</v>
      </c>
      <c r="Y247" s="598">
        <f>IF(N247="W",1,0)</f>
        <v>0</v>
      </c>
      <c r="Z247" s="603">
        <f t="shared" ref="Z247:Z255" si="210">K247*X247*Y247</f>
        <v>0</v>
      </c>
      <c r="AA247" s="603">
        <f t="shared" ref="AA247:AA255" si="211">L247*X247*Y247</f>
        <v>0</v>
      </c>
      <c r="AB247" s="598">
        <f>IF(N247="R",1,0)</f>
        <v>1</v>
      </c>
      <c r="AC247" s="603">
        <f t="shared" ref="AC247:AC255" si="212">K247*X247*AB247</f>
        <v>647386.27130247524</v>
      </c>
      <c r="AD247" s="603">
        <f t="shared" ref="AD247:AD255" si="213">L247*X247*AB247</f>
        <v>596191.26664125698</v>
      </c>
      <c r="AE247" s="598" t="s">
        <v>263</v>
      </c>
      <c r="AF247" s="590">
        <v>526</v>
      </c>
      <c r="AG247" s="590">
        <v>100</v>
      </c>
      <c r="AH247" s="604">
        <f>V247</f>
        <v>3.4609999999999999</v>
      </c>
      <c r="AI247" s="605"/>
      <c r="AJ247" s="591"/>
      <c r="AK247" s="591"/>
      <c r="AL247" s="591"/>
    </row>
    <row r="248" spans="1:38" s="589" customFormat="1" ht="14.45" customHeight="1" x14ac:dyDescent="0.2">
      <c r="A248" s="590">
        <v>69</v>
      </c>
      <c r="B248" s="591" t="s">
        <v>433</v>
      </c>
      <c r="C248" s="592" t="s">
        <v>751</v>
      </c>
      <c r="D248" s="593">
        <f t="shared" si="208"/>
        <v>4647301.9099999992</v>
      </c>
      <c r="E248" s="593">
        <f t="shared" si="209"/>
        <v>4279795.4405380031</v>
      </c>
      <c r="F248" s="594" t="s">
        <v>28</v>
      </c>
      <c r="G248" s="590">
        <v>50799</v>
      </c>
      <c r="H248" s="592" t="s">
        <v>1045</v>
      </c>
      <c r="I248" s="590">
        <v>50791</v>
      </c>
      <c r="J248" s="592" t="s">
        <v>1046</v>
      </c>
      <c r="K248" s="596">
        <f>D248*V248/W248</f>
        <v>3341493.3113399073</v>
      </c>
      <c r="L248" s="596">
        <f>E248*V248/W248</f>
        <v>3077249.5773705333</v>
      </c>
      <c r="M248" s="597"/>
      <c r="N248" s="598" t="s">
        <v>269</v>
      </c>
      <c r="O248" s="599" t="s">
        <v>263</v>
      </c>
      <c r="P248" s="598" t="e">
        <f>VLOOKUP(I248,I261:J665,2,FALSE)</f>
        <v>#N/A</v>
      </c>
      <c r="Q248" s="600" t="e">
        <f>VLOOKUP(I248,#REF!,5,FALSE)</f>
        <v>#REF!</v>
      </c>
      <c r="R248" s="600" t="e">
        <f>VLOOKUP(I248,#REF!,6,FALSE)</f>
        <v>#REF!</v>
      </c>
      <c r="S248" s="601" t="e">
        <f>SQRT(Q248^2+R248^2)</f>
        <v>#REF!</v>
      </c>
      <c r="T248" s="590">
        <v>69</v>
      </c>
      <c r="U248" s="590">
        <v>1</v>
      </c>
      <c r="V248" s="676">
        <v>17.864000000000001</v>
      </c>
      <c r="W248" s="676">
        <v>24.844999999999999</v>
      </c>
      <c r="X248" s="598">
        <f>IF(F248="yes",1,0)</f>
        <v>1</v>
      </c>
      <c r="Y248" s="598">
        <f>IF(N248="W",1,0)</f>
        <v>0</v>
      </c>
      <c r="Z248" s="603">
        <f t="shared" si="210"/>
        <v>0</v>
      </c>
      <c r="AA248" s="603">
        <f t="shared" si="211"/>
        <v>0</v>
      </c>
      <c r="AB248" s="598">
        <f>IF(N248="R",1,0)</f>
        <v>1</v>
      </c>
      <c r="AC248" s="603">
        <f t="shared" si="212"/>
        <v>3341493.3113399073</v>
      </c>
      <c r="AD248" s="603">
        <f t="shared" si="213"/>
        <v>3077249.5773705333</v>
      </c>
      <c r="AE248" s="598" t="s">
        <v>263</v>
      </c>
      <c r="AF248" s="590">
        <v>526</v>
      </c>
      <c r="AG248" s="590">
        <v>100</v>
      </c>
      <c r="AH248" s="604">
        <f>V248</f>
        <v>17.864000000000001</v>
      </c>
      <c r="AI248" s="605"/>
      <c r="AJ248" s="591"/>
      <c r="AK248" s="591"/>
      <c r="AL248" s="591"/>
    </row>
    <row r="249" spans="1:38" s="724" customFormat="1" ht="14.45" customHeight="1" x14ac:dyDescent="0.2">
      <c r="A249" s="590">
        <v>69</v>
      </c>
      <c r="B249" s="591" t="s">
        <v>636</v>
      </c>
      <c r="C249" s="614" t="s">
        <v>300</v>
      </c>
      <c r="D249" s="593">
        <f>'Transmission Cost 12-31-2016'!B248</f>
        <v>7443339.6099999994</v>
      </c>
      <c r="E249" s="593">
        <f>'Transmission Cost 12-31-2016'!D248</f>
        <v>5830813.4694624124</v>
      </c>
      <c r="F249" s="594" t="s">
        <v>28</v>
      </c>
      <c r="G249" s="590"/>
      <c r="H249" s="608" t="s">
        <v>139</v>
      </c>
      <c r="I249" s="590"/>
      <c r="J249" s="592" t="s">
        <v>1163</v>
      </c>
      <c r="K249" s="596">
        <f t="shared" si="207"/>
        <v>3879676.5038399305</v>
      </c>
      <c r="L249" s="596">
        <f t="shared" si="206"/>
        <v>3039182.8400997422</v>
      </c>
      <c r="M249" s="597">
        <f>SUM(K249:K251)</f>
        <v>7443339.6100000003</v>
      </c>
      <c r="N249" s="598" t="s">
        <v>269</v>
      </c>
      <c r="O249" s="599" t="s">
        <v>263</v>
      </c>
      <c r="P249" s="598"/>
      <c r="Q249" s="600"/>
      <c r="R249" s="600"/>
      <c r="S249" s="601"/>
      <c r="T249" s="590">
        <v>69</v>
      </c>
      <c r="U249" s="590">
        <v>1</v>
      </c>
      <c r="V249" s="604">
        <v>13.787000000000001</v>
      </c>
      <c r="W249" s="604">
        <v>26.451000000000001</v>
      </c>
      <c r="X249" s="598">
        <f t="shared" si="167"/>
        <v>1</v>
      </c>
      <c r="Y249" s="598">
        <f t="shared" si="169"/>
        <v>0</v>
      </c>
      <c r="Z249" s="603">
        <f t="shared" si="210"/>
        <v>0</v>
      </c>
      <c r="AA249" s="603">
        <f t="shared" si="211"/>
        <v>0</v>
      </c>
      <c r="AB249" s="598">
        <f t="shared" ref="AB249:AB254" si="214">IF(N249="R",1,0)</f>
        <v>1</v>
      </c>
      <c r="AC249" s="603">
        <f t="shared" si="212"/>
        <v>3879676.5038399305</v>
      </c>
      <c r="AD249" s="603">
        <f t="shared" si="213"/>
        <v>3039182.8400997422</v>
      </c>
      <c r="AE249" s="598" t="s">
        <v>263</v>
      </c>
      <c r="AF249" s="590">
        <v>526</v>
      </c>
      <c r="AG249" s="590">
        <v>100</v>
      </c>
      <c r="AH249" s="604">
        <f t="shared" ref="AH249:AH255" si="215">V249</f>
        <v>13.787000000000001</v>
      </c>
      <c r="AI249" s="605"/>
      <c r="AJ249" s="723"/>
      <c r="AK249" s="723"/>
      <c r="AL249" s="591"/>
    </row>
    <row r="250" spans="1:38" s="724" customFormat="1" ht="14.45" customHeight="1" x14ac:dyDescent="0.2">
      <c r="A250" s="590">
        <v>69</v>
      </c>
      <c r="B250" s="591" t="s">
        <v>636</v>
      </c>
      <c r="C250" s="614" t="s">
        <v>300</v>
      </c>
      <c r="D250" s="593">
        <f>'Transmission Cost 12-31-2016'!B248</f>
        <v>7443339.6099999994</v>
      </c>
      <c r="E250" s="593">
        <f>'Transmission Cost 12-31-2016'!D248</f>
        <v>5830813.4694624124</v>
      </c>
      <c r="F250" s="594" t="s">
        <v>28</v>
      </c>
      <c r="G250" s="590"/>
      <c r="H250" s="592" t="s">
        <v>1163</v>
      </c>
      <c r="I250" s="590"/>
      <c r="J250" s="595" t="s">
        <v>140</v>
      </c>
      <c r="K250" s="596">
        <f t="shared" si="207"/>
        <v>3537492.8069755393</v>
      </c>
      <c r="L250" s="596">
        <f t="shared" si="206"/>
        <v>2771129.867476163</v>
      </c>
      <c r="M250" s="597"/>
      <c r="N250" s="598" t="s">
        <v>269</v>
      </c>
      <c r="O250" s="599" t="s">
        <v>263</v>
      </c>
      <c r="P250" s="598"/>
      <c r="Q250" s="600"/>
      <c r="R250" s="600"/>
      <c r="S250" s="601"/>
      <c r="T250" s="590">
        <v>69</v>
      </c>
      <c r="U250" s="590">
        <v>1</v>
      </c>
      <c r="V250" s="676">
        <v>12.571</v>
      </c>
      <c r="W250" s="604">
        <v>26.451000000000001</v>
      </c>
      <c r="X250" s="598">
        <f t="shared" si="167"/>
        <v>1</v>
      </c>
      <c r="Y250" s="598">
        <f t="shared" si="169"/>
        <v>0</v>
      </c>
      <c r="Z250" s="603">
        <f t="shared" si="210"/>
        <v>0</v>
      </c>
      <c r="AA250" s="603">
        <f t="shared" si="211"/>
        <v>0</v>
      </c>
      <c r="AB250" s="598">
        <f t="shared" si="214"/>
        <v>1</v>
      </c>
      <c r="AC250" s="603">
        <f t="shared" si="212"/>
        <v>3537492.8069755393</v>
      </c>
      <c r="AD250" s="603">
        <f t="shared" si="213"/>
        <v>2771129.867476163</v>
      </c>
      <c r="AE250" s="598" t="s">
        <v>263</v>
      </c>
      <c r="AF250" s="590">
        <v>526</v>
      </c>
      <c r="AG250" s="590">
        <v>100</v>
      </c>
      <c r="AH250" s="604">
        <f t="shared" si="215"/>
        <v>12.571</v>
      </c>
      <c r="AI250" s="605"/>
      <c r="AJ250" s="723"/>
      <c r="AK250" s="723"/>
      <c r="AL250" s="591"/>
    </row>
    <row r="251" spans="1:38" s="724" customFormat="1" ht="14.45" customHeight="1" x14ac:dyDescent="0.2">
      <c r="A251" s="590">
        <v>69</v>
      </c>
      <c r="B251" s="591" t="s">
        <v>636</v>
      </c>
      <c r="C251" s="614" t="s">
        <v>300</v>
      </c>
      <c r="D251" s="593">
        <f>'Transmission Cost 12-31-2016'!B248</f>
        <v>7443339.6099999994</v>
      </c>
      <c r="E251" s="593">
        <f>'Transmission Cost 12-31-2016'!D248</f>
        <v>5830813.4694624124</v>
      </c>
      <c r="F251" s="594" t="s">
        <v>28</v>
      </c>
      <c r="G251" s="590"/>
      <c r="H251" s="592" t="s">
        <v>1163</v>
      </c>
      <c r="I251" s="590"/>
      <c r="J251" s="595" t="s">
        <v>141</v>
      </c>
      <c r="K251" s="596">
        <f t="shared" si="207"/>
        <v>26170.299184529882</v>
      </c>
      <c r="L251" s="596">
        <f t="shared" si="206"/>
        <v>20500.761886507291</v>
      </c>
      <c r="M251" s="597"/>
      <c r="N251" s="598" t="s">
        <v>269</v>
      </c>
      <c r="O251" s="599" t="s">
        <v>263</v>
      </c>
      <c r="P251" s="598"/>
      <c r="Q251" s="600"/>
      <c r="R251" s="600"/>
      <c r="S251" s="601"/>
      <c r="T251" s="590">
        <v>69</v>
      </c>
      <c r="U251" s="590">
        <v>1</v>
      </c>
      <c r="V251" s="676">
        <v>9.2999999999999999E-2</v>
      </c>
      <c r="W251" s="604">
        <v>26.451000000000001</v>
      </c>
      <c r="X251" s="598">
        <f t="shared" si="167"/>
        <v>1</v>
      </c>
      <c r="Y251" s="598">
        <f t="shared" si="169"/>
        <v>0</v>
      </c>
      <c r="Z251" s="603">
        <f t="shared" si="210"/>
        <v>0</v>
      </c>
      <c r="AA251" s="603">
        <f t="shared" si="211"/>
        <v>0</v>
      </c>
      <c r="AB251" s="598">
        <f t="shared" si="214"/>
        <v>1</v>
      </c>
      <c r="AC251" s="603">
        <f t="shared" si="212"/>
        <v>26170.299184529882</v>
      </c>
      <c r="AD251" s="603">
        <f t="shared" si="213"/>
        <v>20500.761886507291</v>
      </c>
      <c r="AE251" s="598" t="s">
        <v>263</v>
      </c>
      <c r="AF251" s="590">
        <v>526</v>
      </c>
      <c r="AG251" s="590">
        <v>100</v>
      </c>
      <c r="AH251" s="604">
        <f t="shared" si="215"/>
        <v>9.2999999999999999E-2</v>
      </c>
      <c r="AI251" s="605"/>
      <c r="AJ251" s="723"/>
      <c r="AK251" s="723"/>
      <c r="AL251" s="591"/>
    </row>
    <row r="252" spans="1:38" s="589" customFormat="1" ht="14.45" customHeight="1" x14ac:dyDescent="0.2">
      <c r="A252" s="590">
        <v>69</v>
      </c>
      <c r="B252" s="591" t="s">
        <v>425</v>
      </c>
      <c r="C252" s="606" t="s">
        <v>738</v>
      </c>
      <c r="D252" s="593">
        <f>VLOOKUP(C252,TLine_Cost,2,FALSE)</f>
        <v>4234945.0199999996</v>
      </c>
      <c r="E252" s="593">
        <f t="shared" si="209"/>
        <v>2780086.9839149565</v>
      </c>
      <c r="F252" s="594" t="s">
        <v>28</v>
      </c>
      <c r="G252" s="590"/>
      <c r="H252" s="592" t="s">
        <v>1044</v>
      </c>
      <c r="I252" s="590"/>
      <c r="J252" s="592" t="s">
        <v>1038</v>
      </c>
      <c r="K252" s="596">
        <f t="shared" si="207"/>
        <v>838267.14926773449</v>
      </c>
      <c r="L252" s="596">
        <f t="shared" si="206"/>
        <v>550291.81718225102</v>
      </c>
      <c r="M252" s="597">
        <f>SUM(K252:K257)</f>
        <v>2354143.6722661611</v>
      </c>
      <c r="N252" s="598" t="s">
        <v>269</v>
      </c>
      <c r="O252" s="599" t="s">
        <v>263</v>
      </c>
      <c r="P252" s="598"/>
      <c r="Q252" s="600"/>
      <c r="R252" s="600"/>
      <c r="S252" s="601"/>
      <c r="T252" s="590">
        <v>69</v>
      </c>
      <c r="U252" s="590">
        <v>1</v>
      </c>
      <c r="V252" s="676">
        <v>5.5359999999999996</v>
      </c>
      <c r="W252" s="676">
        <v>27.968</v>
      </c>
      <c r="X252" s="598">
        <f t="shared" si="167"/>
        <v>1</v>
      </c>
      <c r="Y252" s="598">
        <f t="shared" si="169"/>
        <v>0</v>
      </c>
      <c r="Z252" s="603">
        <f t="shared" si="210"/>
        <v>0</v>
      </c>
      <c r="AA252" s="603">
        <f t="shared" si="211"/>
        <v>0</v>
      </c>
      <c r="AB252" s="598">
        <f t="shared" si="214"/>
        <v>1</v>
      </c>
      <c r="AC252" s="603">
        <f t="shared" si="212"/>
        <v>838267.14926773449</v>
      </c>
      <c r="AD252" s="603">
        <f t="shared" si="213"/>
        <v>550291.81718225102</v>
      </c>
      <c r="AE252" s="598" t="s">
        <v>263</v>
      </c>
      <c r="AF252" s="590">
        <v>526</v>
      </c>
      <c r="AG252" s="590">
        <v>100</v>
      </c>
      <c r="AH252" s="604">
        <f t="shared" si="215"/>
        <v>5.5359999999999996</v>
      </c>
      <c r="AI252" s="605"/>
      <c r="AJ252" s="591"/>
      <c r="AK252" s="591"/>
      <c r="AL252" s="591"/>
    </row>
    <row r="253" spans="1:38" s="589" customFormat="1" ht="14.45" customHeight="1" x14ac:dyDescent="0.2">
      <c r="A253" s="590">
        <v>69</v>
      </c>
      <c r="B253" s="591" t="s">
        <v>425</v>
      </c>
      <c r="C253" s="606" t="s">
        <v>738</v>
      </c>
      <c r="D253" s="593">
        <f t="shared" si="208"/>
        <v>4234945.0199999996</v>
      </c>
      <c r="E253" s="593">
        <f t="shared" si="209"/>
        <v>2780086.9839149565</v>
      </c>
      <c r="F253" s="594" t="s">
        <v>28</v>
      </c>
      <c r="G253" s="590">
        <v>50781</v>
      </c>
      <c r="H253" s="592" t="s">
        <v>1038</v>
      </c>
      <c r="I253" s="590">
        <v>50775</v>
      </c>
      <c r="J253" s="592" t="s">
        <v>1040</v>
      </c>
      <c r="K253" s="596">
        <f t="shared" si="207"/>
        <v>188519.25593177919</v>
      </c>
      <c r="L253" s="596">
        <f t="shared" si="206"/>
        <v>123756.01741183214</v>
      </c>
      <c r="M253" s="597"/>
      <c r="N253" s="598" t="s">
        <v>269</v>
      </c>
      <c r="O253" s="599" t="s">
        <v>263</v>
      </c>
      <c r="P253" s="598" t="e">
        <f>VLOOKUP(I253,I254:J652,2,FALSE)</f>
        <v>#N/A</v>
      </c>
      <c r="Q253" s="600" t="e">
        <f>VLOOKUP(I253,#REF!,5,FALSE)</f>
        <v>#REF!</v>
      </c>
      <c r="R253" s="600" t="e">
        <f>VLOOKUP(I253,#REF!,6,FALSE)</f>
        <v>#REF!</v>
      </c>
      <c r="S253" s="601" t="e">
        <f>SQRT(Q253^2+R253^2)</f>
        <v>#REF!</v>
      </c>
      <c r="T253" s="590">
        <v>69</v>
      </c>
      <c r="U253" s="590">
        <v>1</v>
      </c>
      <c r="V253" s="676">
        <v>1.2450000000000001</v>
      </c>
      <c r="W253" s="676">
        <v>27.968</v>
      </c>
      <c r="X253" s="598">
        <f t="shared" si="167"/>
        <v>1</v>
      </c>
      <c r="Y253" s="598">
        <f t="shared" si="169"/>
        <v>0</v>
      </c>
      <c r="Z253" s="603">
        <f t="shared" si="210"/>
        <v>0</v>
      </c>
      <c r="AA253" s="603">
        <f t="shared" si="211"/>
        <v>0</v>
      </c>
      <c r="AB253" s="598">
        <f t="shared" si="214"/>
        <v>1</v>
      </c>
      <c r="AC253" s="603">
        <f t="shared" si="212"/>
        <v>188519.25593177919</v>
      </c>
      <c r="AD253" s="603">
        <f t="shared" si="213"/>
        <v>123756.01741183214</v>
      </c>
      <c r="AE253" s="598" t="s">
        <v>263</v>
      </c>
      <c r="AF253" s="590">
        <v>526</v>
      </c>
      <c r="AG253" s="590">
        <v>100</v>
      </c>
      <c r="AH253" s="604">
        <f t="shared" si="215"/>
        <v>1.2450000000000001</v>
      </c>
      <c r="AI253" s="605"/>
      <c r="AJ253" s="591"/>
      <c r="AK253" s="591"/>
      <c r="AL253" s="591"/>
    </row>
    <row r="254" spans="1:38" s="589" customFormat="1" ht="14.45" customHeight="1" x14ac:dyDescent="0.2">
      <c r="A254" s="590">
        <v>69</v>
      </c>
      <c r="B254" s="591" t="s">
        <v>425</v>
      </c>
      <c r="C254" s="606" t="s">
        <v>738</v>
      </c>
      <c r="D254" s="593">
        <f t="shared" si="208"/>
        <v>4234945.0199999996</v>
      </c>
      <c r="E254" s="593">
        <f t="shared" si="209"/>
        <v>2780086.9839149565</v>
      </c>
      <c r="F254" s="594" t="s">
        <v>28</v>
      </c>
      <c r="G254" s="590">
        <v>50775</v>
      </c>
      <c r="H254" s="592" t="s">
        <v>1038</v>
      </c>
      <c r="I254" s="590">
        <v>50773</v>
      </c>
      <c r="J254" s="592" t="s">
        <v>1041</v>
      </c>
      <c r="K254" s="596">
        <f t="shared" si="207"/>
        <v>518011.54581736261</v>
      </c>
      <c r="L254" s="596">
        <f t="shared" si="206"/>
        <v>340055.69121757243</v>
      </c>
      <c r="M254" s="597"/>
      <c r="N254" s="598" t="s">
        <v>269</v>
      </c>
      <c r="O254" s="599" t="s">
        <v>263</v>
      </c>
      <c r="P254" s="598" t="e">
        <f>VLOOKUP(I254,I256:J653,2,FALSE)</f>
        <v>#N/A</v>
      </c>
      <c r="Q254" s="600" t="e">
        <f>VLOOKUP(I254,#REF!,5,FALSE)</f>
        <v>#REF!</v>
      </c>
      <c r="R254" s="600" t="e">
        <f>VLOOKUP(I254,#REF!,6,FALSE)</f>
        <v>#REF!</v>
      </c>
      <c r="S254" s="601" t="e">
        <f>SQRT(Q254^2+R254^2)</f>
        <v>#REF!</v>
      </c>
      <c r="T254" s="590">
        <v>69</v>
      </c>
      <c r="U254" s="590">
        <v>1</v>
      </c>
      <c r="V254" s="676">
        <v>3.4209999999999998</v>
      </c>
      <c r="W254" s="676">
        <v>27.968</v>
      </c>
      <c r="X254" s="598">
        <f t="shared" si="167"/>
        <v>1</v>
      </c>
      <c r="Y254" s="598">
        <f t="shared" si="169"/>
        <v>0</v>
      </c>
      <c r="Z254" s="603">
        <f t="shared" si="210"/>
        <v>0</v>
      </c>
      <c r="AA254" s="603">
        <f t="shared" si="211"/>
        <v>0</v>
      </c>
      <c r="AB254" s="598">
        <f t="shared" si="214"/>
        <v>1</v>
      </c>
      <c r="AC254" s="603">
        <f t="shared" si="212"/>
        <v>518011.54581736261</v>
      </c>
      <c r="AD254" s="603">
        <f t="shared" si="213"/>
        <v>340055.69121757243</v>
      </c>
      <c r="AE254" s="598" t="s">
        <v>263</v>
      </c>
      <c r="AF254" s="590">
        <v>526</v>
      </c>
      <c r="AG254" s="590">
        <v>100</v>
      </c>
      <c r="AH254" s="604">
        <f t="shared" si="215"/>
        <v>3.4209999999999998</v>
      </c>
      <c r="AI254" s="605"/>
      <c r="AJ254" s="591"/>
      <c r="AK254" s="591"/>
      <c r="AL254" s="591"/>
    </row>
    <row r="255" spans="1:38" s="589" customFormat="1" ht="14.45" customHeight="1" x14ac:dyDescent="0.2">
      <c r="A255" s="590">
        <v>69</v>
      </c>
      <c r="B255" s="591" t="s">
        <v>425</v>
      </c>
      <c r="C255" s="606" t="s">
        <v>738</v>
      </c>
      <c r="D255" s="593">
        <f t="shared" si="208"/>
        <v>4234945.0199999996</v>
      </c>
      <c r="E255" s="593">
        <f t="shared" si="209"/>
        <v>2780086.9839149565</v>
      </c>
      <c r="F255" s="594" t="s">
        <v>28</v>
      </c>
      <c r="G255" s="590"/>
      <c r="H255" s="592" t="s">
        <v>1167</v>
      </c>
      <c r="I255" s="590"/>
      <c r="J255" s="592" t="s">
        <v>1039</v>
      </c>
      <c r="K255" s="596">
        <f t="shared" si="207"/>
        <v>177162.67424914183</v>
      </c>
      <c r="L255" s="596">
        <f t="shared" si="206"/>
        <v>116300.835640035</v>
      </c>
      <c r="M255" s="597"/>
      <c r="N255" s="598" t="s">
        <v>269</v>
      </c>
      <c r="O255" s="599" t="s">
        <v>263</v>
      </c>
      <c r="P255" s="598"/>
      <c r="Q255" s="600"/>
      <c r="R255" s="600"/>
      <c r="S255" s="601"/>
      <c r="T255" s="590">
        <v>69</v>
      </c>
      <c r="U255" s="590">
        <v>1</v>
      </c>
      <c r="V255" s="676">
        <v>1.17</v>
      </c>
      <c r="W255" s="676">
        <v>27.968</v>
      </c>
      <c r="X255" s="598">
        <f t="shared" si="167"/>
        <v>1</v>
      </c>
      <c r="Y255" s="598">
        <f t="shared" si="169"/>
        <v>0</v>
      </c>
      <c r="Z255" s="603">
        <f t="shared" si="210"/>
        <v>0</v>
      </c>
      <c r="AA255" s="603">
        <f t="shared" si="211"/>
        <v>0</v>
      </c>
      <c r="AB255" s="598">
        <f>IF(N255="R",1,0)</f>
        <v>1</v>
      </c>
      <c r="AC255" s="603">
        <f t="shared" si="212"/>
        <v>177162.67424914183</v>
      </c>
      <c r="AD255" s="603">
        <f t="shared" si="213"/>
        <v>116300.835640035</v>
      </c>
      <c r="AE255" s="598" t="s">
        <v>263</v>
      </c>
      <c r="AF255" s="590">
        <v>526</v>
      </c>
      <c r="AG255" s="590">
        <v>100</v>
      </c>
      <c r="AH255" s="604">
        <f t="shared" si="215"/>
        <v>1.17</v>
      </c>
      <c r="AI255" s="605"/>
      <c r="AJ255" s="591"/>
      <c r="AK255" s="591"/>
      <c r="AL255" s="591"/>
    </row>
    <row r="256" spans="1:38" s="589" customFormat="1" ht="14.45" customHeight="1" x14ac:dyDescent="0.2">
      <c r="A256" s="590">
        <v>69</v>
      </c>
      <c r="B256" s="591" t="s">
        <v>425</v>
      </c>
      <c r="C256" s="606" t="s">
        <v>738</v>
      </c>
      <c r="D256" s="593">
        <f>VLOOKUP(C256,TLine_Cost,2,FALSE)</f>
        <v>4234945.0199999996</v>
      </c>
      <c r="E256" s="593">
        <f>VLOOKUP(C256,TLine_Cost,4,FALSE)</f>
        <v>2780086.9839149565</v>
      </c>
      <c r="F256" s="594" t="s">
        <v>28</v>
      </c>
      <c r="G256" s="590">
        <v>50747</v>
      </c>
      <c r="H256" s="592" t="s">
        <v>1039</v>
      </c>
      <c r="I256" s="590">
        <v>50777</v>
      </c>
      <c r="J256" s="592" t="s">
        <v>1042</v>
      </c>
      <c r="K256" s="596">
        <f t="shared" ref="K256:K263" si="216">D256*V256/W256</f>
        <v>63294.015244565206</v>
      </c>
      <c r="L256" s="596">
        <f t="shared" ref="L256:L263" si="217">E256*V256/W256</f>
        <v>41550.213074815918</v>
      </c>
      <c r="M256" s="597"/>
      <c r="N256" s="598" t="s">
        <v>269</v>
      </c>
      <c r="O256" s="599" t="s">
        <v>263</v>
      </c>
      <c r="P256" s="598" t="e">
        <f>VLOOKUP(I256,I257:J654,2,FALSE)</f>
        <v>#N/A</v>
      </c>
      <c r="Q256" s="600" t="e">
        <f>VLOOKUP(I256,#REF!,5,FALSE)</f>
        <v>#REF!</v>
      </c>
      <c r="R256" s="600" t="e">
        <f>VLOOKUP(I256,#REF!,6,FALSE)</f>
        <v>#REF!</v>
      </c>
      <c r="S256" s="601" t="e">
        <f t="shared" ref="S256:S263" si="218">SQRT(Q256^2+R256^2)</f>
        <v>#REF!</v>
      </c>
      <c r="T256" s="590">
        <v>69</v>
      </c>
      <c r="U256" s="590">
        <v>1</v>
      </c>
      <c r="V256" s="676">
        <v>0.41799999999999998</v>
      </c>
      <c r="W256" s="676">
        <v>27.968</v>
      </c>
      <c r="X256" s="598">
        <f t="shared" si="167"/>
        <v>1</v>
      </c>
      <c r="Y256" s="598">
        <f t="shared" si="169"/>
        <v>0</v>
      </c>
      <c r="Z256" s="603">
        <f t="shared" ref="Z256:Z263" si="219">K256*X256*Y256</f>
        <v>0</v>
      </c>
      <c r="AA256" s="603">
        <f t="shared" ref="AA256:AA263" si="220">L256*X256*Y256</f>
        <v>0</v>
      </c>
      <c r="AB256" s="598">
        <f t="shared" ref="AB256:AB263" si="221">IF(N256="R",1,0)</f>
        <v>1</v>
      </c>
      <c r="AC256" s="603">
        <f t="shared" ref="AC256:AC263" si="222">K256*X256*AB256</f>
        <v>63294.015244565206</v>
      </c>
      <c r="AD256" s="603">
        <f t="shared" ref="AD256:AD263" si="223">L256*X256*AB256</f>
        <v>41550.213074815918</v>
      </c>
      <c r="AE256" s="598" t="s">
        <v>263</v>
      </c>
      <c r="AF256" s="590">
        <v>526</v>
      </c>
      <c r="AG256" s="590">
        <v>100</v>
      </c>
      <c r="AH256" s="604">
        <f t="shared" si="204"/>
        <v>0.41799999999999998</v>
      </c>
      <c r="AI256" s="605"/>
      <c r="AJ256" s="591"/>
      <c r="AK256" s="591"/>
      <c r="AL256" s="591"/>
    </row>
    <row r="257" spans="1:38" s="589" customFormat="1" ht="14.45" customHeight="1" x14ac:dyDescent="0.2">
      <c r="A257" s="590">
        <v>69</v>
      </c>
      <c r="B257" s="591" t="s">
        <v>425</v>
      </c>
      <c r="C257" s="606" t="s">
        <v>738</v>
      </c>
      <c r="D257" s="593">
        <f>VLOOKUP(C257,TLine_Cost,2,FALSE)</f>
        <v>4234945.0199999996</v>
      </c>
      <c r="E257" s="593">
        <f>VLOOKUP(C257,TLine_Cost,4,FALSE)</f>
        <v>2780086.9839149565</v>
      </c>
      <c r="F257" s="594" t="s">
        <v>28</v>
      </c>
      <c r="G257" s="590">
        <v>50777</v>
      </c>
      <c r="H257" s="592" t="s">
        <v>1039</v>
      </c>
      <c r="I257" s="590">
        <v>50771</v>
      </c>
      <c r="J257" s="592" t="s">
        <v>1043</v>
      </c>
      <c r="K257" s="596">
        <f t="shared" si="216"/>
        <v>568889.03175557777</v>
      </c>
      <c r="L257" s="596">
        <f t="shared" si="217"/>
        <v>373454.90555522352</v>
      </c>
      <c r="M257" s="597"/>
      <c r="N257" s="598" t="s">
        <v>269</v>
      </c>
      <c r="O257" s="599" t="s">
        <v>263</v>
      </c>
      <c r="P257" s="598" t="e">
        <f>VLOOKUP(I257,I260:J655,2,FALSE)</f>
        <v>#N/A</v>
      </c>
      <c r="Q257" s="600" t="e">
        <f>VLOOKUP(I257,#REF!,5,FALSE)</f>
        <v>#REF!</v>
      </c>
      <c r="R257" s="600" t="e">
        <f>VLOOKUP(I257,#REF!,6,FALSE)</f>
        <v>#REF!</v>
      </c>
      <c r="S257" s="601" t="e">
        <f t="shared" si="218"/>
        <v>#REF!</v>
      </c>
      <c r="T257" s="590">
        <v>69</v>
      </c>
      <c r="U257" s="590">
        <v>1</v>
      </c>
      <c r="V257" s="676">
        <v>3.7570000000000001</v>
      </c>
      <c r="W257" s="676">
        <v>27.968</v>
      </c>
      <c r="X257" s="598">
        <f t="shared" si="167"/>
        <v>1</v>
      </c>
      <c r="Y257" s="598">
        <f t="shared" si="169"/>
        <v>0</v>
      </c>
      <c r="Z257" s="603">
        <f t="shared" si="219"/>
        <v>0</v>
      </c>
      <c r="AA257" s="603">
        <f t="shared" si="220"/>
        <v>0</v>
      </c>
      <c r="AB257" s="598">
        <f t="shared" si="221"/>
        <v>1</v>
      </c>
      <c r="AC257" s="603">
        <f t="shared" si="222"/>
        <v>568889.03175557777</v>
      </c>
      <c r="AD257" s="603">
        <f t="shared" si="223"/>
        <v>373454.90555522352</v>
      </c>
      <c r="AE257" s="598" t="s">
        <v>263</v>
      </c>
      <c r="AF257" s="590">
        <v>526</v>
      </c>
      <c r="AG257" s="590">
        <v>100</v>
      </c>
      <c r="AH257" s="604">
        <f t="shared" si="204"/>
        <v>3.7570000000000001</v>
      </c>
      <c r="AI257" s="605"/>
      <c r="AJ257" s="591"/>
      <c r="AK257" s="591"/>
      <c r="AL257" s="591"/>
    </row>
    <row r="258" spans="1:38" s="589" customFormat="1" ht="14.45" customHeight="1" x14ac:dyDescent="0.2">
      <c r="A258" s="592">
        <v>115</v>
      </c>
      <c r="B258" s="605" t="s">
        <v>1165</v>
      </c>
      <c r="C258" s="592" t="s">
        <v>863</v>
      </c>
      <c r="D258" s="674">
        <f>'Transmission Cost 12-31-2016'!B423</f>
        <v>818634.9</v>
      </c>
      <c r="E258" s="674">
        <f>'Transmission Cost 12-31-2016'!D423</f>
        <v>440863.24358391628</v>
      </c>
      <c r="F258" s="612" t="s">
        <v>28</v>
      </c>
      <c r="G258" s="606"/>
      <c r="H258" s="592" t="s">
        <v>1167</v>
      </c>
      <c r="I258" s="617"/>
      <c r="J258" s="592" t="s">
        <v>1044</v>
      </c>
      <c r="K258" s="617">
        <f>D258*V258/W258</f>
        <v>818634.9</v>
      </c>
      <c r="L258" s="618">
        <f>E258*V258/W258</f>
        <v>440863.24358391628</v>
      </c>
      <c r="M258" s="597">
        <f>SUM(K258)</f>
        <v>818634.9</v>
      </c>
      <c r="N258" s="616" t="s">
        <v>269</v>
      </c>
      <c r="O258" s="619" t="s">
        <v>263</v>
      </c>
      <c r="P258" s="620"/>
      <c r="Q258" s="621"/>
      <c r="R258" s="616"/>
      <c r="S258" s="616"/>
      <c r="T258" s="675">
        <v>115</v>
      </c>
      <c r="U258" s="619">
        <v>1</v>
      </c>
      <c r="V258" s="676">
        <v>25.3</v>
      </c>
      <c r="W258" s="676">
        <v>25.3</v>
      </c>
      <c r="X258" s="598">
        <f>IF(F258="yes",1,0)</f>
        <v>1</v>
      </c>
      <c r="Y258" s="598">
        <f>IF(N258="W",1,0)</f>
        <v>0</v>
      </c>
      <c r="Z258" s="603">
        <f>K258*X258*Y258</f>
        <v>0</v>
      </c>
      <c r="AA258" s="603">
        <f>L258*X258*Y258</f>
        <v>0</v>
      </c>
      <c r="AB258" s="625">
        <v>1</v>
      </c>
      <c r="AC258" s="603">
        <f>K258*X258*AB258</f>
        <v>818634.9</v>
      </c>
      <c r="AD258" s="603">
        <f>L258*X258*AB258</f>
        <v>440863.24358391628</v>
      </c>
      <c r="AE258" s="616" t="s">
        <v>263</v>
      </c>
      <c r="AF258" s="590">
        <v>526</v>
      </c>
      <c r="AG258" s="590">
        <v>100</v>
      </c>
      <c r="AH258" s="604">
        <f>V258</f>
        <v>25.3</v>
      </c>
      <c r="AI258" s="605"/>
      <c r="AJ258" s="591"/>
      <c r="AK258" s="591"/>
      <c r="AL258" s="591"/>
    </row>
    <row r="259" spans="1:38" s="589" customFormat="1" ht="14.45" customHeight="1" x14ac:dyDescent="0.2">
      <c r="A259" s="606"/>
      <c r="B259" s="591"/>
      <c r="C259" s="606" t="s">
        <v>1355</v>
      </c>
      <c r="D259" s="593">
        <v>902656.91</v>
      </c>
      <c r="E259" s="593">
        <v>415836.28</v>
      </c>
      <c r="F259" s="594" t="s">
        <v>28</v>
      </c>
      <c r="G259" s="606"/>
      <c r="H259" s="772" t="s">
        <v>1356</v>
      </c>
      <c r="I259" s="772"/>
      <c r="J259" s="772"/>
      <c r="K259" s="617">
        <f>D259*V259/W259</f>
        <v>902656.91</v>
      </c>
      <c r="L259" s="618">
        <f>E259*V259/W259</f>
        <v>415836.28</v>
      </c>
      <c r="M259" s="597">
        <f>SUM(K259)</f>
        <v>902656.91</v>
      </c>
      <c r="N259" s="591" t="s">
        <v>269</v>
      </c>
      <c r="O259" s="641" t="s">
        <v>263</v>
      </c>
      <c r="P259" s="591"/>
      <c r="Q259" s="591"/>
      <c r="R259" s="591"/>
      <c r="S259" s="591"/>
      <c r="T259" s="622">
        <v>115</v>
      </c>
      <c r="U259" s="606">
        <v>1</v>
      </c>
      <c r="V259" s="642">
        <v>1</v>
      </c>
      <c r="W259" s="642">
        <v>1</v>
      </c>
      <c r="X259" s="598">
        <f>IF(F259="yes",1,0)</f>
        <v>1</v>
      </c>
      <c r="Y259" s="598">
        <f>IF(N259="W",1,0)</f>
        <v>0</v>
      </c>
      <c r="Z259" s="603">
        <f>K259*X259*Y259</f>
        <v>0</v>
      </c>
      <c r="AA259" s="603">
        <f>L259*X259*Y259</f>
        <v>0</v>
      </c>
      <c r="AB259" s="591">
        <v>1</v>
      </c>
      <c r="AC259" s="603">
        <f>K259*X259*AB259</f>
        <v>902656.91</v>
      </c>
      <c r="AD259" s="603">
        <f>L259*X259*AB259</f>
        <v>415836.28</v>
      </c>
      <c r="AE259" s="591" t="s">
        <v>263</v>
      </c>
      <c r="AF259" s="606">
        <v>526</v>
      </c>
      <c r="AG259" s="606">
        <v>100</v>
      </c>
      <c r="AH259" s="604">
        <f>V259</f>
        <v>1</v>
      </c>
      <c r="AI259" s="605"/>
      <c r="AJ259" s="591"/>
      <c r="AK259" s="591"/>
      <c r="AL259" s="591"/>
    </row>
    <row r="260" spans="1:38" s="589" customFormat="1" ht="14.45" customHeight="1" x14ac:dyDescent="0.2">
      <c r="A260" s="590">
        <v>69</v>
      </c>
      <c r="B260" s="591" t="s">
        <v>432</v>
      </c>
      <c r="C260" s="592" t="s">
        <v>374</v>
      </c>
      <c r="D260" s="593">
        <f>VLOOKUP(C260,TLine_Cost,2,FALSE)</f>
        <v>16458733.84</v>
      </c>
      <c r="E260" s="593">
        <f>VLOOKUP(C260,TLine_Cost,4,FALSE)</f>
        <v>15890805.993522666</v>
      </c>
      <c r="F260" s="594" t="s">
        <v>29</v>
      </c>
      <c r="G260" s="590">
        <v>50761</v>
      </c>
      <c r="H260" s="592" t="s">
        <v>1051</v>
      </c>
      <c r="I260" s="590">
        <v>50763</v>
      </c>
      <c r="J260" s="592" t="s">
        <v>1052</v>
      </c>
      <c r="K260" s="596">
        <f>D260*V260/W260</f>
        <v>12550352.478110034</v>
      </c>
      <c r="L260" s="596">
        <f>E260*V260/W260</f>
        <v>12117287.898251412</v>
      </c>
      <c r="M260" s="597">
        <f>SUM(K260)</f>
        <v>12550352.478110034</v>
      </c>
      <c r="N260" s="598" t="s">
        <v>269</v>
      </c>
      <c r="O260" s="599" t="s">
        <v>263</v>
      </c>
      <c r="P260" s="598" t="e">
        <f>VLOOKUP(I260,I272:J670,2,FALSE)</f>
        <v>#N/A</v>
      </c>
      <c r="Q260" s="600" t="e">
        <f>VLOOKUP(I260,#REF!,5,FALSE)</f>
        <v>#REF!</v>
      </c>
      <c r="R260" s="600" t="e">
        <f>VLOOKUP(I260,#REF!,6,FALSE)</f>
        <v>#REF!</v>
      </c>
      <c r="S260" s="601" t="e">
        <f>SQRT(Q260^2+R260^2)</f>
        <v>#REF!</v>
      </c>
      <c r="T260" s="590">
        <v>69</v>
      </c>
      <c r="U260" s="590">
        <v>1</v>
      </c>
      <c r="V260" s="676">
        <v>23.756</v>
      </c>
      <c r="W260" s="676">
        <v>31.154</v>
      </c>
      <c r="X260" s="598">
        <f t="shared" si="167"/>
        <v>0</v>
      </c>
      <c r="Y260" s="598">
        <f t="shared" si="169"/>
        <v>0</v>
      </c>
      <c r="Z260" s="603">
        <f>K260*X260*Y260</f>
        <v>0</v>
      </c>
      <c r="AA260" s="603">
        <f>L260*X260*Y260</f>
        <v>0</v>
      </c>
      <c r="AB260" s="598">
        <f>IF(N260="R",1,0)</f>
        <v>1</v>
      </c>
      <c r="AC260" s="603">
        <f>K260*X260*AB260</f>
        <v>0</v>
      </c>
      <c r="AD260" s="603">
        <f>L260*X260*AB260</f>
        <v>0</v>
      </c>
      <c r="AE260" s="598" t="s">
        <v>263</v>
      </c>
      <c r="AF260" s="590">
        <v>526</v>
      </c>
      <c r="AG260" s="590">
        <v>100</v>
      </c>
      <c r="AH260" s="604">
        <f>V260</f>
        <v>23.756</v>
      </c>
      <c r="AI260" s="591"/>
      <c r="AJ260" s="591"/>
      <c r="AK260" s="591"/>
      <c r="AL260" s="591"/>
    </row>
    <row r="261" spans="1:38" s="589" customFormat="1" ht="14.45" customHeight="1" x14ac:dyDescent="0.2">
      <c r="A261" s="590">
        <v>69</v>
      </c>
      <c r="B261" s="591" t="s">
        <v>434</v>
      </c>
      <c r="C261" s="592" t="s">
        <v>809</v>
      </c>
      <c r="D261" s="593">
        <f>'Transmission Cost 12-31-2016'!B314</f>
        <v>11110599.32</v>
      </c>
      <c r="E261" s="593">
        <f>'Transmission Cost 12-31-2016'!D314</f>
        <v>10486541.857621484</v>
      </c>
      <c r="F261" s="594" t="s">
        <v>29</v>
      </c>
      <c r="G261" s="590">
        <v>50759</v>
      </c>
      <c r="H261" s="725" t="s">
        <v>1045</v>
      </c>
      <c r="I261" s="590">
        <v>50759</v>
      </c>
      <c r="J261" s="725" t="s">
        <v>1710</v>
      </c>
      <c r="K261" s="596">
        <f t="shared" si="216"/>
        <v>8281885.2902267221</v>
      </c>
      <c r="L261" s="596">
        <f t="shared" si="217"/>
        <v>7816710.3550974037</v>
      </c>
      <c r="M261" s="597">
        <f>SUM(K261:K264)</f>
        <v>11110599.32</v>
      </c>
      <c r="N261" s="598" t="s">
        <v>262</v>
      </c>
      <c r="O261" s="599" t="s">
        <v>610</v>
      </c>
      <c r="P261" s="598" t="e">
        <f>VLOOKUP(I261,I262:J667,2,FALSE)</f>
        <v>#N/A</v>
      </c>
      <c r="Q261" s="600" t="e">
        <f>VLOOKUP(I261,#REF!,5,FALSE)</f>
        <v>#REF!</v>
      </c>
      <c r="R261" s="600" t="e">
        <f>VLOOKUP(I261,#REF!,6,FALSE)</f>
        <v>#REF!</v>
      </c>
      <c r="S261" s="601" t="e">
        <f t="shared" si="218"/>
        <v>#REF!</v>
      </c>
      <c r="T261" s="590">
        <v>69</v>
      </c>
      <c r="U261" s="590">
        <v>1</v>
      </c>
      <c r="V261" s="604">
        <v>18.773</v>
      </c>
      <c r="W261" s="676">
        <v>25.184999999999999</v>
      </c>
      <c r="X261" s="598">
        <f t="shared" ref="X261:X319" si="224">IF(F261="yes",1,0)</f>
        <v>0</v>
      </c>
      <c r="Y261" s="598">
        <f t="shared" ref="Y261:Y320" si="225">IF(N261="W",1,0)</f>
        <v>1</v>
      </c>
      <c r="Z261" s="603">
        <f t="shared" si="219"/>
        <v>0</v>
      </c>
      <c r="AA261" s="603">
        <f t="shared" si="220"/>
        <v>0</v>
      </c>
      <c r="AB261" s="598">
        <f t="shared" si="221"/>
        <v>0</v>
      </c>
      <c r="AC261" s="603">
        <f t="shared" si="222"/>
        <v>0</v>
      </c>
      <c r="AD261" s="603">
        <f t="shared" si="223"/>
        <v>0</v>
      </c>
      <c r="AE261" s="598" t="s">
        <v>263</v>
      </c>
      <c r="AF261" s="590">
        <v>526</v>
      </c>
      <c r="AG261" s="590">
        <v>100</v>
      </c>
      <c r="AH261" s="604">
        <f t="shared" si="204"/>
        <v>18.773</v>
      </c>
      <c r="AI261" s="605"/>
      <c r="AJ261" s="591"/>
      <c r="AK261" s="591"/>
      <c r="AL261" s="591"/>
    </row>
    <row r="262" spans="1:38" s="589" customFormat="1" ht="14.45" customHeight="1" x14ac:dyDescent="0.2">
      <c r="A262" s="590">
        <v>69</v>
      </c>
      <c r="B262" s="591" t="s">
        <v>434</v>
      </c>
      <c r="C262" s="592" t="s">
        <v>809</v>
      </c>
      <c r="D262" s="593">
        <f>'Transmission Cost 12-31-2016'!B314</f>
        <v>11110599.32</v>
      </c>
      <c r="E262" s="593">
        <f>'Transmission Cost 12-31-2016'!D314</f>
        <v>10486541.857621484</v>
      </c>
      <c r="F262" s="594" t="s">
        <v>29</v>
      </c>
      <c r="G262" s="590">
        <v>50793</v>
      </c>
      <c r="H262" s="725" t="s">
        <v>1710</v>
      </c>
      <c r="I262" s="590">
        <v>50761</v>
      </c>
      <c r="J262" s="725" t="s">
        <v>1711</v>
      </c>
      <c r="K262" s="596">
        <f t="shared" si="216"/>
        <v>2205.796966448283</v>
      </c>
      <c r="L262" s="596">
        <f t="shared" si="217"/>
        <v>2081.9022945446663</v>
      </c>
      <c r="M262" s="597"/>
      <c r="N262" s="598" t="s">
        <v>269</v>
      </c>
      <c r="O262" s="599" t="s">
        <v>263</v>
      </c>
      <c r="P262" s="598" t="str">
        <f>VLOOKUP(I262,I263:J668,2,FALSE)</f>
        <v>NP-REC Tap (SW-Miami) Structure 137</v>
      </c>
      <c r="Q262" s="600" t="e">
        <f>VLOOKUP(I262,#REF!,5,FALSE)</f>
        <v>#REF!</v>
      </c>
      <c r="R262" s="600" t="e">
        <f>VLOOKUP(I262,#REF!,6,FALSE)</f>
        <v>#REF!</v>
      </c>
      <c r="S262" s="601" t="e">
        <f t="shared" si="218"/>
        <v>#REF!</v>
      </c>
      <c r="T262" s="590">
        <v>69</v>
      </c>
      <c r="U262" s="590">
        <v>1</v>
      </c>
      <c r="V262" s="604">
        <v>5.0000000000000001E-3</v>
      </c>
      <c r="W262" s="676">
        <v>25.184999999999999</v>
      </c>
      <c r="X262" s="598">
        <f t="shared" si="224"/>
        <v>0</v>
      </c>
      <c r="Y262" s="598">
        <f t="shared" si="225"/>
        <v>0</v>
      </c>
      <c r="Z262" s="603">
        <f t="shared" si="219"/>
        <v>0</v>
      </c>
      <c r="AA262" s="603">
        <f t="shared" si="220"/>
        <v>0</v>
      </c>
      <c r="AB262" s="598">
        <f t="shared" si="221"/>
        <v>1</v>
      </c>
      <c r="AC262" s="603">
        <f t="shared" si="222"/>
        <v>0</v>
      </c>
      <c r="AD262" s="603">
        <f t="shared" si="223"/>
        <v>0</v>
      </c>
      <c r="AE262" s="598" t="s">
        <v>263</v>
      </c>
      <c r="AF262" s="590">
        <v>526</v>
      </c>
      <c r="AG262" s="590">
        <v>100</v>
      </c>
      <c r="AH262" s="604">
        <f t="shared" si="204"/>
        <v>5.0000000000000001E-3</v>
      </c>
      <c r="AI262" s="605"/>
      <c r="AJ262" s="591"/>
      <c r="AK262" s="591"/>
      <c r="AL262" s="591"/>
    </row>
    <row r="263" spans="1:38" s="589" customFormat="1" ht="14.45" customHeight="1" x14ac:dyDescent="0.2">
      <c r="A263" s="590">
        <v>69</v>
      </c>
      <c r="B263" s="591" t="s">
        <v>434</v>
      </c>
      <c r="C263" s="592" t="s">
        <v>809</v>
      </c>
      <c r="D263" s="593">
        <f>'Transmission Cost 12-31-2016'!B314</f>
        <v>11110599.32</v>
      </c>
      <c r="E263" s="593">
        <f>'Transmission Cost 12-31-2016'!D314</f>
        <v>10486541.857621484</v>
      </c>
      <c r="F263" s="594" t="s">
        <v>29</v>
      </c>
      <c r="G263" s="590">
        <v>50819</v>
      </c>
      <c r="H263" s="725" t="s">
        <v>1712</v>
      </c>
      <c r="I263" s="590">
        <v>50761</v>
      </c>
      <c r="J263" s="595" t="s">
        <v>1713</v>
      </c>
      <c r="K263" s="596">
        <f t="shared" si="216"/>
        <v>2810185.3352551125</v>
      </c>
      <c r="L263" s="596">
        <f t="shared" si="217"/>
        <v>2652343.5232499046</v>
      </c>
      <c r="M263" s="597"/>
      <c r="N263" s="598" t="s">
        <v>269</v>
      </c>
      <c r="O263" s="599" t="s">
        <v>263</v>
      </c>
      <c r="P263" s="598" t="e">
        <f>VLOOKUP(I263,I272:J669,2,FALSE)</f>
        <v>#N/A</v>
      </c>
      <c r="Q263" s="600" t="e">
        <f>VLOOKUP(I263,#REF!,5,FALSE)</f>
        <v>#REF!</v>
      </c>
      <c r="R263" s="600" t="e">
        <f>VLOOKUP(I263,#REF!,6,FALSE)</f>
        <v>#REF!</v>
      </c>
      <c r="S263" s="601" t="e">
        <f t="shared" si="218"/>
        <v>#REF!</v>
      </c>
      <c r="T263" s="590">
        <v>69</v>
      </c>
      <c r="U263" s="590">
        <v>1</v>
      </c>
      <c r="V263" s="604">
        <v>6.37</v>
      </c>
      <c r="W263" s="676">
        <v>25.184999999999999</v>
      </c>
      <c r="X263" s="598">
        <f t="shared" si="224"/>
        <v>0</v>
      </c>
      <c r="Y263" s="598">
        <f t="shared" si="225"/>
        <v>0</v>
      </c>
      <c r="Z263" s="603">
        <f t="shared" si="219"/>
        <v>0</v>
      </c>
      <c r="AA263" s="603">
        <f t="shared" si="220"/>
        <v>0</v>
      </c>
      <c r="AB263" s="598">
        <f t="shared" si="221"/>
        <v>1</v>
      </c>
      <c r="AC263" s="603">
        <f t="shared" si="222"/>
        <v>0</v>
      </c>
      <c r="AD263" s="603">
        <f t="shared" si="223"/>
        <v>0</v>
      </c>
      <c r="AE263" s="598" t="s">
        <v>263</v>
      </c>
      <c r="AF263" s="590">
        <v>526</v>
      </c>
      <c r="AG263" s="590">
        <v>100</v>
      </c>
      <c r="AH263" s="604">
        <f t="shared" si="204"/>
        <v>6.37</v>
      </c>
      <c r="AI263" s="605"/>
      <c r="AJ263" s="591"/>
      <c r="AK263" s="591"/>
      <c r="AL263" s="591"/>
    </row>
    <row r="264" spans="1:38" s="589" customFormat="1" ht="14.45" customHeight="1" x14ac:dyDescent="0.2">
      <c r="A264" s="590">
        <v>69</v>
      </c>
      <c r="B264" s="591" t="s">
        <v>434</v>
      </c>
      <c r="C264" s="614" t="s">
        <v>809</v>
      </c>
      <c r="D264" s="593">
        <f>'Transmission Cost 12-31-2016'!B314</f>
        <v>11110599.32</v>
      </c>
      <c r="E264" s="593">
        <f>'Transmission Cost 12-31-2016'!D314</f>
        <v>10486541.857621484</v>
      </c>
      <c r="F264" s="594" t="s">
        <v>29</v>
      </c>
      <c r="G264" s="590">
        <v>50793</v>
      </c>
      <c r="H264" s="595" t="s">
        <v>1713</v>
      </c>
      <c r="I264" s="590">
        <v>50761</v>
      </c>
      <c r="J264" s="595" t="s">
        <v>1051</v>
      </c>
      <c r="K264" s="596">
        <f t="shared" ref="K264:K273" si="226">D264*V264/W264</f>
        <v>16322.897551717293</v>
      </c>
      <c r="L264" s="596">
        <f t="shared" ref="L264:L273" si="227">E264*V264/W264</f>
        <v>15406.07697963053</v>
      </c>
      <c r="M264" s="597"/>
      <c r="N264" s="598" t="s">
        <v>269</v>
      </c>
      <c r="O264" s="599" t="s">
        <v>263</v>
      </c>
      <c r="P264" s="598" t="e">
        <v>#N/A</v>
      </c>
      <c r="Q264" s="600" t="e">
        <v>#REF!</v>
      </c>
      <c r="R264" s="600" t="e">
        <v>#REF!</v>
      </c>
      <c r="S264" s="601" t="e">
        <v>#REF!</v>
      </c>
      <c r="T264" s="590">
        <v>69</v>
      </c>
      <c r="U264" s="590">
        <v>1</v>
      </c>
      <c r="V264" s="720">
        <v>3.6999999999999998E-2</v>
      </c>
      <c r="W264" s="720">
        <v>25.184999999999999</v>
      </c>
      <c r="X264" s="598">
        <f>IF(F264="yes",1,0)</f>
        <v>0</v>
      </c>
      <c r="Y264" s="598">
        <f>IF(N264="W",1,0)</f>
        <v>0</v>
      </c>
      <c r="Z264" s="603">
        <f t="shared" ref="Z264:Z273" si="228">K264*X264*Y264</f>
        <v>0</v>
      </c>
      <c r="AA264" s="603">
        <f t="shared" ref="AA264:AA273" si="229">L264*X264*Y264</f>
        <v>0</v>
      </c>
      <c r="AB264" s="598">
        <f>IF(N264="R",1,0)</f>
        <v>1</v>
      </c>
      <c r="AC264" s="603">
        <f t="shared" ref="AC264:AC273" si="230">K264*X264*AB264</f>
        <v>0</v>
      </c>
      <c r="AD264" s="603">
        <f t="shared" ref="AD264:AD273" si="231">L264*X264*AB264</f>
        <v>0</v>
      </c>
      <c r="AE264" s="598" t="s">
        <v>263</v>
      </c>
      <c r="AF264" s="590">
        <v>526</v>
      </c>
      <c r="AG264" s="590">
        <v>100</v>
      </c>
      <c r="AH264" s="604">
        <f t="shared" si="204"/>
        <v>3.6999999999999998E-2</v>
      </c>
      <c r="AI264" s="726"/>
      <c r="AJ264" s="591"/>
      <c r="AK264" s="591"/>
      <c r="AL264" s="591"/>
    </row>
    <row r="265" spans="1:38" s="589" customFormat="1" ht="14.45" customHeight="1" x14ac:dyDescent="0.2">
      <c r="A265" s="590">
        <v>69</v>
      </c>
      <c r="B265" s="591" t="s">
        <v>106</v>
      </c>
      <c r="C265" s="613" t="s">
        <v>163</v>
      </c>
      <c r="D265" s="593">
        <f>VLOOKUP(C265,TLine_Cost,2,FALSE)</f>
        <v>1519822.17</v>
      </c>
      <c r="E265" s="593">
        <f>VLOOKUP(C265,TLine_Cost,4,FALSE)</f>
        <v>1459262.6814251661</v>
      </c>
      <c r="F265" s="594" t="s">
        <v>28</v>
      </c>
      <c r="G265" s="590"/>
      <c r="H265" s="725" t="s">
        <v>1740</v>
      </c>
      <c r="I265" s="590"/>
      <c r="J265" s="592" t="s">
        <v>1053</v>
      </c>
      <c r="K265" s="596">
        <f t="shared" si="226"/>
        <v>347159.02850867558</v>
      </c>
      <c r="L265" s="596">
        <f t="shared" si="227"/>
        <v>333325.98038264283</v>
      </c>
      <c r="M265" s="597">
        <f>SUM(K265)</f>
        <v>347159.02850867558</v>
      </c>
      <c r="N265" s="598" t="s">
        <v>269</v>
      </c>
      <c r="O265" s="599" t="s">
        <v>263</v>
      </c>
      <c r="P265" s="598" t="e">
        <f>VLOOKUP(I265,I273:J672,2,FALSE)</f>
        <v>#N/A</v>
      </c>
      <c r="Q265" s="600" t="e">
        <f>VLOOKUP(I265,#REF!,5,FALSE)</f>
        <v>#REF!</v>
      </c>
      <c r="R265" s="600" t="e">
        <f>VLOOKUP(I265,#REF!,6,FALSE)</f>
        <v>#REF!</v>
      </c>
      <c r="S265" s="601" t="e">
        <f t="shared" ref="S265:S270" si="232">SQRT(Q265^2+R265^2)</f>
        <v>#REF!</v>
      </c>
      <c r="T265" s="590">
        <v>69</v>
      </c>
      <c r="U265" s="590">
        <v>1</v>
      </c>
      <c r="V265" s="676">
        <v>3.12</v>
      </c>
      <c r="W265" s="676">
        <v>13.659000000000001</v>
      </c>
      <c r="X265" s="598">
        <f>IF(F265="yes",1,0)</f>
        <v>1</v>
      </c>
      <c r="Y265" s="598">
        <f>IF(N265="W",1,0)</f>
        <v>0</v>
      </c>
      <c r="Z265" s="603">
        <f t="shared" si="228"/>
        <v>0</v>
      </c>
      <c r="AA265" s="603">
        <f t="shared" si="229"/>
        <v>0</v>
      </c>
      <c r="AB265" s="598">
        <f>IF(N265="R",1,0)</f>
        <v>1</v>
      </c>
      <c r="AC265" s="603">
        <f t="shared" si="230"/>
        <v>347159.02850867558</v>
      </c>
      <c r="AD265" s="603">
        <f t="shared" si="231"/>
        <v>333325.98038264283</v>
      </c>
      <c r="AE265" s="598" t="s">
        <v>263</v>
      </c>
      <c r="AF265" s="590">
        <v>526</v>
      </c>
      <c r="AG265" s="590">
        <v>100</v>
      </c>
      <c r="AH265" s="604">
        <f>V265</f>
        <v>3.12</v>
      </c>
      <c r="AI265" s="591"/>
      <c r="AJ265" s="591"/>
      <c r="AK265" s="591"/>
      <c r="AL265" s="591"/>
    </row>
    <row r="266" spans="1:38" ht="14.45" customHeight="1" x14ac:dyDescent="0.2">
      <c r="A266" s="194">
        <v>69</v>
      </c>
      <c r="B266" s="266" t="s">
        <v>426</v>
      </c>
      <c r="C266" s="176" t="s">
        <v>157</v>
      </c>
      <c r="D266" s="239">
        <f>VLOOKUP(C266,TLine_Cost,2,FALSE)</f>
        <v>3840147.1500000004</v>
      </c>
      <c r="E266" s="239">
        <f t="shared" ref="E266:E271" si="233">VLOOKUP(C266,TLine_Cost,4,FALSE)</f>
        <v>3726105.4891235624</v>
      </c>
      <c r="F266" s="268" t="s">
        <v>28</v>
      </c>
      <c r="G266" s="194">
        <v>50819</v>
      </c>
      <c r="H266" s="176" t="s">
        <v>1047</v>
      </c>
      <c r="I266" s="194">
        <v>50823</v>
      </c>
      <c r="J266" s="176" t="s">
        <v>1048</v>
      </c>
      <c r="K266" s="271">
        <f t="shared" si="226"/>
        <v>1349658.3592034071</v>
      </c>
      <c r="L266" s="271">
        <f t="shared" si="227"/>
        <v>1309577.2698890758</v>
      </c>
      <c r="M266" s="184">
        <f>L266+L267+L268+L269</f>
        <v>3509024.9088096074</v>
      </c>
      <c r="N266" s="191" t="s">
        <v>262</v>
      </c>
      <c r="O266" s="272" t="s">
        <v>609</v>
      </c>
      <c r="P266" s="191" t="e">
        <f>VLOOKUP(I266,I267:J672,2,FALSE)</f>
        <v>#N/A</v>
      </c>
      <c r="Q266" s="273" t="e">
        <f>VLOOKUP(I266,#REF!,5,FALSE)</f>
        <v>#REF!</v>
      </c>
      <c r="R266" s="273" t="e">
        <f>VLOOKUP(I266,#REF!,6,FALSE)</f>
        <v>#REF!</v>
      </c>
      <c r="S266" s="274" t="e">
        <f t="shared" si="232"/>
        <v>#REF!</v>
      </c>
      <c r="T266" s="194">
        <v>69</v>
      </c>
      <c r="U266" s="194">
        <v>1</v>
      </c>
      <c r="V266" s="190">
        <v>24.553000000000001</v>
      </c>
      <c r="W266" s="190">
        <v>69.86</v>
      </c>
      <c r="X266" s="191">
        <f t="shared" si="224"/>
        <v>1</v>
      </c>
      <c r="Y266" s="191">
        <f t="shared" si="225"/>
        <v>1</v>
      </c>
      <c r="Z266" s="192">
        <f t="shared" si="228"/>
        <v>1349658.3592034071</v>
      </c>
      <c r="AA266" s="192">
        <f t="shared" si="229"/>
        <v>1309577.2698890758</v>
      </c>
      <c r="AB266" s="191">
        <f t="shared" ref="AB266:AB271" si="234">IF(N266="R",1,0)</f>
        <v>0</v>
      </c>
      <c r="AC266" s="192">
        <f t="shared" si="230"/>
        <v>0</v>
      </c>
      <c r="AD266" s="192">
        <f t="shared" si="231"/>
        <v>0</v>
      </c>
      <c r="AE266" s="191" t="s">
        <v>263</v>
      </c>
      <c r="AF266" s="194">
        <v>526</v>
      </c>
      <c r="AG266" s="194">
        <v>100</v>
      </c>
      <c r="AH266" s="195">
        <f t="shared" si="204"/>
        <v>24.553000000000001</v>
      </c>
      <c r="AI266" s="177"/>
      <c r="AJ266" s="266"/>
      <c r="AK266" s="266"/>
      <c r="AL266" s="266"/>
    </row>
    <row r="267" spans="1:38" s="589" customFormat="1" ht="14.45" customHeight="1" x14ac:dyDescent="0.2">
      <c r="A267" s="590">
        <v>69</v>
      </c>
      <c r="B267" s="591" t="s">
        <v>426</v>
      </c>
      <c r="C267" s="592" t="s">
        <v>157</v>
      </c>
      <c r="D267" s="593">
        <f>VLOOKUP(C267,TLine_Cost,2,FALSE)</f>
        <v>3840147.1500000004</v>
      </c>
      <c r="E267" s="593">
        <f t="shared" si="233"/>
        <v>3726105.4891235624</v>
      </c>
      <c r="F267" s="594" t="s">
        <v>29</v>
      </c>
      <c r="G267" s="590">
        <v>50823</v>
      </c>
      <c r="H267" s="592" t="s">
        <v>1048</v>
      </c>
      <c r="I267" s="590">
        <v>50831</v>
      </c>
      <c r="J267" s="595" t="s">
        <v>1577</v>
      </c>
      <c r="K267" s="596">
        <f t="shared" si="226"/>
        <v>332288.71345190384</v>
      </c>
      <c r="L267" s="596">
        <f t="shared" si="227"/>
        <v>322420.66535573907</v>
      </c>
      <c r="M267" s="597"/>
      <c r="N267" s="598" t="s">
        <v>269</v>
      </c>
      <c r="O267" s="599" t="s">
        <v>263</v>
      </c>
      <c r="P267" s="598" t="e">
        <f>VLOOKUP(I267,I268:J673,2,FALSE)</f>
        <v>#N/A</v>
      </c>
      <c r="Q267" s="600" t="e">
        <f>VLOOKUP(I267,#REF!,5,FALSE)</f>
        <v>#REF!</v>
      </c>
      <c r="R267" s="600" t="e">
        <f>VLOOKUP(I267,#REF!,6,FALSE)</f>
        <v>#REF!</v>
      </c>
      <c r="S267" s="601" t="e">
        <f t="shared" si="232"/>
        <v>#REF!</v>
      </c>
      <c r="T267" s="590">
        <v>69</v>
      </c>
      <c r="U267" s="590">
        <v>1</v>
      </c>
      <c r="V267" s="718">
        <v>6.0449999999999999</v>
      </c>
      <c r="W267" s="676">
        <v>69.86</v>
      </c>
      <c r="X267" s="598">
        <f t="shared" si="224"/>
        <v>0</v>
      </c>
      <c r="Y267" s="598">
        <f t="shared" si="225"/>
        <v>0</v>
      </c>
      <c r="Z267" s="603">
        <f t="shared" si="228"/>
        <v>0</v>
      </c>
      <c r="AA267" s="603">
        <f t="shared" si="229"/>
        <v>0</v>
      </c>
      <c r="AB267" s="598">
        <f t="shared" si="234"/>
        <v>1</v>
      </c>
      <c r="AC267" s="603">
        <f t="shared" si="230"/>
        <v>0</v>
      </c>
      <c r="AD267" s="603">
        <f t="shared" si="231"/>
        <v>0</v>
      </c>
      <c r="AE267" s="598" t="s">
        <v>263</v>
      </c>
      <c r="AF267" s="590">
        <v>526</v>
      </c>
      <c r="AG267" s="590">
        <v>100</v>
      </c>
      <c r="AH267" s="604">
        <f t="shared" si="204"/>
        <v>6.0449999999999999</v>
      </c>
      <c r="AI267" s="605"/>
      <c r="AJ267" s="591"/>
      <c r="AK267" s="591"/>
      <c r="AL267" s="591"/>
    </row>
    <row r="268" spans="1:38" s="589" customFormat="1" ht="14.45" customHeight="1" x14ac:dyDescent="0.2">
      <c r="A268" s="590">
        <v>69</v>
      </c>
      <c r="B268" s="591" t="s">
        <v>426</v>
      </c>
      <c r="C268" s="592" t="s">
        <v>157</v>
      </c>
      <c r="D268" s="593">
        <f>VLOOKUP(C268,TLine_Cost,2,FALSE)</f>
        <v>3840147.1500000004</v>
      </c>
      <c r="E268" s="593">
        <f t="shared" si="233"/>
        <v>3726105.4891235624</v>
      </c>
      <c r="F268" s="594" t="s">
        <v>29</v>
      </c>
      <c r="G268" s="590">
        <v>50831</v>
      </c>
      <c r="H268" s="595" t="s">
        <v>1577</v>
      </c>
      <c r="I268" s="590">
        <v>50833</v>
      </c>
      <c r="J268" s="595" t="s">
        <v>1578</v>
      </c>
      <c r="K268" s="596">
        <f t="shared" si="226"/>
        <v>456244.22194388788</v>
      </c>
      <c r="L268" s="596">
        <f t="shared" si="227"/>
        <v>442695.04093509266</v>
      </c>
      <c r="M268" s="597"/>
      <c r="N268" s="598" t="s">
        <v>269</v>
      </c>
      <c r="O268" s="599" t="s">
        <v>263</v>
      </c>
      <c r="P268" s="598" t="e">
        <f>VLOOKUP(I268,I269:J674,2,FALSE)</f>
        <v>#N/A</v>
      </c>
      <c r="Q268" s="600" t="e">
        <f>VLOOKUP(I268,#REF!,5,FALSE)</f>
        <v>#REF!</v>
      </c>
      <c r="R268" s="600" t="e">
        <f>VLOOKUP(I268,#REF!,6,FALSE)</f>
        <v>#REF!</v>
      </c>
      <c r="S268" s="601" t="e">
        <f t="shared" si="232"/>
        <v>#REF!</v>
      </c>
      <c r="T268" s="590">
        <v>69</v>
      </c>
      <c r="U268" s="590">
        <v>1</v>
      </c>
      <c r="V268" s="718">
        <v>8.3000000000000007</v>
      </c>
      <c r="W268" s="676">
        <v>69.86</v>
      </c>
      <c r="X268" s="598">
        <f t="shared" si="224"/>
        <v>0</v>
      </c>
      <c r="Y268" s="598">
        <f t="shared" si="225"/>
        <v>0</v>
      </c>
      <c r="Z268" s="603">
        <f t="shared" si="228"/>
        <v>0</v>
      </c>
      <c r="AA268" s="603">
        <f t="shared" si="229"/>
        <v>0</v>
      </c>
      <c r="AB268" s="598">
        <f t="shared" si="234"/>
        <v>1</v>
      </c>
      <c r="AC268" s="603">
        <f t="shared" si="230"/>
        <v>0</v>
      </c>
      <c r="AD268" s="603">
        <f t="shared" si="231"/>
        <v>0</v>
      </c>
      <c r="AE268" s="598" t="s">
        <v>263</v>
      </c>
      <c r="AF268" s="590">
        <v>526</v>
      </c>
      <c r="AG268" s="590">
        <v>100</v>
      </c>
      <c r="AH268" s="604">
        <f t="shared" si="204"/>
        <v>8.3000000000000007</v>
      </c>
      <c r="AI268" s="605"/>
      <c r="AJ268" s="591"/>
      <c r="AK268" s="591"/>
      <c r="AL268" s="591"/>
    </row>
    <row r="269" spans="1:38" s="589" customFormat="1" ht="14.45" customHeight="1" x14ac:dyDescent="0.2">
      <c r="A269" s="590">
        <v>69</v>
      </c>
      <c r="B269" s="591" t="s">
        <v>426</v>
      </c>
      <c r="C269" s="592" t="s">
        <v>157</v>
      </c>
      <c r="D269" s="593">
        <f>VLOOKUP(C269,TLine_Cost,2,FALSE)</f>
        <v>3840147.1500000004</v>
      </c>
      <c r="E269" s="593">
        <f t="shared" si="233"/>
        <v>3726105.4891235624</v>
      </c>
      <c r="F269" s="594" t="s">
        <v>28</v>
      </c>
      <c r="G269" s="590">
        <v>50765</v>
      </c>
      <c r="H269" s="592" t="s">
        <v>1049</v>
      </c>
      <c r="I269" s="590">
        <v>50767</v>
      </c>
      <c r="J269" s="592" t="s">
        <v>1050</v>
      </c>
      <c r="K269" s="596">
        <f t="shared" si="226"/>
        <v>1478231.2790981964</v>
      </c>
      <c r="L269" s="596">
        <f t="shared" si="227"/>
        <v>1434331.9326296998</v>
      </c>
      <c r="M269" s="597"/>
      <c r="N269" s="598" t="s">
        <v>269</v>
      </c>
      <c r="O269" s="599" t="s">
        <v>263</v>
      </c>
      <c r="P269" s="598" t="e">
        <f>VLOOKUP(I269,I270:J675,2,FALSE)</f>
        <v>#N/A</v>
      </c>
      <c r="Q269" s="600" t="e">
        <f>VLOOKUP(I269,#REF!,5,FALSE)</f>
        <v>#REF!</v>
      </c>
      <c r="R269" s="600" t="e">
        <f>VLOOKUP(I269,#REF!,6,FALSE)</f>
        <v>#REF!</v>
      </c>
      <c r="S269" s="601" t="e">
        <f t="shared" si="232"/>
        <v>#REF!</v>
      </c>
      <c r="T269" s="590">
        <v>69</v>
      </c>
      <c r="U269" s="590">
        <v>1</v>
      </c>
      <c r="V269" s="676">
        <v>26.891999999999999</v>
      </c>
      <c r="W269" s="676">
        <v>69.86</v>
      </c>
      <c r="X269" s="598">
        <f t="shared" si="224"/>
        <v>1</v>
      </c>
      <c r="Y269" s="598">
        <f t="shared" si="225"/>
        <v>0</v>
      </c>
      <c r="Z269" s="603">
        <f t="shared" si="228"/>
        <v>0</v>
      </c>
      <c r="AA269" s="603">
        <f t="shared" si="229"/>
        <v>0</v>
      </c>
      <c r="AB269" s="598">
        <f t="shared" si="234"/>
        <v>1</v>
      </c>
      <c r="AC269" s="603">
        <f t="shared" si="230"/>
        <v>1478231.2790981964</v>
      </c>
      <c r="AD269" s="603">
        <f t="shared" si="231"/>
        <v>1434331.9326296998</v>
      </c>
      <c r="AE269" s="598" t="s">
        <v>263</v>
      </c>
      <c r="AF269" s="590">
        <v>526</v>
      </c>
      <c r="AG269" s="590">
        <v>100</v>
      </c>
      <c r="AH269" s="604">
        <f t="shared" si="204"/>
        <v>26.891999999999999</v>
      </c>
      <c r="AI269" s="605"/>
      <c r="AJ269" s="591"/>
      <c r="AK269" s="591"/>
      <c r="AL269" s="591"/>
    </row>
    <row r="270" spans="1:38" s="589" customFormat="1" ht="14.45" customHeight="1" x14ac:dyDescent="0.2">
      <c r="A270" s="590">
        <v>69</v>
      </c>
      <c r="B270" s="591" t="s">
        <v>107</v>
      </c>
      <c r="C270" s="592" t="s">
        <v>1054</v>
      </c>
      <c r="D270" s="593">
        <v>0</v>
      </c>
      <c r="E270" s="593">
        <v>0</v>
      </c>
      <c r="F270" s="594" t="s">
        <v>28</v>
      </c>
      <c r="G270" s="590"/>
      <c r="H270" s="592" t="s">
        <v>1167</v>
      </c>
      <c r="I270" s="590"/>
      <c r="J270" s="592" t="s">
        <v>1055</v>
      </c>
      <c r="K270" s="596">
        <f t="shared" si="226"/>
        <v>0</v>
      </c>
      <c r="L270" s="596">
        <f t="shared" si="227"/>
        <v>0</v>
      </c>
      <c r="M270" s="597">
        <f>SUM(K270)</f>
        <v>0</v>
      </c>
      <c r="N270" s="598" t="s">
        <v>269</v>
      </c>
      <c r="O270" s="599" t="s">
        <v>263</v>
      </c>
      <c r="P270" s="598" t="e">
        <f>VLOOKUP(I270,I273:J674,2,FALSE)</f>
        <v>#N/A</v>
      </c>
      <c r="Q270" s="600" t="e">
        <f>VLOOKUP(I270,#REF!,5,FALSE)</f>
        <v>#REF!</v>
      </c>
      <c r="R270" s="600" t="e">
        <f>VLOOKUP(I270,#REF!,6,FALSE)</f>
        <v>#REF!</v>
      </c>
      <c r="S270" s="601" t="e">
        <f t="shared" si="232"/>
        <v>#REF!</v>
      </c>
      <c r="T270" s="590">
        <v>69</v>
      </c>
      <c r="U270" s="590">
        <v>1</v>
      </c>
      <c r="V270" s="676">
        <v>1.6060000000000001</v>
      </c>
      <c r="W270" s="676">
        <v>3.2829999999999999</v>
      </c>
      <c r="X270" s="598">
        <f t="shared" si="224"/>
        <v>1</v>
      </c>
      <c r="Y270" s="598">
        <f t="shared" si="225"/>
        <v>0</v>
      </c>
      <c r="Z270" s="603">
        <f t="shared" si="228"/>
        <v>0</v>
      </c>
      <c r="AA270" s="603">
        <f t="shared" si="229"/>
        <v>0</v>
      </c>
      <c r="AB270" s="598">
        <f t="shared" si="234"/>
        <v>1</v>
      </c>
      <c r="AC270" s="603">
        <f t="shared" si="230"/>
        <v>0</v>
      </c>
      <c r="AD270" s="603">
        <f t="shared" si="231"/>
        <v>0</v>
      </c>
      <c r="AE270" s="598" t="s">
        <v>263</v>
      </c>
      <c r="AF270" s="590">
        <v>526</v>
      </c>
      <c r="AG270" s="590">
        <v>100</v>
      </c>
      <c r="AH270" s="604">
        <f t="shared" si="204"/>
        <v>1.6060000000000001</v>
      </c>
      <c r="AI270" s="605"/>
      <c r="AJ270" s="591"/>
      <c r="AK270" s="591"/>
      <c r="AL270" s="591"/>
    </row>
    <row r="271" spans="1:38" s="589" customFormat="1" ht="14.45" customHeight="1" x14ac:dyDescent="0.2">
      <c r="A271" s="592">
        <v>69</v>
      </c>
      <c r="B271" s="605" t="s">
        <v>1056</v>
      </c>
      <c r="C271" s="592" t="s">
        <v>629</v>
      </c>
      <c r="D271" s="593">
        <f>VLOOKUP(C271,TLine_Cost,2,FALSE)</f>
        <v>711500.48</v>
      </c>
      <c r="E271" s="593">
        <f t="shared" si="233"/>
        <v>370986.17250691785</v>
      </c>
      <c r="F271" s="612" t="s">
        <v>28</v>
      </c>
      <c r="G271" s="590"/>
      <c r="H271" s="592" t="s">
        <v>1225</v>
      </c>
      <c r="I271" s="590"/>
      <c r="J271" s="592" t="s">
        <v>1057</v>
      </c>
      <c r="K271" s="596">
        <f t="shared" si="226"/>
        <v>487463.99667820067</v>
      </c>
      <c r="L271" s="596">
        <f t="shared" si="227"/>
        <v>254170.45728847655</v>
      </c>
      <c r="M271" s="597">
        <f>SUM(K271)</f>
        <v>487463.99667820067</v>
      </c>
      <c r="N271" s="598" t="s">
        <v>269</v>
      </c>
      <c r="O271" s="599" t="s">
        <v>263</v>
      </c>
      <c r="P271" s="598"/>
      <c r="Q271" s="600"/>
      <c r="R271" s="600"/>
      <c r="S271" s="601"/>
      <c r="T271" s="590">
        <v>69</v>
      </c>
      <c r="U271" s="590">
        <v>1</v>
      </c>
      <c r="V271" s="676">
        <v>5.5439999999999996</v>
      </c>
      <c r="W271" s="676">
        <v>8.0920000000000005</v>
      </c>
      <c r="X271" s="598">
        <f t="shared" si="224"/>
        <v>1</v>
      </c>
      <c r="Y271" s="598">
        <f t="shared" si="225"/>
        <v>0</v>
      </c>
      <c r="Z271" s="603">
        <f t="shared" si="228"/>
        <v>0</v>
      </c>
      <c r="AA271" s="603">
        <f t="shared" si="229"/>
        <v>0</v>
      </c>
      <c r="AB271" s="598">
        <f t="shared" si="234"/>
        <v>1</v>
      </c>
      <c r="AC271" s="603">
        <f t="shared" si="230"/>
        <v>487463.99667820067</v>
      </c>
      <c r="AD271" s="603">
        <f t="shared" si="231"/>
        <v>254170.45728847655</v>
      </c>
      <c r="AE271" s="598" t="s">
        <v>263</v>
      </c>
      <c r="AF271" s="590">
        <v>526</v>
      </c>
      <c r="AG271" s="590">
        <v>100</v>
      </c>
      <c r="AH271" s="604">
        <f t="shared" si="204"/>
        <v>5.5439999999999996</v>
      </c>
      <c r="AI271" s="605"/>
      <c r="AJ271" s="591"/>
      <c r="AK271" s="591"/>
      <c r="AL271" s="591"/>
    </row>
    <row r="272" spans="1:38" s="589" customFormat="1" ht="14.45" customHeight="1" x14ac:dyDescent="0.2">
      <c r="A272" s="590">
        <v>69</v>
      </c>
      <c r="B272" s="591" t="s">
        <v>435</v>
      </c>
      <c r="C272" s="606" t="s">
        <v>438</v>
      </c>
      <c r="D272" s="593">
        <f>VLOOKUP(C272,TLine_Cost,2,FALSE)</f>
        <v>1839.07</v>
      </c>
      <c r="E272" s="593">
        <f>VLOOKUP(C272,TLine_Cost,4,FALSE)</f>
        <v>980.45092376699995</v>
      </c>
      <c r="F272" s="594" t="s">
        <v>29</v>
      </c>
      <c r="G272" s="590">
        <v>50711</v>
      </c>
      <c r="H272" s="608" t="s">
        <v>437</v>
      </c>
      <c r="I272" s="590">
        <v>50707</v>
      </c>
      <c r="J272" s="595" t="s">
        <v>436</v>
      </c>
      <c r="K272" s="596">
        <f t="shared" si="226"/>
        <v>952.95850380388833</v>
      </c>
      <c r="L272" s="596">
        <f t="shared" si="227"/>
        <v>508.04430791984015</v>
      </c>
      <c r="M272" s="597">
        <f>SUM(K272)</f>
        <v>952.95850380388833</v>
      </c>
      <c r="N272" s="598" t="s">
        <v>269</v>
      </c>
      <c r="O272" s="599" t="s">
        <v>263</v>
      </c>
      <c r="P272" s="598" t="e">
        <f>VLOOKUP(I272,I273:J670,2,FALSE)</f>
        <v>#N/A</v>
      </c>
      <c r="Q272" s="600" t="e">
        <f>VLOOKUP(I272,#REF!,5,FALSE)</f>
        <v>#REF!</v>
      </c>
      <c r="R272" s="600" t="e">
        <f>VLOOKUP(I272,#REF!,6,FALSE)</f>
        <v>#REF!</v>
      </c>
      <c r="S272" s="601" t="e">
        <f>SQRT(Q272^2+R272^2)</f>
        <v>#REF!</v>
      </c>
      <c r="T272" s="590">
        <v>69</v>
      </c>
      <c r="U272" s="590">
        <v>1</v>
      </c>
      <c r="V272" s="604">
        <v>1.226</v>
      </c>
      <c r="W272" s="604">
        <v>2.3660000000000001</v>
      </c>
      <c r="X272" s="598">
        <f t="shared" si="224"/>
        <v>0</v>
      </c>
      <c r="Y272" s="598">
        <f t="shared" si="225"/>
        <v>0</v>
      </c>
      <c r="Z272" s="603">
        <f t="shared" si="228"/>
        <v>0</v>
      </c>
      <c r="AA272" s="603">
        <f t="shared" si="229"/>
        <v>0</v>
      </c>
      <c r="AB272" s="598">
        <f>IF(N272="R",1,0)</f>
        <v>1</v>
      </c>
      <c r="AC272" s="603">
        <f t="shared" si="230"/>
        <v>0</v>
      </c>
      <c r="AD272" s="603">
        <f t="shared" si="231"/>
        <v>0</v>
      </c>
      <c r="AE272" s="598" t="s">
        <v>263</v>
      </c>
      <c r="AF272" s="590">
        <v>526</v>
      </c>
      <c r="AG272" s="590">
        <v>100</v>
      </c>
      <c r="AH272" s="604">
        <f t="shared" si="204"/>
        <v>1.226</v>
      </c>
      <c r="AI272" s="605">
        <v>292</v>
      </c>
      <c r="AJ272" s="591"/>
      <c r="AK272" s="591"/>
      <c r="AL272" s="591"/>
    </row>
    <row r="273" spans="1:38" s="589" customFormat="1" ht="14.45" customHeight="1" x14ac:dyDescent="0.2">
      <c r="A273" s="590">
        <v>69</v>
      </c>
      <c r="B273" s="591" t="s">
        <v>529</v>
      </c>
      <c r="C273" s="606" t="s">
        <v>438</v>
      </c>
      <c r="D273" s="593">
        <f>VLOOKUP(C273,TLine_Cost,2,FALSE)</f>
        <v>1839.07</v>
      </c>
      <c r="E273" s="593">
        <f>VLOOKUP(C273,TLine_Cost,4,FALSE)</f>
        <v>980.45092376699995</v>
      </c>
      <c r="F273" s="594" t="s">
        <v>29</v>
      </c>
      <c r="G273" s="590">
        <v>50707</v>
      </c>
      <c r="H273" s="608" t="s">
        <v>436</v>
      </c>
      <c r="I273" s="590">
        <v>50713</v>
      </c>
      <c r="J273" s="595" t="s">
        <v>439</v>
      </c>
      <c r="K273" s="596">
        <f t="shared" si="226"/>
        <v>886.11149619611137</v>
      </c>
      <c r="L273" s="596">
        <f t="shared" si="227"/>
        <v>472.40661584715963</v>
      </c>
      <c r="M273" s="597">
        <f>SUM(K273)</f>
        <v>886.11149619611137</v>
      </c>
      <c r="N273" s="598" t="s">
        <v>269</v>
      </c>
      <c r="O273" s="599" t="s">
        <v>263</v>
      </c>
      <c r="P273" s="598" t="e">
        <f>VLOOKUP(I273,I274:J671,2,FALSE)</f>
        <v>#N/A</v>
      </c>
      <c r="Q273" s="600" t="e">
        <f>VLOOKUP(I273,#REF!,5,FALSE)</f>
        <v>#REF!</v>
      </c>
      <c r="R273" s="600" t="e">
        <f>VLOOKUP(I273,#REF!,6,FALSE)</f>
        <v>#REF!</v>
      </c>
      <c r="S273" s="601" t="e">
        <f>SQRT(Q273^2+R273^2)</f>
        <v>#REF!</v>
      </c>
      <c r="T273" s="590">
        <v>69</v>
      </c>
      <c r="U273" s="590">
        <v>1</v>
      </c>
      <c r="V273" s="604">
        <v>1.1399999999999999</v>
      </c>
      <c r="W273" s="604">
        <v>2.3660000000000001</v>
      </c>
      <c r="X273" s="598">
        <f t="shared" si="224"/>
        <v>0</v>
      </c>
      <c r="Y273" s="598">
        <f t="shared" si="225"/>
        <v>0</v>
      </c>
      <c r="Z273" s="603">
        <f t="shared" si="228"/>
        <v>0</v>
      </c>
      <c r="AA273" s="603">
        <f t="shared" si="229"/>
        <v>0</v>
      </c>
      <c r="AB273" s="598">
        <f>IF(N273="R",1,0)</f>
        <v>1</v>
      </c>
      <c r="AC273" s="603">
        <f t="shared" si="230"/>
        <v>0</v>
      </c>
      <c r="AD273" s="603">
        <f t="shared" si="231"/>
        <v>0</v>
      </c>
      <c r="AE273" s="598" t="s">
        <v>263</v>
      </c>
      <c r="AF273" s="590">
        <v>526</v>
      </c>
      <c r="AG273" s="590">
        <v>100</v>
      </c>
      <c r="AH273" s="604">
        <f t="shared" si="204"/>
        <v>1.1399999999999999</v>
      </c>
      <c r="AI273" s="605">
        <v>293</v>
      </c>
      <c r="AJ273" s="591"/>
      <c r="AK273" s="591"/>
      <c r="AL273" s="591"/>
    </row>
    <row r="274" spans="1:38" s="589" customFormat="1" ht="14.45" customHeight="1" x14ac:dyDescent="0.2">
      <c r="A274" s="590">
        <v>69</v>
      </c>
      <c r="B274" s="591" t="s">
        <v>441</v>
      </c>
      <c r="C274" s="606" t="s">
        <v>749</v>
      </c>
      <c r="D274" s="593">
        <f t="shared" ref="D274:D280" si="235">VLOOKUP(C274,TLine_Cost,2,FALSE)</f>
        <v>2649714.3200000003</v>
      </c>
      <c r="E274" s="593">
        <f t="shared" ref="E274:E280" si="236">VLOOKUP(C274,TLine_Cost,4,FALSE)</f>
        <v>2157785.6165144406</v>
      </c>
      <c r="F274" s="594" t="s">
        <v>28</v>
      </c>
      <c r="G274" s="590">
        <v>51767</v>
      </c>
      <c r="H274" s="592" t="s">
        <v>1058</v>
      </c>
      <c r="I274" s="590">
        <v>51773</v>
      </c>
      <c r="J274" s="592" t="s">
        <v>1059</v>
      </c>
      <c r="K274" s="596">
        <f t="shared" ref="K274:K280" si="237">D274*V274/W274</f>
        <v>1053207.0682430977</v>
      </c>
      <c r="L274" s="596">
        <f t="shared" ref="L274:L280" si="238">E274*V274/W274</f>
        <v>857675.50332229736</v>
      </c>
      <c r="M274" s="597">
        <f>SUM(K274:K280)</f>
        <v>3006641.8162186672</v>
      </c>
      <c r="N274" s="598" t="s">
        <v>269</v>
      </c>
      <c r="O274" s="599" t="s">
        <v>263</v>
      </c>
      <c r="P274" s="598" t="e">
        <f>VLOOKUP(I274,I276:J675,2,FALSE)</f>
        <v>#N/A</v>
      </c>
      <c r="Q274" s="600" t="e">
        <f>VLOOKUP(I274,#REF!,5,FALSE)</f>
        <v>#REF!</v>
      </c>
      <c r="R274" s="600" t="e">
        <f>VLOOKUP(I274,#REF!,6,FALSE)</f>
        <v>#REF!</v>
      </c>
      <c r="S274" s="601" t="e">
        <f t="shared" ref="S274:S280" si="239">SQRT(Q274^2+R274^2)</f>
        <v>#REF!</v>
      </c>
      <c r="T274" s="590">
        <v>69</v>
      </c>
      <c r="U274" s="590">
        <v>1</v>
      </c>
      <c r="V274" s="676">
        <v>14.382</v>
      </c>
      <c r="W274" s="676">
        <v>36.183</v>
      </c>
      <c r="X274" s="598">
        <f t="shared" si="224"/>
        <v>1</v>
      </c>
      <c r="Y274" s="598">
        <f t="shared" si="225"/>
        <v>0</v>
      </c>
      <c r="Z274" s="603">
        <f t="shared" ref="Z274:Z280" si="240">K274*X274*Y274</f>
        <v>0</v>
      </c>
      <c r="AA274" s="603">
        <f t="shared" ref="AA274:AA280" si="241">L274*X274*Y274</f>
        <v>0</v>
      </c>
      <c r="AB274" s="598">
        <f t="shared" ref="AB274:AB280" si="242">IF(N274="R",1,0)</f>
        <v>1</v>
      </c>
      <c r="AC274" s="603">
        <f t="shared" ref="AC274:AC280" si="243">K274*X274*AB274</f>
        <v>1053207.0682430977</v>
      </c>
      <c r="AD274" s="603">
        <f t="shared" ref="AD274:AD280" si="244">L274*X274*AB274</f>
        <v>857675.50332229736</v>
      </c>
      <c r="AE274" s="598" t="s">
        <v>263</v>
      </c>
      <c r="AF274" s="590">
        <v>526</v>
      </c>
      <c r="AG274" s="590">
        <v>100</v>
      </c>
      <c r="AH274" s="604">
        <f t="shared" si="204"/>
        <v>14.382</v>
      </c>
      <c r="AI274" s="605"/>
      <c r="AJ274" s="591"/>
      <c r="AK274" s="591"/>
      <c r="AL274" s="591"/>
    </row>
    <row r="275" spans="1:38" s="589" customFormat="1" ht="14.45" customHeight="1" x14ac:dyDescent="0.2">
      <c r="A275" s="590">
        <v>69</v>
      </c>
      <c r="B275" s="591" t="s">
        <v>441</v>
      </c>
      <c r="C275" s="606" t="s">
        <v>749</v>
      </c>
      <c r="D275" s="593">
        <f t="shared" si="235"/>
        <v>2649714.3200000003</v>
      </c>
      <c r="E275" s="593">
        <f>VLOOKUP(C275,TLine_Cost,4,FALSE)</f>
        <v>2157785.6165144406</v>
      </c>
      <c r="F275" s="594" t="s">
        <v>29</v>
      </c>
      <c r="G275" s="590"/>
      <c r="H275" s="608" t="s">
        <v>633</v>
      </c>
      <c r="I275" s="590">
        <v>51775</v>
      </c>
      <c r="J275" s="595" t="s">
        <v>446</v>
      </c>
      <c r="K275" s="596">
        <f>D275*V275/W275</f>
        <v>227015.84699997239</v>
      </c>
      <c r="L275" s="596">
        <f>E275*V275/W275</f>
        <v>184869.56336386607</v>
      </c>
      <c r="M275" s="597"/>
      <c r="N275" s="598" t="s">
        <v>262</v>
      </c>
      <c r="O275" s="599" t="s">
        <v>606</v>
      </c>
      <c r="P275" s="598" t="str">
        <f>VLOOKUP(I275,I276:J675,2,FALSE)</f>
        <v>SP-SLAT2</v>
      </c>
      <c r="Q275" s="600" t="e">
        <f>VLOOKUP(I275,#REF!,5,FALSE)</f>
        <v>#REF!</v>
      </c>
      <c r="R275" s="600" t="e">
        <f>VLOOKUP(I275,#REF!,6,FALSE)</f>
        <v>#REF!</v>
      </c>
      <c r="S275" s="601" t="e">
        <f>SQRT(Q275^2+R275^2)</f>
        <v>#REF!</v>
      </c>
      <c r="T275" s="590">
        <v>69</v>
      </c>
      <c r="U275" s="590">
        <v>1</v>
      </c>
      <c r="V275" s="604">
        <v>3.1</v>
      </c>
      <c r="W275" s="676">
        <v>36.183</v>
      </c>
      <c r="X275" s="598">
        <f t="shared" si="224"/>
        <v>0</v>
      </c>
      <c r="Y275" s="598">
        <f t="shared" si="225"/>
        <v>1</v>
      </c>
      <c r="Z275" s="603">
        <f>K275*X275*Y275</f>
        <v>0</v>
      </c>
      <c r="AA275" s="603">
        <f>L275*X275*Y275</f>
        <v>0</v>
      </c>
      <c r="AB275" s="598">
        <f>IF(N275="R",1,0)</f>
        <v>0</v>
      </c>
      <c r="AC275" s="603">
        <f>K275*X275*AB275</f>
        <v>0</v>
      </c>
      <c r="AD275" s="603">
        <f>L275*X275*AB275</f>
        <v>0</v>
      </c>
      <c r="AE275" s="598" t="s">
        <v>263</v>
      </c>
      <c r="AF275" s="590">
        <v>526</v>
      </c>
      <c r="AG275" s="590">
        <v>100</v>
      </c>
      <c r="AH275" s="604">
        <f t="shared" si="204"/>
        <v>3.1</v>
      </c>
      <c r="AI275" s="605"/>
      <c r="AJ275" s="591"/>
      <c r="AK275" s="591"/>
      <c r="AL275" s="591"/>
    </row>
    <row r="276" spans="1:38" s="589" customFormat="1" ht="14.45" customHeight="1" x14ac:dyDescent="0.2">
      <c r="A276" s="590">
        <v>69</v>
      </c>
      <c r="B276" s="591" t="s">
        <v>441</v>
      </c>
      <c r="C276" s="606" t="s">
        <v>749</v>
      </c>
      <c r="D276" s="593">
        <f t="shared" si="235"/>
        <v>2649714.3200000003</v>
      </c>
      <c r="E276" s="593">
        <f t="shared" si="236"/>
        <v>2157785.6165144406</v>
      </c>
      <c r="F276" s="594" t="s">
        <v>29</v>
      </c>
      <c r="G276" s="590">
        <v>51777</v>
      </c>
      <c r="H276" s="608" t="s">
        <v>447</v>
      </c>
      <c r="I276" s="590">
        <v>51775</v>
      </c>
      <c r="J276" s="595" t="s">
        <v>446</v>
      </c>
      <c r="K276" s="596">
        <f t="shared" si="237"/>
        <v>329539.13274189539</v>
      </c>
      <c r="L276" s="596">
        <f t="shared" si="238"/>
        <v>268359.04359270883</v>
      </c>
      <c r="M276" s="597"/>
      <c r="N276" s="598" t="s">
        <v>262</v>
      </c>
      <c r="O276" s="599" t="s">
        <v>606</v>
      </c>
      <c r="P276" s="598" t="e">
        <f>VLOOKUP(I276,I277:J676,2,FALSE)</f>
        <v>#N/A</v>
      </c>
      <c r="Q276" s="600" t="e">
        <f>VLOOKUP(I276,#REF!,5,FALSE)</f>
        <v>#REF!</v>
      </c>
      <c r="R276" s="600" t="e">
        <f>VLOOKUP(I276,#REF!,6,FALSE)</f>
        <v>#REF!</v>
      </c>
      <c r="S276" s="601" t="e">
        <f t="shared" si="239"/>
        <v>#REF!</v>
      </c>
      <c r="T276" s="590">
        <v>69</v>
      </c>
      <c r="U276" s="590">
        <v>1</v>
      </c>
      <c r="V276" s="604">
        <v>4.5</v>
      </c>
      <c r="W276" s="676">
        <v>36.183</v>
      </c>
      <c r="X276" s="598">
        <f t="shared" si="224"/>
        <v>0</v>
      </c>
      <c r="Y276" s="598">
        <f t="shared" si="225"/>
        <v>1</v>
      </c>
      <c r="Z276" s="603">
        <f t="shared" si="240"/>
        <v>0</v>
      </c>
      <c r="AA276" s="603">
        <f t="shared" si="241"/>
        <v>0</v>
      </c>
      <c r="AB276" s="598">
        <f t="shared" si="242"/>
        <v>0</v>
      </c>
      <c r="AC276" s="603">
        <f t="shared" si="243"/>
        <v>0</v>
      </c>
      <c r="AD276" s="603">
        <f t="shared" si="244"/>
        <v>0</v>
      </c>
      <c r="AE276" s="598" t="s">
        <v>263</v>
      </c>
      <c r="AF276" s="590">
        <v>526</v>
      </c>
      <c r="AG276" s="590">
        <v>100</v>
      </c>
      <c r="AH276" s="604">
        <f t="shared" si="204"/>
        <v>4.5</v>
      </c>
      <c r="AI276" s="605"/>
      <c r="AJ276" s="591"/>
      <c r="AK276" s="591"/>
      <c r="AL276" s="591"/>
    </row>
    <row r="277" spans="1:38" s="589" customFormat="1" ht="14.45" customHeight="1" x14ac:dyDescent="0.2">
      <c r="A277" s="590">
        <v>69</v>
      </c>
      <c r="B277" s="591" t="s">
        <v>441</v>
      </c>
      <c r="C277" s="606" t="s">
        <v>749</v>
      </c>
      <c r="D277" s="593">
        <f t="shared" si="235"/>
        <v>2649714.3200000003</v>
      </c>
      <c r="E277" s="593">
        <f t="shared" si="236"/>
        <v>2157785.6165144406</v>
      </c>
      <c r="F277" s="594" t="s">
        <v>29</v>
      </c>
      <c r="G277" s="590">
        <v>51779</v>
      </c>
      <c r="H277" s="608" t="s">
        <v>444</v>
      </c>
      <c r="I277" s="590">
        <v>51777</v>
      </c>
      <c r="J277" s="595" t="s">
        <v>447</v>
      </c>
      <c r="K277" s="596">
        <f t="shared" si="237"/>
        <v>351508.40825802175</v>
      </c>
      <c r="L277" s="596">
        <f t="shared" si="238"/>
        <v>286249.64649888937</v>
      </c>
      <c r="M277" s="597"/>
      <c r="N277" s="598" t="s">
        <v>269</v>
      </c>
      <c r="O277" s="599" t="s">
        <v>263</v>
      </c>
      <c r="P277" s="598" t="e">
        <f>VLOOKUP(I277,I278:J677,2,FALSE)</f>
        <v>#N/A</v>
      </c>
      <c r="Q277" s="600" t="e">
        <f>VLOOKUP(I277,#REF!,5,FALSE)</f>
        <v>#REF!</v>
      </c>
      <c r="R277" s="600" t="e">
        <f>VLOOKUP(I277,#REF!,6,FALSE)</f>
        <v>#REF!</v>
      </c>
      <c r="S277" s="601" t="e">
        <f t="shared" si="239"/>
        <v>#REF!</v>
      </c>
      <c r="T277" s="590">
        <v>69</v>
      </c>
      <c r="U277" s="590">
        <v>1</v>
      </c>
      <c r="V277" s="604">
        <v>4.8</v>
      </c>
      <c r="W277" s="676">
        <v>36.183</v>
      </c>
      <c r="X277" s="598">
        <f t="shared" si="224"/>
        <v>0</v>
      </c>
      <c r="Y277" s="598">
        <f t="shared" si="225"/>
        <v>0</v>
      </c>
      <c r="Z277" s="603">
        <f t="shared" si="240"/>
        <v>0</v>
      </c>
      <c r="AA277" s="603">
        <f t="shared" si="241"/>
        <v>0</v>
      </c>
      <c r="AB277" s="598">
        <f t="shared" si="242"/>
        <v>1</v>
      </c>
      <c r="AC277" s="603">
        <f t="shared" si="243"/>
        <v>0</v>
      </c>
      <c r="AD277" s="603">
        <f t="shared" si="244"/>
        <v>0</v>
      </c>
      <c r="AE277" s="598" t="s">
        <v>263</v>
      </c>
      <c r="AF277" s="590">
        <v>526</v>
      </c>
      <c r="AG277" s="590">
        <v>100</v>
      </c>
      <c r="AH277" s="604">
        <f t="shared" si="204"/>
        <v>4.8</v>
      </c>
      <c r="AI277" s="605"/>
      <c r="AJ277" s="591"/>
      <c r="AK277" s="591"/>
      <c r="AL277" s="591"/>
    </row>
    <row r="278" spans="1:38" s="589" customFormat="1" ht="14.45" customHeight="1" x14ac:dyDescent="0.2">
      <c r="A278" s="590">
        <v>69</v>
      </c>
      <c r="B278" s="591" t="s">
        <v>441</v>
      </c>
      <c r="C278" s="606" t="s">
        <v>749</v>
      </c>
      <c r="D278" s="593">
        <f t="shared" si="235"/>
        <v>2649714.3200000003</v>
      </c>
      <c r="E278" s="593">
        <f t="shared" si="236"/>
        <v>2157785.6165144406</v>
      </c>
      <c r="F278" s="594" t="s">
        <v>29</v>
      </c>
      <c r="G278" s="590">
        <v>51783</v>
      </c>
      <c r="H278" s="608" t="s">
        <v>443</v>
      </c>
      <c r="I278" s="590">
        <v>51779</v>
      </c>
      <c r="J278" s="595" t="s">
        <v>444</v>
      </c>
      <c r="K278" s="596">
        <f t="shared" si="237"/>
        <v>790893.91858054907</v>
      </c>
      <c r="L278" s="596">
        <f t="shared" si="238"/>
        <v>644061.70462250116</v>
      </c>
      <c r="M278" s="597"/>
      <c r="N278" s="598" t="s">
        <v>262</v>
      </c>
      <c r="O278" s="599" t="s">
        <v>604</v>
      </c>
      <c r="P278" s="598" t="e">
        <f>VLOOKUP(I278,I279:J678,2,FALSE)</f>
        <v>#N/A</v>
      </c>
      <c r="Q278" s="600" t="e">
        <f>VLOOKUP(I278,#REF!,5,FALSE)</f>
        <v>#REF!</v>
      </c>
      <c r="R278" s="600" t="e">
        <f>VLOOKUP(I278,#REF!,6,FALSE)</f>
        <v>#REF!</v>
      </c>
      <c r="S278" s="601" t="e">
        <f t="shared" si="239"/>
        <v>#REF!</v>
      </c>
      <c r="T278" s="590">
        <v>69</v>
      </c>
      <c r="U278" s="590">
        <v>1</v>
      </c>
      <c r="V278" s="604">
        <v>10.8</v>
      </c>
      <c r="W278" s="676">
        <v>36.183</v>
      </c>
      <c r="X278" s="598">
        <f t="shared" si="224"/>
        <v>0</v>
      </c>
      <c r="Y278" s="598">
        <f t="shared" si="225"/>
        <v>1</v>
      </c>
      <c r="Z278" s="603">
        <f t="shared" si="240"/>
        <v>0</v>
      </c>
      <c r="AA278" s="603">
        <f t="shared" si="241"/>
        <v>0</v>
      </c>
      <c r="AB278" s="598">
        <f t="shared" si="242"/>
        <v>0</v>
      </c>
      <c r="AC278" s="603">
        <f t="shared" si="243"/>
        <v>0</v>
      </c>
      <c r="AD278" s="603">
        <f t="shared" si="244"/>
        <v>0</v>
      </c>
      <c r="AE278" s="598" t="s">
        <v>263</v>
      </c>
      <c r="AF278" s="590">
        <v>526</v>
      </c>
      <c r="AG278" s="590">
        <v>100</v>
      </c>
      <c r="AH278" s="604">
        <f t="shared" ref="AH278:AH326" si="245">V278</f>
        <v>10.8</v>
      </c>
      <c r="AI278" s="605"/>
      <c r="AJ278" s="591"/>
      <c r="AK278" s="591"/>
      <c r="AL278" s="591"/>
    </row>
    <row r="279" spans="1:38" s="589" customFormat="1" ht="14.45" customHeight="1" x14ac:dyDescent="0.2">
      <c r="A279" s="590">
        <v>69</v>
      </c>
      <c r="B279" s="591" t="s">
        <v>441</v>
      </c>
      <c r="C279" s="606" t="s">
        <v>749</v>
      </c>
      <c r="D279" s="593">
        <f t="shared" si="235"/>
        <v>2649714.3200000003</v>
      </c>
      <c r="E279" s="593">
        <f t="shared" si="236"/>
        <v>2157785.6165144406</v>
      </c>
      <c r="F279" s="594" t="s">
        <v>29</v>
      </c>
      <c r="G279" s="590">
        <v>51759</v>
      </c>
      <c r="H279" s="608" t="s">
        <v>442</v>
      </c>
      <c r="I279" s="590">
        <v>51783</v>
      </c>
      <c r="J279" s="595" t="s">
        <v>443</v>
      </c>
      <c r="K279" s="596">
        <f t="shared" si="237"/>
        <v>73230.918387087862</v>
      </c>
      <c r="L279" s="596">
        <f t="shared" si="238"/>
        <v>59635.343020601955</v>
      </c>
      <c r="M279" s="597"/>
      <c r="N279" s="598" t="s">
        <v>269</v>
      </c>
      <c r="O279" s="599" t="s">
        <v>263</v>
      </c>
      <c r="P279" s="598" t="e">
        <f>VLOOKUP(I279,I280:J679,2,FALSE)</f>
        <v>#N/A</v>
      </c>
      <c r="Q279" s="600" t="e">
        <f>VLOOKUP(I279,#REF!,5,FALSE)</f>
        <v>#REF!</v>
      </c>
      <c r="R279" s="600" t="e">
        <f>VLOOKUP(I279,#REF!,6,FALSE)</f>
        <v>#REF!</v>
      </c>
      <c r="S279" s="601" t="e">
        <f t="shared" si="239"/>
        <v>#REF!</v>
      </c>
      <c r="T279" s="590">
        <v>69</v>
      </c>
      <c r="U279" s="590">
        <v>1</v>
      </c>
      <c r="V279" s="604">
        <v>1</v>
      </c>
      <c r="W279" s="676">
        <v>36.183</v>
      </c>
      <c r="X279" s="598">
        <f t="shared" si="224"/>
        <v>0</v>
      </c>
      <c r="Y279" s="598">
        <f t="shared" si="225"/>
        <v>0</v>
      </c>
      <c r="Z279" s="603">
        <f t="shared" si="240"/>
        <v>0</v>
      </c>
      <c r="AA279" s="603">
        <f t="shared" si="241"/>
        <v>0</v>
      </c>
      <c r="AB279" s="598">
        <f t="shared" si="242"/>
        <v>1</v>
      </c>
      <c r="AC279" s="603">
        <f t="shared" si="243"/>
        <v>0</v>
      </c>
      <c r="AD279" s="603">
        <f t="shared" si="244"/>
        <v>0</v>
      </c>
      <c r="AE279" s="598" t="s">
        <v>263</v>
      </c>
      <c r="AF279" s="590">
        <v>526</v>
      </c>
      <c r="AG279" s="590">
        <v>100</v>
      </c>
      <c r="AH279" s="604">
        <f t="shared" si="245"/>
        <v>1</v>
      </c>
      <c r="AI279" s="605"/>
      <c r="AJ279" s="591"/>
      <c r="AK279" s="591"/>
      <c r="AL279" s="591"/>
    </row>
    <row r="280" spans="1:38" s="627" customFormat="1" ht="14.45" customHeight="1" x14ac:dyDescent="0.2">
      <c r="A280" s="590">
        <v>69</v>
      </c>
      <c r="B280" s="591" t="s">
        <v>441</v>
      </c>
      <c r="C280" s="606" t="s">
        <v>749</v>
      </c>
      <c r="D280" s="593">
        <f t="shared" si="235"/>
        <v>2649714.3200000003</v>
      </c>
      <c r="E280" s="593">
        <f t="shared" si="236"/>
        <v>2157785.6165144406</v>
      </c>
      <c r="F280" s="594" t="s">
        <v>29</v>
      </c>
      <c r="G280" s="590">
        <v>51815</v>
      </c>
      <c r="H280" s="608" t="s">
        <v>349</v>
      </c>
      <c r="I280" s="590">
        <v>51759</v>
      </c>
      <c r="J280" s="595" t="s">
        <v>442</v>
      </c>
      <c r="K280" s="596">
        <f t="shared" si="237"/>
        <v>181246.52300804248</v>
      </c>
      <c r="L280" s="596">
        <f t="shared" si="238"/>
        <v>147597.47397598985</v>
      </c>
      <c r="M280" s="597"/>
      <c r="N280" s="598" t="s">
        <v>262</v>
      </c>
      <c r="O280" s="599" t="s">
        <v>604</v>
      </c>
      <c r="P280" s="598" t="e">
        <f>VLOOKUP(I280,I282:J680,2,FALSE)</f>
        <v>#N/A</v>
      </c>
      <c r="Q280" s="600" t="e">
        <f>VLOOKUP(I280,#REF!,5,FALSE)</f>
        <v>#REF!</v>
      </c>
      <c r="R280" s="600" t="e">
        <f>VLOOKUP(I280,#REF!,6,FALSE)</f>
        <v>#REF!</v>
      </c>
      <c r="S280" s="601" t="e">
        <f t="shared" si="239"/>
        <v>#REF!</v>
      </c>
      <c r="T280" s="590">
        <v>69</v>
      </c>
      <c r="U280" s="590">
        <v>1</v>
      </c>
      <c r="V280" s="604">
        <v>2.4750000000000001</v>
      </c>
      <c r="W280" s="676">
        <v>36.183</v>
      </c>
      <c r="X280" s="598">
        <f t="shared" si="224"/>
        <v>0</v>
      </c>
      <c r="Y280" s="598">
        <f t="shared" si="225"/>
        <v>1</v>
      </c>
      <c r="Z280" s="603">
        <f t="shared" si="240"/>
        <v>0</v>
      </c>
      <c r="AA280" s="603">
        <f t="shared" si="241"/>
        <v>0</v>
      </c>
      <c r="AB280" s="598">
        <f t="shared" si="242"/>
        <v>0</v>
      </c>
      <c r="AC280" s="603">
        <f t="shared" si="243"/>
        <v>0</v>
      </c>
      <c r="AD280" s="603">
        <f t="shared" si="244"/>
        <v>0</v>
      </c>
      <c r="AE280" s="598" t="s">
        <v>263</v>
      </c>
      <c r="AF280" s="590">
        <v>526</v>
      </c>
      <c r="AG280" s="590">
        <v>100</v>
      </c>
      <c r="AH280" s="604">
        <f t="shared" si="245"/>
        <v>2.4750000000000001</v>
      </c>
      <c r="AI280" s="605"/>
      <c r="AJ280" s="626"/>
      <c r="AK280" s="626"/>
      <c r="AL280" s="591"/>
    </row>
    <row r="281" spans="1:38" s="23" customFormat="1" ht="14.45" customHeight="1" x14ac:dyDescent="0.2">
      <c r="A281" s="194">
        <v>69</v>
      </c>
      <c r="B281" s="266" t="s">
        <v>448</v>
      </c>
      <c r="C281" s="176" t="s">
        <v>156</v>
      </c>
      <c r="D281" s="267">
        <f t="shared" ref="D281:D286" si="246">VLOOKUP(C281,TLine_Cost,2,FALSE)</f>
        <v>174832.24</v>
      </c>
      <c r="E281" s="267">
        <f t="shared" ref="E281:E286" si="247">VLOOKUP(C281,TLine_Cost,4,FALSE)</f>
        <v>158260.05806102799</v>
      </c>
      <c r="F281" s="268" t="s">
        <v>28</v>
      </c>
      <c r="G281" s="194"/>
      <c r="H281" s="269" t="s">
        <v>1065</v>
      </c>
      <c r="I281" s="194"/>
      <c r="J281" s="176" t="s">
        <v>1060</v>
      </c>
      <c r="K281" s="271">
        <f t="shared" ref="K281:K288" si="248">D281*V281/W281</f>
        <v>14225.903056473526</v>
      </c>
      <c r="L281" s="271">
        <f t="shared" ref="L281:L288" si="249">E281*V281/W281</f>
        <v>12877.443220358304</v>
      </c>
      <c r="M281" s="184">
        <f>SUM(K281:K284)</f>
        <v>174947.79336417711</v>
      </c>
      <c r="N281" s="191" t="s">
        <v>262</v>
      </c>
      <c r="O281" s="272" t="s">
        <v>1226</v>
      </c>
      <c r="P281" s="191"/>
      <c r="Q281" s="273"/>
      <c r="R281" s="273"/>
      <c r="S281" s="274"/>
      <c r="T281" s="194">
        <v>69</v>
      </c>
      <c r="U281" s="194">
        <v>1</v>
      </c>
      <c r="V281" s="195">
        <v>1.1080000000000001</v>
      </c>
      <c r="W281" s="195">
        <v>13.617000000000001</v>
      </c>
      <c r="X281" s="191">
        <f t="shared" si="224"/>
        <v>1</v>
      </c>
      <c r="Y281" s="191">
        <f t="shared" si="225"/>
        <v>1</v>
      </c>
      <c r="Z281" s="192">
        <f t="shared" ref="Z281:Z288" si="250">K281*X281*Y281</f>
        <v>14225.903056473526</v>
      </c>
      <c r="AA281" s="192">
        <f t="shared" ref="AA281:AA288" si="251">L281*X281*Y281</f>
        <v>12877.443220358304</v>
      </c>
      <c r="AB281" s="191">
        <v>0</v>
      </c>
      <c r="AC281" s="192">
        <f t="shared" ref="AC281:AC288" si="252">K281*X281*AB281</f>
        <v>0</v>
      </c>
      <c r="AD281" s="192">
        <f t="shared" ref="AD281:AD288" si="253">L281*X281*AB281</f>
        <v>0</v>
      </c>
      <c r="AE281" s="191" t="s">
        <v>263</v>
      </c>
      <c r="AF281" s="194">
        <v>526</v>
      </c>
      <c r="AG281" s="194">
        <v>100</v>
      </c>
      <c r="AH281" s="195">
        <f>V281</f>
        <v>1.1080000000000001</v>
      </c>
      <c r="AI281" s="177"/>
      <c r="AJ281" s="410"/>
      <c r="AK281" s="410"/>
      <c r="AL281" s="266"/>
    </row>
    <row r="282" spans="1:38" ht="14.45" customHeight="1" x14ac:dyDescent="0.2">
      <c r="A282" s="194">
        <v>69</v>
      </c>
      <c r="B282" s="266" t="s">
        <v>448</v>
      </c>
      <c r="C282" s="176" t="s">
        <v>156</v>
      </c>
      <c r="D282" s="267">
        <f t="shared" si="246"/>
        <v>174832.24</v>
      </c>
      <c r="E282" s="267">
        <f t="shared" si="247"/>
        <v>158260.05806102799</v>
      </c>
      <c r="F282" s="268" t="s">
        <v>28</v>
      </c>
      <c r="G282" s="194">
        <v>51679</v>
      </c>
      <c r="H282" s="176" t="s">
        <v>1060</v>
      </c>
      <c r="I282" s="194">
        <v>51661</v>
      </c>
      <c r="J282" s="176" t="s">
        <v>1061</v>
      </c>
      <c r="K282" s="271">
        <f t="shared" si="248"/>
        <v>115.55336417713151</v>
      </c>
      <c r="L282" s="271">
        <f t="shared" si="249"/>
        <v>104.60017056247717</v>
      </c>
      <c r="M282" s="184"/>
      <c r="N282" s="191" t="s">
        <v>262</v>
      </c>
      <c r="O282" s="272" t="s">
        <v>1226</v>
      </c>
      <c r="P282" s="191" t="str">
        <f>VLOOKUP(I282,I283:J681,2,FALSE)</f>
        <v>Acco</v>
      </c>
      <c r="Q282" s="273" t="e">
        <f>VLOOKUP(I282,#REF!,5,FALSE)</f>
        <v>#REF!</v>
      </c>
      <c r="R282" s="273" t="e">
        <f>VLOOKUP(I282,#REF!,6,FALSE)</f>
        <v>#REF!</v>
      </c>
      <c r="S282" s="274" t="e">
        <f>SQRT(Q282^2+R282^2)</f>
        <v>#REF!</v>
      </c>
      <c r="T282" s="194">
        <v>69</v>
      </c>
      <c r="U282" s="194">
        <v>1</v>
      </c>
      <c r="V282" s="190">
        <v>8.9999999999999993E-3</v>
      </c>
      <c r="W282" s="190">
        <v>13.617000000000001</v>
      </c>
      <c r="X282" s="191">
        <f t="shared" si="224"/>
        <v>1</v>
      </c>
      <c r="Y282" s="191">
        <f t="shared" si="225"/>
        <v>1</v>
      </c>
      <c r="Z282" s="192">
        <f t="shared" si="250"/>
        <v>115.55336417713151</v>
      </c>
      <c r="AA282" s="192">
        <f t="shared" si="251"/>
        <v>104.60017056247717</v>
      </c>
      <c r="AB282" s="191">
        <v>0</v>
      </c>
      <c r="AC282" s="192">
        <f t="shared" si="252"/>
        <v>0</v>
      </c>
      <c r="AD282" s="192">
        <f t="shared" si="253"/>
        <v>0</v>
      </c>
      <c r="AE282" s="191" t="s">
        <v>263</v>
      </c>
      <c r="AF282" s="194">
        <v>526</v>
      </c>
      <c r="AG282" s="194">
        <v>100</v>
      </c>
      <c r="AH282" s="195">
        <f t="shared" si="245"/>
        <v>8.9999999999999993E-3</v>
      </c>
      <c r="AI282" s="177"/>
      <c r="AJ282" s="266"/>
      <c r="AK282" s="266"/>
      <c r="AL282" s="266"/>
    </row>
    <row r="283" spans="1:38" ht="14.45" customHeight="1" x14ac:dyDescent="0.2">
      <c r="A283" s="194">
        <v>69</v>
      </c>
      <c r="B283" s="266" t="s">
        <v>448</v>
      </c>
      <c r="C283" s="176" t="s">
        <v>156</v>
      </c>
      <c r="D283" s="267">
        <f t="shared" si="246"/>
        <v>174832.24</v>
      </c>
      <c r="E283" s="267">
        <f t="shared" si="247"/>
        <v>158260.05806102799</v>
      </c>
      <c r="F283" s="268" t="s">
        <v>28</v>
      </c>
      <c r="G283" s="194">
        <v>51661</v>
      </c>
      <c r="H283" s="176" t="s">
        <v>1060</v>
      </c>
      <c r="I283" s="194">
        <v>51669</v>
      </c>
      <c r="J283" s="176" t="s">
        <v>1062</v>
      </c>
      <c r="K283" s="271">
        <f t="shared" si="248"/>
        <v>64568.652049643817</v>
      </c>
      <c r="L283" s="271">
        <f t="shared" si="249"/>
        <v>58448.250862077526</v>
      </c>
      <c r="M283" s="184"/>
      <c r="N283" s="191" t="s">
        <v>262</v>
      </c>
      <c r="O283" s="272" t="s">
        <v>1226</v>
      </c>
      <c r="P283" s="191" t="e">
        <f>VLOOKUP(I283,I284:J682,2,FALSE)</f>
        <v>#N/A</v>
      </c>
      <c r="Q283" s="273" t="e">
        <f>VLOOKUP(I283,#REF!,5,FALSE)</f>
        <v>#REF!</v>
      </c>
      <c r="R283" s="273" t="e">
        <f>VLOOKUP(I283,#REF!,6,FALSE)</f>
        <v>#REF!</v>
      </c>
      <c r="S283" s="274" t="e">
        <f>SQRT(Q283^2+R283^2)</f>
        <v>#REF!</v>
      </c>
      <c r="T283" s="194">
        <v>69</v>
      </c>
      <c r="U283" s="194">
        <v>1</v>
      </c>
      <c r="V283" s="195">
        <v>5.0289999999999999</v>
      </c>
      <c r="W283" s="190">
        <v>13.617000000000001</v>
      </c>
      <c r="X283" s="191">
        <f t="shared" si="224"/>
        <v>1</v>
      </c>
      <c r="Y283" s="191">
        <f t="shared" si="225"/>
        <v>1</v>
      </c>
      <c r="Z283" s="192">
        <f t="shared" si="250"/>
        <v>64568.652049643817</v>
      </c>
      <c r="AA283" s="192">
        <f t="shared" si="251"/>
        <v>58448.250862077526</v>
      </c>
      <c r="AB283" s="191">
        <v>0</v>
      </c>
      <c r="AC283" s="192">
        <f t="shared" si="252"/>
        <v>0</v>
      </c>
      <c r="AD283" s="192">
        <f t="shared" si="253"/>
        <v>0</v>
      </c>
      <c r="AE283" s="191" t="s">
        <v>263</v>
      </c>
      <c r="AF283" s="194">
        <v>526</v>
      </c>
      <c r="AG283" s="194">
        <v>100</v>
      </c>
      <c r="AH283" s="195">
        <f t="shared" si="245"/>
        <v>5.0289999999999999</v>
      </c>
      <c r="AI283" s="177"/>
      <c r="AJ283" s="266"/>
      <c r="AK283" s="266"/>
      <c r="AL283" s="266"/>
    </row>
    <row r="284" spans="1:38" ht="14.45" customHeight="1" x14ac:dyDescent="0.2">
      <c r="A284" s="194">
        <v>69</v>
      </c>
      <c r="B284" s="266" t="s">
        <v>448</v>
      </c>
      <c r="C284" s="176" t="s">
        <v>156</v>
      </c>
      <c r="D284" s="267">
        <f t="shared" si="246"/>
        <v>174832.24</v>
      </c>
      <c r="E284" s="267">
        <f t="shared" si="247"/>
        <v>158260.05806102799</v>
      </c>
      <c r="F284" s="268" t="s">
        <v>28</v>
      </c>
      <c r="G284" s="194">
        <v>51655</v>
      </c>
      <c r="H284" s="176" t="s">
        <v>1063</v>
      </c>
      <c r="I284" s="194">
        <v>51667</v>
      </c>
      <c r="J284" s="176" t="s">
        <v>1064</v>
      </c>
      <c r="K284" s="271">
        <f t="shared" si="248"/>
        <v>96037.68489388263</v>
      </c>
      <c r="L284" s="271">
        <f t="shared" si="249"/>
        <v>86934.363978592155</v>
      </c>
      <c r="M284" s="184"/>
      <c r="N284" s="191" t="s">
        <v>262</v>
      </c>
      <c r="O284" s="272" t="s">
        <v>1226</v>
      </c>
      <c r="P284" s="191" t="e">
        <f>VLOOKUP(I284,I285:J684,2,FALSE)</f>
        <v>#N/A</v>
      </c>
      <c r="Q284" s="273" t="e">
        <f>VLOOKUP(I284,#REF!,5,FALSE)</f>
        <v>#REF!</v>
      </c>
      <c r="R284" s="273" t="e">
        <f>VLOOKUP(I284,#REF!,6,FALSE)</f>
        <v>#REF!</v>
      </c>
      <c r="S284" s="274" t="e">
        <f>SQRT(Q284^2+R284^2)</f>
        <v>#REF!</v>
      </c>
      <c r="T284" s="194">
        <v>69</v>
      </c>
      <c r="U284" s="194">
        <v>1</v>
      </c>
      <c r="V284" s="190">
        <v>7.48</v>
      </c>
      <c r="W284" s="190">
        <v>13.617000000000001</v>
      </c>
      <c r="X284" s="191">
        <f t="shared" si="224"/>
        <v>1</v>
      </c>
      <c r="Y284" s="191">
        <f t="shared" si="225"/>
        <v>1</v>
      </c>
      <c r="Z284" s="192">
        <f t="shared" si="250"/>
        <v>96037.68489388263</v>
      </c>
      <c r="AA284" s="192">
        <f t="shared" si="251"/>
        <v>86934.363978592155</v>
      </c>
      <c r="AB284" s="191">
        <v>0</v>
      </c>
      <c r="AC284" s="192">
        <f t="shared" si="252"/>
        <v>0</v>
      </c>
      <c r="AD284" s="192">
        <f t="shared" si="253"/>
        <v>0</v>
      </c>
      <c r="AE284" s="191" t="s">
        <v>263</v>
      </c>
      <c r="AF284" s="194">
        <v>526</v>
      </c>
      <c r="AG284" s="194">
        <v>100</v>
      </c>
      <c r="AH284" s="195">
        <f t="shared" si="245"/>
        <v>7.48</v>
      </c>
      <c r="AI284" s="177"/>
      <c r="AJ284" s="266"/>
      <c r="AK284" s="266"/>
      <c r="AL284" s="266"/>
    </row>
    <row r="285" spans="1:38" ht="14.45" customHeight="1" x14ac:dyDescent="0.2">
      <c r="A285" s="194">
        <v>69</v>
      </c>
      <c r="B285" s="266" t="s">
        <v>449</v>
      </c>
      <c r="C285" s="176" t="s">
        <v>162</v>
      </c>
      <c r="D285" s="267">
        <f t="shared" si="246"/>
        <v>11199.94</v>
      </c>
      <c r="E285" s="267">
        <f t="shared" si="247"/>
        <v>10639.573964826201</v>
      </c>
      <c r="F285" s="268" t="s">
        <v>28</v>
      </c>
      <c r="G285" s="194">
        <v>51687</v>
      </c>
      <c r="H285" s="176" t="s">
        <v>1058</v>
      </c>
      <c r="I285" s="194">
        <v>51691</v>
      </c>
      <c r="J285" s="176" t="s">
        <v>1067</v>
      </c>
      <c r="K285" s="271">
        <f t="shared" si="248"/>
        <v>3481.5138105069973</v>
      </c>
      <c r="L285" s="271">
        <f t="shared" si="249"/>
        <v>3307.3234049872681</v>
      </c>
      <c r="M285" s="184">
        <f>SUM(K285:K286)</f>
        <v>8245.1496811195229</v>
      </c>
      <c r="N285" s="191" t="s">
        <v>262</v>
      </c>
      <c r="O285" s="272" t="s">
        <v>1226</v>
      </c>
      <c r="P285" s="191" t="e">
        <f>VLOOKUP(I285,I289:J695,2,FALSE)</f>
        <v>#N/A</v>
      </c>
      <c r="Q285" s="273" t="e">
        <f>VLOOKUP(I285,#REF!,5,FALSE)</f>
        <v>#REF!</v>
      </c>
      <c r="R285" s="273" t="e">
        <f>VLOOKUP(I285,#REF!,6,FALSE)</f>
        <v>#REF!</v>
      </c>
      <c r="S285" s="274" t="e">
        <f>SQRT(Q285^2+R285^2)</f>
        <v>#REF!</v>
      </c>
      <c r="T285" s="194">
        <v>69</v>
      </c>
      <c r="U285" s="194">
        <v>1</v>
      </c>
      <c r="V285" s="190">
        <v>2.71</v>
      </c>
      <c r="W285" s="190">
        <v>8.718</v>
      </c>
      <c r="X285" s="191">
        <f t="shared" si="224"/>
        <v>1</v>
      </c>
      <c r="Y285" s="191">
        <f t="shared" si="225"/>
        <v>1</v>
      </c>
      <c r="Z285" s="192">
        <f t="shared" si="250"/>
        <v>3481.5138105069973</v>
      </c>
      <c r="AA285" s="192">
        <f t="shared" si="251"/>
        <v>3307.3234049872681</v>
      </c>
      <c r="AB285" s="191">
        <v>0</v>
      </c>
      <c r="AC285" s="192">
        <f t="shared" si="252"/>
        <v>0</v>
      </c>
      <c r="AD285" s="192">
        <f t="shared" si="253"/>
        <v>0</v>
      </c>
      <c r="AE285" s="191" t="s">
        <v>263</v>
      </c>
      <c r="AF285" s="194">
        <v>526</v>
      </c>
      <c r="AG285" s="194">
        <v>100</v>
      </c>
      <c r="AH285" s="195">
        <f>V285</f>
        <v>2.71</v>
      </c>
      <c r="AI285" s="177"/>
      <c r="AJ285" s="266"/>
      <c r="AK285" s="266"/>
      <c r="AL285" s="266"/>
    </row>
    <row r="286" spans="1:38" ht="14.45" customHeight="1" x14ac:dyDescent="0.2">
      <c r="A286" s="194">
        <v>69</v>
      </c>
      <c r="B286" s="266" t="s">
        <v>449</v>
      </c>
      <c r="C286" s="176" t="s">
        <v>162</v>
      </c>
      <c r="D286" s="267">
        <f t="shared" si="246"/>
        <v>11199.94</v>
      </c>
      <c r="E286" s="267">
        <f t="shared" si="247"/>
        <v>10639.573964826201</v>
      </c>
      <c r="F286" s="268" t="s">
        <v>28</v>
      </c>
      <c r="G286" s="194">
        <v>51679</v>
      </c>
      <c r="H286" s="176" t="s">
        <v>1065</v>
      </c>
      <c r="I286" s="194">
        <v>51661</v>
      </c>
      <c r="J286" s="176" t="s">
        <v>1066</v>
      </c>
      <c r="K286" s="271">
        <f t="shared" si="248"/>
        <v>4763.6358706125257</v>
      </c>
      <c r="L286" s="271">
        <f t="shared" si="249"/>
        <v>4525.2971164918044</v>
      </c>
      <c r="M286" s="184"/>
      <c r="N286" s="191" t="s">
        <v>262</v>
      </c>
      <c r="O286" s="272" t="s">
        <v>1226</v>
      </c>
      <c r="P286" s="191" t="e">
        <f>VLOOKUP(I286,I289:J693,2,FALSE)</f>
        <v>#N/A</v>
      </c>
      <c r="Q286" s="273" t="e">
        <f>VLOOKUP(I286,#REF!,5,FALSE)</f>
        <v>#REF!</v>
      </c>
      <c r="R286" s="273" t="e">
        <f>VLOOKUP(I286,#REF!,6,FALSE)</f>
        <v>#REF!</v>
      </c>
      <c r="S286" s="274" t="e">
        <f t="shared" ref="S286:S291" si="254">SQRT(Q286^2+R286^2)</f>
        <v>#REF!</v>
      </c>
      <c r="T286" s="194">
        <v>69</v>
      </c>
      <c r="U286" s="194">
        <v>1</v>
      </c>
      <c r="V286" s="190">
        <v>3.7080000000000002</v>
      </c>
      <c r="W286" s="190">
        <v>8.718</v>
      </c>
      <c r="X286" s="191">
        <f t="shared" si="224"/>
        <v>1</v>
      </c>
      <c r="Y286" s="191">
        <f t="shared" si="225"/>
        <v>1</v>
      </c>
      <c r="Z286" s="192">
        <f t="shared" si="250"/>
        <v>4763.6358706125257</v>
      </c>
      <c r="AA286" s="192">
        <f t="shared" si="251"/>
        <v>4525.2971164918044</v>
      </c>
      <c r="AB286" s="191">
        <v>0</v>
      </c>
      <c r="AC286" s="192">
        <f t="shared" si="252"/>
        <v>0</v>
      </c>
      <c r="AD286" s="192">
        <f t="shared" si="253"/>
        <v>0</v>
      </c>
      <c r="AE286" s="191" t="s">
        <v>263</v>
      </c>
      <c r="AF286" s="194">
        <v>526</v>
      </c>
      <c r="AG286" s="194">
        <v>100</v>
      </c>
      <c r="AH286" s="195">
        <f t="shared" si="245"/>
        <v>3.7080000000000002</v>
      </c>
      <c r="AI286" s="177"/>
      <c r="AJ286" s="266"/>
      <c r="AK286" s="266"/>
      <c r="AL286" s="266"/>
    </row>
    <row r="287" spans="1:38" s="589" customFormat="1" ht="14.45" customHeight="1" x14ac:dyDescent="0.2">
      <c r="A287" s="590">
        <v>69</v>
      </c>
      <c r="B287" s="591" t="s">
        <v>450</v>
      </c>
      <c r="C287" s="592" t="s">
        <v>167</v>
      </c>
      <c r="D287" s="593">
        <v>0</v>
      </c>
      <c r="E287" s="593">
        <v>0</v>
      </c>
      <c r="F287" s="594" t="s">
        <v>29</v>
      </c>
      <c r="G287" s="590">
        <v>51687</v>
      </c>
      <c r="H287" s="608" t="s">
        <v>445</v>
      </c>
      <c r="I287" s="590">
        <v>51685</v>
      </c>
      <c r="J287" s="595" t="s">
        <v>452</v>
      </c>
      <c r="K287" s="596">
        <f t="shared" si="248"/>
        <v>0</v>
      </c>
      <c r="L287" s="596">
        <f t="shared" si="249"/>
        <v>0</v>
      </c>
      <c r="M287" s="597">
        <f>SUM(K287)</f>
        <v>0</v>
      </c>
      <c r="N287" s="598" t="s">
        <v>269</v>
      </c>
      <c r="O287" s="599" t="s">
        <v>263</v>
      </c>
      <c r="P287" s="598" t="e">
        <f>VLOOKUP(I287,I289:J694,2,FALSE)</f>
        <v>#N/A</v>
      </c>
      <c r="Q287" s="600" t="e">
        <f>VLOOKUP(I287,#REF!,5,FALSE)</f>
        <v>#REF!</v>
      </c>
      <c r="R287" s="600" t="e">
        <f>VLOOKUP(I287,#REF!,6,FALSE)</f>
        <v>#REF!</v>
      </c>
      <c r="S287" s="601" t="e">
        <f t="shared" si="254"/>
        <v>#REF!</v>
      </c>
      <c r="T287" s="590">
        <v>69</v>
      </c>
      <c r="U287" s="590">
        <v>1</v>
      </c>
      <c r="V287" s="604">
        <v>1.5</v>
      </c>
      <c r="W287" s="676">
        <v>7.7</v>
      </c>
      <c r="X287" s="598">
        <f t="shared" si="224"/>
        <v>0</v>
      </c>
      <c r="Y287" s="598">
        <f t="shared" si="225"/>
        <v>0</v>
      </c>
      <c r="Z287" s="603">
        <f t="shared" si="250"/>
        <v>0</v>
      </c>
      <c r="AA287" s="603">
        <f t="shared" si="251"/>
        <v>0</v>
      </c>
      <c r="AB287" s="598">
        <f>IF(N287="R",1,0)</f>
        <v>1</v>
      </c>
      <c r="AC287" s="603">
        <f t="shared" si="252"/>
        <v>0</v>
      </c>
      <c r="AD287" s="603">
        <f t="shared" si="253"/>
        <v>0</v>
      </c>
      <c r="AE287" s="598" t="s">
        <v>263</v>
      </c>
      <c r="AF287" s="590">
        <v>526</v>
      </c>
      <c r="AG287" s="590">
        <v>100</v>
      </c>
      <c r="AH287" s="604">
        <f t="shared" si="245"/>
        <v>1.5</v>
      </c>
      <c r="AI287" s="605"/>
      <c r="AJ287" s="591"/>
      <c r="AK287" s="591"/>
      <c r="AL287" s="591"/>
    </row>
    <row r="288" spans="1:38" s="589" customFormat="1" ht="14.45" customHeight="1" x14ac:dyDescent="0.2">
      <c r="A288" s="590">
        <v>69</v>
      </c>
      <c r="B288" s="591" t="s">
        <v>453</v>
      </c>
      <c r="C288" s="614" t="s">
        <v>765</v>
      </c>
      <c r="D288" s="593">
        <f t="shared" ref="D288:D297" si="255">VLOOKUP(C288,TLine_Cost,2,FALSE)</f>
        <v>451585.68</v>
      </c>
      <c r="E288" s="593">
        <f t="shared" ref="E288:E297" si="256">VLOOKUP(C288,TLine_Cost,4,FALSE)</f>
        <v>327401.19795853528</v>
      </c>
      <c r="F288" s="594" t="s">
        <v>28</v>
      </c>
      <c r="G288" s="606"/>
      <c r="H288" s="606" t="s">
        <v>1227</v>
      </c>
      <c r="I288" s="606"/>
      <c r="J288" s="592" t="s">
        <v>1068</v>
      </c>
      <c r="K288" s="596">
        <f t="shared" si="248"/>
        <v>245582.26189126854</v>
      </c>
      <c r="L288" s="596">
        <f t="shared" si="249"/>
        <v>178047.99908749998</v>
      </c>
      <c r="M288" s="597">
        <f>SUM(K288:K290)</f>
        <v>451585.67999999993</v>
      </c>
      <c r="N288" s="591" t="s">
        <v>269</v>
      </c>
      <c r="O288" s="641" t="s">
        <v>263</v>
      </c>
      <c r="P288" s="591"/>
      <c r="Q288" s="591"/>
      <c r="R288" s="591"/>
      <c r="S288" s="591"/>
      <c r="T288" s="622">
        <v>69</v>
      </c>
      <c r="U288" s="606">
        <v>1</v>
      </c>
      <c r="V288" s="642">
        <v>9.9030000000000005</v>
      </c>
      <c r="W288" s="642">
        <v>18.21</v>
      </c>
      <c r="X288" s="598">
        <f t="shared" si="224"/>
        <v>1</v>
      </c>
      <c r="Y288" s="598">
        <f t="shared" si="225"/>
        <v>0</v>
      </c>
      <c r="Z288" s="603">
        <f t="shared" si="250"/>
        <v>0</v>
      </c>
      <c r="AA288" s="603">
        <f t="shared" si="251"/>
        <v>0</v>
      </c>
      <c r="AB288" s="598">
        <f>IF(N288="R",1,0)</f>
        <v>1</v>
      </c>
      <c r="AC288" s="603">
        <f t="shared" si="252"/>
        <v>245582.26189126854</v>
      </c>
      <c r="AD288" s="603">
        <f t="shared" si="253"/>
        <v>178047.99908749998</v>
      </c>
      <c r="AE288" s="598" t="s">
        <v>263</v>
      </c>
      <c r="AF288" s="590">
        <v>526</v>
      </c>
      <c r="AG288" s="590">
        <v>100</v>
      </c>
      <c r="AH288" s="604">
        <f>V288</f>
        <v>9.9030000000000005</v>
      </c>
      <c r="AI288" s="605"/>
      <c r="AJ288" s="591"/>
      <c r="AK288" s="591"/>
      <c r="AL288" s="591"/>
    </row>
    <row r="289" spans="1:39" s="589" customFormat="1" ht="14.45" customHeight="1" x14ac:dyDescent="0.2">
      <c r="A289" s="590">
        <v>69</v>
      </c>
      <c r="B289" s="591" t="s">
        <v>453</v>
      </c>
      <c r="C289" s="614" t="s">
        <v>765</v>
      </c>
      <c r="D289" s="593">
        <f t="shared" si="255"/>
        <v>451585.68</v>
      </c>
      <c r="E289" s="593">
        <f t="shared" si="256"/>
        <v>327401.19795853528</v>
      </c>
      <c r="F289" s="594" t="s">
        <v>28</v>
      </c>
      <c r="G289" s="590">
        <v>50615</v>
      </c>
      <c r="H289" s="592" t="s">
        <v>1068</v>
      </c>
      <c r="I289" s="590">
        <v>50613</v>
      </c>
      <c r="J289" s="592" t="s">
        <v>1069</v>
      </c>
      <c r="K289" s="596">
        <f t="shared" ref="K289:K299" si="257">D289*V289/W289</f>
        <v>205581.83894563423</v>
      </c>
      <c r="L289" s="596">
        <f t="shared" ref="L289:L299" si="258">E289*V289/W289</f>
        <v>149047.55250281477</v>
      </c>
      <c r="M289" s="597"/>
      <c r="N289" s="598" t="s">
        <v>269</v>
      </c>
      <c r="O289" s="599" t="s">
        <v>263</v>
      </c>
      <c r="P289" s="598" t="e">
        <f>VLOOKUP(I289,I290:J692,2,FALSE)</f>
        <v>#N/A</v>
      </c>
      <c r="Q289" s="600" t="e">
        <f>VLOOKUP(I289,#REF!,5,FALSE)</f>
        <v>#REF!</v>
      </c>
      <c r="R289" s="600" t="e">
        <f>VLOOKUP(I289,#REF!,6,FALSE)</f>
        <v>#REF!</v>
      </c>
      <c r="S289" s="601" t="e">
        <f t="shared" si="254"/>
        <v>#REF!</v>
      </c>
      <c r="T289" s="590">
        <v>69</v>
      </c>
      <c r="U289" s="590">
        <v>1</v>
      </c>
      <c r="V289" s="676">
        <v>8.2899999999999991</v>
      </c>
      <c r="W289" s="676">
        <v>18.21</v>
      </c>
      <c r="X289" s="598">
        <f t="shared" si="224"/>
        <v>1</v>
      </c>
      <c r="Y289" s="598">
        <f t="shared" si="225"/>
        <v>0</v>
      </c>
      <c r="Z289" s="603">
        <f t="shared" ref="Z289:Z299" si="259">K289*X289*Y289</f>
        <v>0</v>
      </c>
      <c r="AA289" s="603">
        <f t="shared" ref="AA289:AA299" si="260">L289*X289*Y289</f>
        <v>0</v>
      </c>
      <c r="AB289" s="598">
        <f t="shared" ref="AB289:AB299" si="261">IF(N289="R",1,0)</f>
        <v>1</v>
      </c>
      <c r="AC289" s="603">
        <f t="shared" ref="AC289:AC299" si="262">K289*X289*AB289</f>
        <v>205581.83894563423</v>
      </c>
      <c r="AD289" s="603">
        <f t="shared" ref="AD289:AD299" si="263">L289*X289*AB289</f>
        <v>149047.55250281477</v>
      </c>
      <c r="AE289" s="598" t="s">
        <v>263</v>
      </c>
      <c r="AF289" s="590">
        <v>526</v>
      </c>
      <c r="AG289" s="590">
        <v>100</v>
      </c>
      <c r="AH289" s="604">
        <f t="shared" si="245"/>
        <v>8.2899999999999991</v>
      </c>
      <c r="AI289" s="605"/>
      <c r="AJ289" s="591"/>
      <c r="AK289" s="591"/>
      <c r="AL289" s="591"/>
    </row>
    <row r="290" spans="1:39" s="589" customFormat="1" ht="14.45" customHeight="1" x14ac:dyDescent="0.2">
      <c r="A290" s="590">
        <v>69</v>
      </c>
      <c r="B290" s="591" t="s">
        <v>453</v>
      </c>
      <c r="C290" s="614" t="s">
        <v>765</v>
      </c>
      <c r="D290" s="593">
        <f t="shared" si="255"/>
        <v>451585.68</v>
      </c>
      <c r="E290" s="593">
        <f t="shared" si="256"/>
        <v>327401.19795853528</v>
      </c>
      <c r="F290" s="594" t="s">
        <v>28</v>
      </c>
      <c r="G290" s="590">
        <v>50619</v>
      </c>
      <c r="H290" s="592" t="s">
        <v>1068</v>
      </c>
      <c r="I290" s="590">
        <v>50615</v>
      </c>
      <c r="J290" s="592" t="s">
        <v>1070</v>
      </c>
      <c r="K290" s="596">
        <f t="shared" si="257"/>
        <v>421.57916309719934</v>
      </c>
      <c r="L290" s="596">
        <f t="shared" si="258"/>
        <v>305.64636822048874</v>
      </c>
      <c r="M290" s="597"/>
      <c r="N290" s="598" t="s">
        <v>269</v>
      </c>
      <c r="O290" s="599" t="s">
        <v>263</v>
      </c>
      <c r="P290" s="598" t="e">
        <f>VLOOKUP(I290,I291:J693,2,FALSE)</f>
        <v>#N/A</v>
      </c>
      <c r="Q290" s="600" t="e">
        <f>VLOOKUP(I290,#REF!,5,FALSE)</f>
        <v>#REF!</v>
      </c>
      <c r="R290" s="600" t="e">
        <f>VLOOKUP(I290,#REF!,6,FALSE)</f>
        <v>#REF!</v>
      </c>
      <c r="S290" s="601" t="e">
        <f t="shared" si="254"/>
        <v>#REF!</v>
      </c>
      <c r="T290" s="590">
        <v>69</v>
      </c>
      <c r="U290" s="590">
        <v>1</v>
      </c>
      <c r="V290" s="676">
        <v>1.7000000000000001E-2</v>
      </c>
      <c r="W290" s="676">
        <v>18.21</v>
      </c>
      <c r="X290" s="598">
        <f t="shared" si="224"/>
        <v>1</v>
      </c>
      <c r="Y290" s="598">
        <f t="shared" si="225"/>
        <v>0</v>
      </c>
      <c r="Z290" s="603">
        <f t="shared" si="259"/>
        <v>0</v>
      </c>
      <c r="AA290" s="603">
        <f t="shared" si="260"/>
        <v>0</v>
      </c>
      <c r="AB290" s="598">
        <f t="shared" si="261"/>
        <v>1</v>
      </c>
      <c r="AC290" s="603">
        <f t="shared" si="262"/>
        <v>421.57916309719934</v>
      </c>
      <c r="AD290" s="603">
        <f t="shared" si="263"/>
        <v>305.64636822048874</v>
      </c>
      <c r="AE290" s="598" t="s">
        <v>263</v>
      </c>
      <c r="AF290" s="590">
        <v>526</v>
      </c>
      <c r="AG290" s="590">
        <v>100</v>
      </c>
      <c r="AH290" s="604">
        <f t="shared" si="245"/>
        <v>1.7000000000000001E-2</v>
      </c>
      <c r="AI290" s="605"/>
      <c r="AJ290" s="591"/>
      <c r="AK290" s="591"/>
      <c r="AL290" s="591"/>
    </row>
    <row r="291" spans="1:39" s="589" customFormat="1" ht="14.45" customHeight="1" x14ac:dyDescent="0.2">
      <c r="A291" s="590">
        <v>69</v>
      </c>
      <c r="B291" s="591" t="s">
        <v>674</v>
      </c>
      <c r="C291" s="606" t="s">
        <v>454</v>
      </c>
      <c r="D291" s="593">
        <f t="shared" si="255"/>
        <v>308393.3</v>
      </c>
      <c r="E291" s="593">
        <f t="shared" si="256"/>
        <v>259899.34986155428</v>
      </c>
      <c r="F291" s="594" t="s">
        <v>29</v>
      </c>
      <c r="G291" s="590">
        <v>51241</v>
      </c>
      <c r="H291" s="608" t="s">
        <v>281</v>
      </c>
      <c r="I291" s="590">
        <v>51239</v>
      </c>
      <c r="J291" s="595" t="s">
        <v>455</v>
      </c>
      <c r="K291" s="596">
        <f t="shared" si="257"/>
        <v>14097.935478963511</v>
      </c>
      <c r="L291" s="596">
        <f t="shared" si="258"/>
        <v>11881.076097868394</v>
      </c>
      <c r="M291" s="597">
        <f>SUM(K291)</f>
        <v>14097.935478963511</v>
      </c>
      <c r="N291" s="598" t="s">
        <v>269</v>
      </c>
      <c r="O291" s="599" t="s">
        <v>263</v>
      </c>
      <c r="P291" s="598" t="e">
        <f>VLOOKUP(I291,I292:J694,2,FALSE)</f>
        <v>#N/A</v>
      </c>
      <c r="Q291" s="600" t="e">
        <f>VLOOKUP(I291,#REF!,5,FALSE)</f>
        <v>#REF!</v>
      </c>
      <c r="R291" s="600" t="e">
        <f>VLOOKUP(I291,#REF!,6,FALSE)</f>
        <v>#REF!</v>
      </c>
      <c r="S291" s="601" t="e">
        <f t="shared" si="254"/>
        <v>#REF!</v>
      </c>
      <c r="T291" s="590">
        <v>69</v>
      </c>
      <c r="U291" s="590">
        <v>1</v>
      </c>
      <c r="V291" s="604">
        <v>1.833</v>
      </c>
      <c r="W291" s="676">
        <v>40.097000000000001</v>
      </c>
      <c r="X291" s="598">
        <f t="shared" si="224"/>
        <v>0</v>
      </c>
      <c r="Y291" s="598">
        <f t="shared" si="225"/>
        <v>0</v>
      </c>
      <c r="Z291" s="603">
        <f t="shared" si="259"/>
        <v>0</v>
      </c>
      <c r="AA291" s="603">
        <f t="shared" si="260"/>
        <v>0</v>
      </c>
      <c r="AB291" s="598">
        <f t="shared" si="261"/>
        <v>1</v>
      </c>
      <c r="AC291" s="603">
        <f t="shared" si="262"/>
        <v>0</v>
      </c>
      <c r="AD291" s="603">
        <f t="shared" si="263"/>
        <v>0</v>
      </c>
      <c r="AE291" s="598" t="s">
        <v>263</v>
      </c>
      <c r="AF291" s="590">
        <v>526</v>
      </c>
      <c r="AG291" s="590">
        <v>100</v>
      </c>
      <c r="AH291" s="604">
        <f t="shared" si="245"/>
        <v>1.833</v>
      </c>
      <c r="AI291" s="591"/>
      <c r="AJ291" s="591"/>
      <c r="AK291" s="591"/>
      <c r="AL291" s="591"/>
    </row>
    <row r="292" spans="1:39" s="589" customFormat="1" ht="14.45" customHeight="1" x14ac:dyDescent="0.2">
      <c r="A292" s="590">
        <v>69</v>
      </c>
      <c r="B292" s="591" t="s">
        <v>463</v>
      </c>
      <c r="C292" s="592" t="s">
        <v>164</v>
      </c>
      <c r="D292" s="593">
        <f t="shared" si="255"/>
        <v>182455.89</v>
      </c>
      <c r="E292" s="593">
        <f t="shared" si="256"/>
        <v>175151.132461136</v>
      </c>
      <c r="F292" s="594" t="s">
        <v>29</v>
      </c>
      <c r="G292" s="590">
        <v>51385</v>
      </c>
      <c r="H292" s="608" t="s">
        <v>465</v>
      </c>
      <c r="I292" s="590">
        <v>51383</v>
      </c>
      <c r="J292" s="595" t="s">
        <v>467</v>
      </c>
      <c r="K292" s="596">
        <f t="shared" si="257"/>
        <v>9433.3577170212775</v>
      </c>
      <c r="L292" s="596">
        <f t="shared" si="258"/>
        <v>9055.6862102246905</v>
      </c>
      <c r="M292" s="597">
        <f>SUM(K292:K293)</f>
        <v>28843.558780851068</v>
      </c>
      <c r="N292" s="598" t="s">
        <v>269</v>
      </c>
      <c r="O292" s="599" t="s">
        <v>263</v>
      </c>
      <c r="P292" s="598" t="e">
        <f>VLOOKUP(I292,I293:J698,2,FALSE)</f>
        <v>#N/A</v>
      </c>
      <c r="Q292" s="600" t="e">
        <f>VLOOKUP(I292,#REF!,5,FALSE)</f>
        <v>#REF!</v>
      </c>
      <c r="R292" s="600" t="e">
        <f>VLOOKUP(I292,#REF!,6,FALSE)</f>
        <v>#REF!</v>
      </c>
      <c r="S292" s="601" t="e">
        <f t="shared" ref="S292:S299" si="264">SQRT(Q292^2+R292^2)</f>
        <v>#REF!</v>
      </c>
      <c r="T292" s="590">
        <v>69</v>
      </c>
      <c r="U292" s="590">
        <v>1</v>
      </c>
      <c r="V292" s="604">
        <v>0.72899999999999998</v>
      </c>
      <c r="W292" s="604">
        <v>14.1</v>
      </c>
      <c r="X292" s="598">
        <f t="shared" si="224"/>
        <v>0</v>
      </c>
      <c r="Y292" s="598">
        <f t="shared" si="225"/>
        <v>0</v>
      </c>
      <c r="Z292" s="603">
        <f t="shared" si="259"/>
        <v>0</v>
      </c>
      <c r="AA292" s="603">
        <f t="shared" si="260"/>
        <v>0</v>
      </c>
      <c r="AB292" s="598">
        <f t="shared" si="261"/>
        <v>1</v>
      </c>
      <c r="AC292" s="603">
        <f t="shared" si="262"/>
        <v>0</v>
      </c>
      <c r="AD292" s="603">
        <f t="shared" si="263"/>
        <v>0</v>
      </c>
      <c r="AE292" s="598" t="s">
        <v>263</v>
      </c>
      <c r="AF292" s="590">
        <v>526</v>
      </c>
      <c r="AG292" s="590">
        <v>100</v>
      </c>
      <c r="AH292" s="604">
        <f t="shared" si="245"/>
        <v>0.72899999999999998</v>
      </c>
      <c r="AI292" s="605"/>
      <c r="AJ292" s="591"/>
      <c r="AK292" s="591"/>
      <c r="AL292" s="591"/>
    </row>
    <row r="293" spans="1:39" s="589" customFormat="1" ht="14.45" customHeight="1" x14ac:dyDescent="0.2">
      <c r="A293" s="590">
        <v>69</v>
      </c>
      <c r="B293" s="591" t="s">
        <v>463</v>
      </c>
      <c r="C293" s="592" t="s">
        <v>164</v>
      </c>
      <c r="D293" s="593">
        <f t="shared" si="255"/>
        <v>182455.89</v>
      </c>
      <c r="E293" s="593">
        <f t="shared" si="256"/>
        <v>175151.132461136</v>
      </c>
      <c r="F293" s="594" t="s">
        <v>29</v>
      </c>
      <c r="G293" s="590">
        <v>51387</v>
      </c>
      <c r="H293" s="608" t="s">
        <v>466</v>
      </c>
      <c r="I293" s="590">
        <v>51385</v>
      </c>
      <c r="J293" s="595" t="s">
        <v>465</v>
      </c>
      <c r="K293" s="596">
        <f t="shared" si="257"/>
        <v>19410.201063829791</v>
      </c>
      <c r="L293" s="596">
        <f t="shared" si="258"/>
        <v>18633.099197993193</v>
      </c>
      <c r="M293" s="597"/>
      <c r="N293" s="598" t="s">
        <v>262</v>
      </c>
      <c r="O293" s="599" t="s">
        <v>607</v>
      </c>
      <c r="P293" s="598" t="e">
        <f>VLOOKUP(I293,I295:J699,2,FALSE)</f>
        <v>#N/A</v>
      </c>
      <c r="Q293" s="600" t="e">
        <f>VLOOKUP(I293,#REF!,5,FALSE)</f>
        <v>#REF!</v>
      </c>
      <c r="R293" s="600" t="e">
        <f>VLOOKUP(I293,#REF!,6,FALSE)</f>
        <v>#REF!</v>
      </c>
      <c r="S293" s="601" t="e">
        <f t="shared" si="264"/>
        <v>#REF!</v>
      </c>
      <c r="T293" s="590">
        <v>69</v>
      </c>
      <c r="U293" s="590">
        <v>1</v>
      </c>
      <c r="V293" s="604">
        <v>1.5</v>
      </c>
      <c r="W293" s="604">
        <v>14.1</v>
      </c>
      <c r="X293" s="598">
        <f t="shared" si="224"/>
        <v>0</v>
      </c>
      <c r="Y293" s="598">
        <f t="shared" si="225"/>
        <v>1</v>
      </c>
      <c r="Z293" s="603">
        <f t="shared" si="259"/>
        <v>0</v>
      </c>
      <c r="AA293" s="603">
        <f t="shared" si="260"/>
        <v>0</v>
      </c>
      <c r="AB293" s="598">
        <f t="shared" si="261"/>
        <v>0</v>
      </c>
      <c r="AC293" s="603">
        <f t="shared" si="262"/>
        <v>0</v>
      </c>
      <c r="AD293" s="603">
        <f t="shared" si="263"/>
        <v>0</v>
      </c>
      <c r="AE293" s="598" t="s">
        <v>263</v>
      </c>
      <c r="AF293" s="590">
        <v>526</v>
      </c>
      <c r="AG293" s="590">
        <v>100</v>
      </c>
      <c r="AH293" s="604">
        <f t="shared" si="245"/>
        <v>1.5</v>
      </c>
      <c r="AI293" s="605"/>
      <c r="AJ293" s="591"/>
      <c r="AK293" s="591"/>
      <c r="AL293" s="591"/>
    </row>
    <row r="294" spans="1:39" s="589" customFormat="1" ht="14.45" customHeight="1" x14ac:dyDescent="0.2">
      <c r="A294" s="590">
        <v>69</v>
      </c>
      <c r="B294" s="591" t="s">
        <v>463</v>
      </c>
      <c r="C294" s="592" t="s">
        <v>164</v>
      </c>
      <c r="D294" s="593">
        <f t="shared" si="255"/>
        <v>182455.89</v>
      </c>
      <c r="E294" s="593">
        <f t="shared" si="256"/>
        <v>175151.132461136</v>
      </c>
      <c r="F294" s="594" t="s">
        <v>29</v>
      </c>
      <c r="G294" s="590">
        <v>51383</v>
      </c>
      <c r="H294" s="608" t="s">
        <v>467</v>
      </c>
      <c r="I294" s="590">
        <v>51381</v>
      </c>
      <c r="J294" s="595" t="s">
        <v>641</v>
      </c>
      <c r="K294" s="596">
        <f>D294*V294/W294</f>
        <v>135496.14355957447</v>
      </c>
      <c r="L294" s="596">
        <f>E294*V294/W294</f>
        <v>130071.45446812449</v>
      </c>
      <c r="M294" s="597">
        <f>SUM(K294)</f>
        <v>135496.14355957447</v>
      </c>
      <c r="N294" s="598" t="s">
        <v>269</v>
      </c>
      <c r="O294" s="599" t="s">
        <v>263</v>
      </c>
      <c r="P294" s="598" t="e">
        <f>VLOOKUP(I294,I300:J706,2,FALSE)</f>
        <v>#N/A</v>
      </c>
      <c r="Q294" s="600" t="e">
        <f>VLOOKUP(I294,#REF!,5,FALSE)</f>
        <v>#REF!</v>
      </c>
      <c r="R294" s="600" t="e">
        <f>VLOOKUP(I294,#REF!,6,FALSE)</f>
        <v>#REF!</v>
      </c>
      <c r="S294" s="601" t="e">
        <f>SQRT(Q294^2+R294^2)</f>
        <v>#REF!</v>
      </c>
      <c r="T294" s="590">
        <v>69</v>
      </c>
      <c r="U294" s="590">
        <v>1</v>
      </c>
      <c r="V294" s="604">
        <v>10.471</v>
      </c>
      <c r="W294" s="604">
        <v>14.1</v>
      </c>
      <c r="X294" s="598">
        <f>IF(F294="yes",1,0)</f>
        <v>0</v>
      </c>
      <c r="Y294" s="598">
        <f>IF(N294="W",1,0)</f>
        <v>0</v>
      </c>
      <c r="Z294" s="603">
        <f>K294*X294*Y294</f>
        <v>0</v>
      </c>
      <c r="AA294" s="603">
        <f>L294*X294*Y294</f>
        <v>0</v>
      </c>
      <c r="AB294" s="598">
        <f>IF(N294="R",1,0)</f>
        <v>1</v>
      </c>
      <c r="AC294" s="603">
        <f>K294*X294*AB294</f>
        <v>0</v>
      </c>
      <c r="AD294" s="603">
        <f>L294*X294*AB294</f>
        <v>0</v>
      </c>
      <c r="AE294" s="598" t="s">
        <v>263</v>
      </c>
      <c r="AF294" s="590">
        <v>526</v>
      </c>
      <c r="AG294" s="590">
        <v>100</v>
      </c>
      <c r="AH294" s="604">
        <f>V294</f>
        <v>10.471</v>
      </c>
      <c r="AI294" s="605"/>
      <c r="AJ294" s="591"/>
      <c r="AK294" s="591"/>
      <c r="AL294" s="591"/>
    </row>
    <row r="295" spans="1:39" ht="14.45" customHeight="1" x14ac:dyDescent="0.2">
      <c r="A295" s="194">
        <v>69</v>
      </c>
      <c r="B295" s="266" t="s">
        <v>1580</v>
      </c>
      <c r="C295" s="178" t="s">
        <v>785</v>
      </c>
      <c r="D295" s="267">
        <f t="shared" si="255"/>
        <v>339716.16000000003</v>
      </c>
      <c r="E295" s="267">
        <f t="shared" si="256"/>
        <v>321331.20797618001</v>
      </c>
      <c r="F295" s="268" t="s">
        <v>28</v>
      </c>
      <c r="G295" s="194"/>
      <c r="H295" s="269" t="s">
        <v>1581</v>
      </c>
      <c r="I295" s="194"/>
      <c r="J295" s="270" t="s">
        <v>1743</v>
      </c>
      <c r="K295" s="271">
        <f t="shared" si="257"/>
        <v>270760.50840632385</v>
      </c>
      <c r="L295" s="271">
        <f t="shared" si="258"/>
        <v>256107.33748564884</v>
      </c>
      <c r="M295" s="184">
        <f>SUM(K295:K296)</f>
        <v>288801.9490314374</v>
      </c>
      <c r="N295" s="191" t="s">
        <v>262</v>
      </c>
      <c r="O295" s="272" t="s">
        <v>611</v>
      </c>
      <c r="P295" s="191"/>
      <c r="Q295" s="273"/>
      <c r="R295" s="273"/>
      <c r="S295" s="274"/>
      <c r="T295" s="194">
        <v>69</v>
      </c>
      <c r="U295" s="194">
        <v>1</v>
      </c>
      <c r="V295" s="195">
        <v>17.544</v>
      </c>
      <c r="W295" s="195">
        <v>22.012</v>
      </c>
      <c r="X295" s="191">
        <f t="shared" si="224"/>
        <v>1</v>
      </c>
      <c r="Y295" s="191">
        <f t="shared" si="225"/>
        <v>1</v>
      </c>
      <c r="Z295" s="192">
        <f t="shared" si="259"/>
        <v>270760.50840632385</v>
      </c>
      <c r="AA295" s="192">
        <f t="shared" si="260"/>
        <v>256107.33748564884</v>
      </c>
      <c r="AB295" s="191">
        <f t="shared" si="261"/>
        <v>0</v>
      </c>
      <c r="AC295" s="192">
        <f t="shared" si="262"/>
        <v>0</v>
      </c>
      <c r="AD295" s="192">
        <f t="shared" si="263"/>
        <v>0</v>
      </c>
      <c r="AE295" s="191" t="s">
        <v>263</v>
      </c>
      <c r="AF295" s="194">
        <v>526</v>
      </c>
      <c r="AG295" s="194">
        <v>100</v>
      </c>
      <c r="AH295" s="195">
        <f t="shared" si="245"/>
        <v>17.544</v>
      </c>
      <c r="AI295" s="177"/>
      <c r="AJ295" s="266">
        <v>63</v>
      </c>
      <c r="AK295" s="266"/>
      <c r="AL295" s="275" t="s">
        <v>1772</v>
      </c>
      <c r="AM295" s="423" t="s">
        <v>1780</v>
      </c>
    </row>
    <row r="296" spans="1:39" ht="14.45" customHeight="1" x14ac:dyDescent="0.2">
      <c r="A296" s="194">
        <v>69</v>
      </c>
      <c r="B296" s="266" t="s">
        <v>1580</v>
      </c>
      <c r="C296" s="178" t="s">
        <v>785</v>
      </c>
      <c r="D296" s="267">
        <f t="shared" si="255"/>
        <v>339716.16000000003</v>
      </c>
      <c r="E296" s="267">
        <f t="shared" si="256"/>
        <v>321331.20797618001</v>
      </c>
      <c r="F296" s="268" t="s">
        <v>28</v>
      </c>
      <c r="G296" s="194"/>
      <c r="H296" s="270" t="s">
        <v>1743</v>
      </c>
      <c r="I296" s="194"/>
      <c r="J296" s="270" t="s">
        <v>1584</v>
      </c>
      <c r="K296" s="271">
        <f t="shared" si="257"/>
        <v>18041.440625113577</v>
      </c>
      <c r="L296" s="271">
        <f t="shared" si="258"/>
        <v>17065.063698171656</v>
      </c>
      <c r="M296" s="184"/>
      <c r="N296" s="191" t="s">
        <v>262</v>
      </c>
      <c r="O296" s="272" t="s">
        <v>611</v>
      </c>
      <c r="P296" s="191"/>
      <c r="Q296" s="273"/>
      <c r="R296" s="273"/>
      <c r="S296" s="274"/>
      <c r="T296" s="194">
        <v>69</v>
      </c>
      <c r="U296" s="194">
        <v>1</v>
      </c>
      <c r="V296" s="195">
        <v>1.169</v>
      </c>
      <c r="W296" s="195">
        <v>22.012</v>
      </c>
      <c r="X296" s="191">
        <f t="shared" si="224"/>
        <v>1</v>
      </c>
      <c r="Y296" s="191">
        <f t="shared" si="225"/>
        <v>1</v>
      </c>
      <c r="Z296" s="192">
        <f t="shared" si="259"/>
        <v>18041.440625113577</v>
      </c>
      <c r="AA296" s="192">
        <f t="shared" si="260"/>
        <v>17065.063698171656</v>
      </c>
      <c r="AB296" s="191">
        <f t="shared" si="261"/>
        <v>0</v>
      </c>
      <c r="AC296" s="192">
        <f t="shared" si="262"/>
        <v>0</v>
      </c>
      <c r="AD296" s="192">
        <f t="shared" si="263"/>
        <v>0</v>
      </c>
      <c r="AE296" s="191" t="s">
        <v>263</v>
      </c>
      <c r="AF296" s="194">
        <v>526</v>
      </c>
      <c r="AG296" s="194">
        <v>100</v>
      </c>
      <c r="AH296" s="195">
        <f t="shared" si="245"/>
        <v>1.169</v>
      </c>
      <c r="AI296" s="177"/>
      <c r="AJ296" s="266">
        <v>64</v>
      </c>
      <c r="AK296" s="266"/>
      <c r="AL296" s="275" t="s">
        <v>1772</v>
      </c>
      <c r="AM296" s="423" t="s">
        <v>1780</v>
      </c>
    </row>
    <row r="297" spans="1:39" s="589" customFormat="1" ht="14.45" customHeight="1" x14ac:dyDescent="0.2">
      <c r="A297" s="590">
        <v>69</v>
      </c>
      <c r="B297" s="591" t="s">
        <v>1587</v>
      </c>
      <c r="C297" s="613" t="s">
        <v>770</v>
      </c>
      <c r="D297" s="593">
        <f t="shared" si="255"/>
        <v>156561.12</v>
      </c>
      <c r="E297" s="593">
        <f t="shared" si="256"/>
        <v>148100.68700047961</v>
      </c>
      <c r="F297" s="594" t="s">
        <v>28</v>
      </c>
      <c r="G297" s="590"/>
      <c r="H297" s="608" t="s">
        <v>1075</v>
      </c>
      <c r="I297" s="590"/>
      <c r="J297" s="595" t="s">
        <v>1588</v>
      </c>
      <c r="K297" s="596">
        <f t="shared" si="257"/>
        <v>156561.12</v>
      </c>
      <c r="L297" s="596">
        <f t="shared" si="258"/>
        <v>148100.68700047961</v>
      </c>
      <c r="M297" s="597">
        <f>SUM(K297)</f>
        <v>156561.12</v>
      </c>
      <c r="N297" s="598" t="s">
        <v>269</v>
      </c>
      <c r="O297" s="599" t="s">
        <v>263</v>
      </c>
      <c r="P297" s="598"/>
      <c r="Q297" s="600"/>
      <c r="R297" s="600"/>
      <c r="S297" s="601"/>
      <c r="T297" s="590">
        <v>69</v>
      </c>
      <c r="U297" s="590">
        <v>1</v>
      </c>
      <c r="V297" s="604">
        <v>0.81799999999999995</v>
      </c>
      <c r="W297" s="604">
        <v>0.81799999999999995</v>
      </c>
      <c r="X297" s="598">
        <f t="shared" si="224"/>
        <v>1</v>
      </c>
      <c r="Y297" s="598">
        <f t="shared" si="225"/>
        <v>0</v>
      </c>
      <c r="Z297" s="603">
        <f t="shared" si="259"/>
        <v>0</v>
      </c>
      <c r="AA297" s="603">
        <f t="shared" si="260"/>
        <v>0</v>
      </c>
      <c r="AB297" s="598">
        <f t="shared" si="261"/>
        <v>1</v>
      </c>
      <c r="AC297" s="603">
        <f t="shared" si="262"/>
        <v>156561.12</v>
      </c>
      <c r="AD297" s="603">
        <f t="shared" si="263"/>
        <v>148100.68700047961</v>
      </c>
      <c r="AE297" s="598" t="s">
        <v>263</v>
      </c>
      <c r="AF297" s="590">
        <v>526</v>
      </c>
      <c r="AG297" s="590">
        <v>100</v>
      </c>
      <c r="AH297" s="604">
        <f t="shared" si="245"/>
        <v>0.81799999999999995</v>
      </c>
      <c r="AI297" s="605"/>
      <c r="AJ297" s="591">
        <v>65</v>
      </c>
      <c r="AK297" s="591"/>
      <c r="AL297" s="663" t="s">
        <v>1772</v>
      </c>
      <c r="AM297" s="727" t="s">
        <v>1780</v>
      </c>
    </row>
    <row r="298" spans="1:39" s="589" customFormat="1" ht="14.45" customHeight="1" x14ac:dyDescent="0.2">
      <c r="A298" s="590">
        <v>69</v>
      </c>
      <c r="B298" s="591" t="s">
        <v>474</v>
      </c>
      <c r="C298" s="606" t="s">
        <v>808</v>
      </c>
      <c r="D298" s="593">
        <f>'Transmission Cost 12-31-2016'!B313</f>
        <v>1581346.49</v>
      </c>
      <c r="E298" s="593">
        <f>'Transmission Cost 12-31-2016'!D313</f>
        <v>1068628.6221365025</v>
      </c>
      <c r="F298" s="594" t="s">
        <v>28</v>
      </c>
      <c r="G298" s="590">
        <v>50693</v>
      </c>
      <c r="H298" s="592" t="s">
        <v>1071</v>
      </c>
      <c r="I298" s="590">
        <v>50701</v>
      </c>
      <c r="J298" s="592" t="s">
        <v>1072</v>
      </c>
      <c r="K298" s="596">
        <f t="shared" si="257"/>
        <v>183034.87808316897</v>
      </c>
      <c r="L298" s="596">
        <f t="shared" si="258"/>
        <v>123689.72316050707</v>
      </c>
      <c r="M298" s="597">
        <f>SUM(K298:K299)</f>
        <v>1333643.7935881</v>
      </c>
      <c r="N298" s="598" t="s">
        <v>269</v>
      </c>
      <c r="O298" s="599" t="s">
        <v>263</v>
      </c>
      <c r="P298" s="598" t="e">
        <f>VLOOKUP(I298,I299:J704,2,FALSE)</f>
        <v>#N/A</v>
      </c>
      <c r="Q298" s="600" t="e">
        <f>VLOOKUP(I298,#REF!,5,FALSE)</f>
        <v>#REF!</v>
      </c>
      <c r="R298" s="600" t="e">
        <f>VLOOKUP(I298,#REF!,6,FALSE)</f>
        <v>#REF!</v>
      </c>
      <c r="S298" s="601" t="e">
        <f t="shared" si="264"/>
        <v>#REF!</v>
      </c>
      <c r="T298" s="590">
        <v>69</v>
      </c>
      <c r="U298" s="590">
        <v>1</v>
      </c>
      <c r="V298" s="676">
        <v>3.5209999999999999</v>
      </c>
      <c r="W298" s="676">
        <v>30.42</v>
      </c>
      <c r="X298" s="598">
        <f t="shared" si="224"/>
        <v>1</v>
      </c>
      <c r="Y298" s="598">
        <f t="shared" si="225"/>
        <v>0</v>
      </c>
      <c r="Z298" s="603">
        <f t="shared" si="259"/>
        <v>0</v>
      </c>
      <c r="AA298" s="603">
        <f t="shared" si="260"/>
        <v>0</v>
      </c>
      <c r="AB298" s="598">
        <f t="shared" si="261"/>
        <v>1</v>
      </c>
      <c r="AC298" s="603">
        <f t="shared" si="262"/>
        <v>183034.87808316897</v>
      </c>
      <c r="AD298" s="603">
        <f t="shared" si="263"/>
        <v>123689.72316050707</v>
      </c>
      <c r="AE298" s="598" t="s">
        <v>263</v>
      </c>
      <c r="AF298" s="590">
        <v>526</v>
      </c>
      <c r="AG298" s="590">
        <v>100</v>
      </c>
      <c r="AH298" s="604">
        <f t="shared" si="245"/>
        <v>3.5209999999999999</v>
      </c>
      <c r="AI298" s="605"/>
      <c r="AJ298" s="591"/>
      <c r="AK298" s="591"/>
      <c r="AL298" s="591"/>
    </row>
    <row r="299" spans="1:39" s="589" customFormat="1" ht="14.45" customHeight="1" x14ac:dyDescent="0.2">
      <c r="A299" s="590">
        <v>69</v>
      </c>
      <c r="B299" s="591" t="s">
        <v>474</v>
      </c>
      <c r="C299" s="606" t="s">
        <v>808</v>
      </c>
      <c r="D299" s="593">
        <f>'Transmission Cost 12-31-2016'!B313</f>
        <v>1581346.49</v>
      </c>
      <c r="E299" s="593">
        <f>'Transmission Cost 12-31-2016'!D313</f>
        <v>1068628.6221365025</v>
      </c>
      <c r="F299" s="594" t="s">
        <v>28</v>
      </c>
      <c r="G299" s="590">
        <v>50807</v>
      </c>
      <c r="H299" s="592" t="s">
        <v>1074</v>
      </c>
      <c r="I299" s="590">
        <v>50741</v>
      </c>
      <c r="J299" s="592" t="s">
        <v>1073</v>
      </c>
      <c r="K299" s="596">
        <f t="shared" si="257"/>
        <v>1150608.915504931</v>
      </c>
      <c r="L299" s="596">
        <f t="shared" si="258"/>
        <v>777548.5181580981</v>
      </c>
      <c r="M299" s="597"/>
      <c r="N299" s="598" t="s">
        <v>269</v>
      </c>
      <c r="O299" s="599" t="s">
        <v>263</v>
      </c>
      <c r="P299" s="598" t="str">
        <f>VLOOKUP(I299,I294:J705,2,FALSE)</f>
        <v>Springcreek Substation</v>
      </c>
      <c r="Q299" s="600" t="e">
        <f>VLOOKUP(I299,#REF!,5,FALSE)</f>
        <v>#REF!</v>
      </c>
      <c r="R299" s="600" t="e">
        <f>VLOOKUP(I299,#REF!,6,FALSE)</f>
        <v>#REF!</v>
      </c>
      <c r="S299" s="601" t="e">
        <f t="shared" si="264"/>
        <v>#REF!</v>
      </c>
      <c r="T299" s="590">
        <v>69</v>
      </c>
      <c r="U299" s="590">
        <v>1</v>
      </c>
      <c r="V299" s="676">
        <v>22.134</v>
      </c>
      <c r="W299" s="676">
        <v>30.42</v>
      </c>
      <c r="X299" s="598">
        <f t="shared" si="224"/>
        <v>1</v>
      </c>
      <c r="Y299" s="598">
        <f t="shared" si="225"/>
        <v>0</v>
      </c>
      <c r="Z299" s="603">
        <f t="shared" si="259"/>
        <v>0</v>
      </c>
      <c r="AA299" s="603">
        <f t="shared" si="260"/>
        <v>0</v>
      </c>
      <c r="AB299" s="598">
        <f t="shared" si="261"/>
        <v>1</v>
      </c>
      <c r="AC299" s="603">
        <f t="shared" si="262"/>
        <v>1150608.915504931</v>
      </c>
      <c r="AD299" s="603">
        <f t="shared" si="263"/>
        <v>777548.5181580981</v>
      </c>
      <c r="AE299" s="598" t="s">
        <v>263</v>
      </c>
      <c r="AF299" s="590">
        <v>526</v>
      </c>
      <c r="AG299" s="590">
        <v>100</v>
      </c>
      <c r="AH299" s="604">
        <f t="shared" si="245"/>
        <v>22.134</v>
      </c>
      <c r="AI299" s="605"/>
      <c r="AJ299" s="591"/>
      <c r="AK299" s="591"/>
      <c r="AL299" s="591"/>
    </row>
    <row r="300" spans="1:39" s="589" customFormat="1" ht="14.45" customHeight="1" x14ac:dyDescent="0.2">
      <c r="A300" s="590">
        <v>69</v>
      </c>
      <c r="B300" s="591" t="s">
        <v>642</v>
      </c>
      <c r="C300" s="592" t="s">
        <v>237</v>
      </c>
      <c r="D300" s="593">
        <f t="shared" ref="D300:D307" si="265">VLOOKUP(C300,TLine_Cost,2,FALSE)</f>
        <v>652540.18999999994</v>
      </c>
      <c r="E300" s="593">
        <f>VLOOKUP(C300,TLine_Cost,4,FALSE)</f>
        <v>625627.47335573763</v>
      </c>
      <c r="F300" s="594" t="s">
        <v>29</v>
      </c>
      <c r="G300" s="590">
        <v>51563</v>
      </c>
      <c r="H300" s="608" t="s">
        <v>643</v>
      </c>
      <c r="I300" s="590">
        <v>51567</v>
      </c>
      <c r="J300" s="595" t="s">
        <v>644</v>
      </c>
      <c r="K300" s="596">
        <f>D300*V300/W300</f>
        <v>637539.26609195396</v>
      </c>
      <c r="L300" s="596">
        <f>E300*V300/W300</f>
        <v>611245.23258893914</v>
      </c>
      <c r="M300" s="597">
        <f>SUM(K300:K301)</f>
        <v>652540.18999999994</v>
      </c>
      <c r="N300" s="598" t="s">
        <v>262</v>
      </c>
      <c r="O300" s="599" t="s">
        <v>611</v>
      </c>
      <c r="P300" s="598" t="e">
        <f>VLOOKUP(I300,I301:J707,2,FALSE)</f>
        <v>#N/A</v>
      </c>
      <c r="Q300" s="600" t="e">
        <f>VLOOKUP(I300,#REF!,5,FALSE)</f>
        <v>#REF!</v>
      </c>
      <c r="R300" s="600" t="e">
        <f>VLOOKUP(I300,#REF!,6,FALSE)</f>
        <v>#REF!</v>
      </c>
      <c r="S300" s="601" t="e">
        <f>SQRT(Q300^2+R300^2)</f>
        <v>#REF!</v>
      </c>
      <c r="T300" s="590">
        <v>69</v>
      </c>
      <c r="U300" s="590">
        <v>1</v>
      </c>
      <c r="V300" s="604">
        <v>4.25</v>
      </c>
      <c r="W300" s="604">
        <v>4.3499999999999996</v>
      </c>
      <c r="X300" s="598">
        <f t="shared" si="224"/>
        <v>0</v>
      </c>
      <c r="Y300" s="598">
        <f t="shared" si="225"/>
        <v>1</v>
      </c>
      <c r="Z300" s="603">
        <f>K300*X300*Y300</f>
        <v>0</v>
      </c>
      <c r="AA300" s="603">
        <f>L300*X300*Y300</f>
        <v>0</v>
      </c>
      <c r="AB300" s="598">
        <f>IF(N300="R",1,0)</f>
        <v>0</v>
      </c>
      <c r="AC300" s="603">
        <f>K300*X300*AB300</f>
        <v>0</v>
      </c>
      <c r="AD300" s="603">
        <f>L300*X300*AB300</f>
        <v>0</v>
      </c>
      <c r="AE300" s="598" t="s">
        <v>263</v>
      </c>
      <c r="AF300" s="590">
        <v>526</v>
      </c>
      <c r="AG300" s="590">
        <v>100</v>
      </c>
      <c r="AH300" s="604">
        <f t="shared" si="245"/>
        <v>4.25</v>
      </c>
      <c r="AI300" s="605"/>
      <c r="AJ300" s="591"/>
      <c r="AK300" s="591"/>
      <c r="AL300" s="591"/>
    </row>
    <row r="301" spans="1:39" s="589" customFormat="1" ht="14.45" customHeight="1" x14ac:dyDescent="0.2">
      <c r="A301" s="590">
        <v>69</v>
      </c>
      <c r="B301" s="591" t="s">
        <v>642</v>
      </c>
      <c r="C301" s="592" t="s">
        <v>237</v>
      </c>
      <c r="D301" s="593">
        <f t="shared" si="265"/>
        <v>652540.18999999994</v>
      </c>
      <c r="E301" s="593">
        <f>VLOOKUP(C301,TLine_Cost,4,FALSE)</f>
        <v>625627.47335573763</v>
      </c>
      <c r="F301" s="594" t="s">
        <v>29</v>
      </c>
      <c r="G301" s="590">
        <v>51567</v>
      </c>
      <c r="H301" s="608" t="s">
        <v>644</v>
      </c>
      <c r="I301" s="590">
        <v>51569</v>
      </c>
      <c r="J301" s="595" t="s">
        <v>645</v>
      </c>
      <c r="K301" s="596">
        <f>D301*V301/W301</f>
        <v>15000.923908045977</v>
      </c>
      <c r="L301" s="596">
        <f>E301*V301/W301</f>
        <v>14382.240766798568</v>
      </c>
      <c r="M301" s="597"/>
      <c r="N301" s="598" t="s">
        <v>269</v>
      </c>
      <c r="O301" s="599" t="s">
        <v>263</v>
      </c>
      <c r="P301" s="598" t="e">
        <f>VLOOKUP(I301,I312:J708,2,FALSE)</f>
        <v>#N/A</v>
      </c>
      <c r="Q301" s="600" t="e">
        <f>VLOOKUP(I301,#REF!,5,FALSE)</f>
        <v>#REF!</v>
      </c>
      <c r="R301" s="600" t="e">
        <f>VLOOKUP(I301,#REF!,6,FALSE)</f>
        <v>#REF!</v>
      </c>
      <c r="S301" s="601" t="e">
        <f>SQRT(Q301^2+R301^2)</f>
        <v>#REF!</v>
      </c>
      <c r="T301" s="590">
        <v>69</v>
      </c>
      <c r="U301" s="590">
        <v>1</v>
      </c>
      <c r="V301" s="604">
        <v>0.1</v>
      </c>
      <c r="W301" s="604">
        <v>4.3499999999999996</v>
      </c>
      <c r="X301" s="598">
        <f t="shared" si="224"/>
        <v>0</v>
      </c>
      <c r="Y301" s="598">
        <f t="shared" si="225"/>
        <v>0</v>
      </c>
      <c r="Z301" s="603">
        <f>K301*X301*Y301</f>
        <v>0</v>
      </c>
      <c r="AA301" s="603">
        <f>L301*X301*Y301</f>
        <v>0</v>
      </c>
      <c r="AB301" s="598">
        <f>IF(N301="R",1,0)</f>
        <v>1</v>
      </c>
      <c r="AC301" s="603">
        <f>K301*X301*AB301</f>
        <v>0</v>
      </c>
      <c r="AD301" s="603">
        <f>L301*X301*AB301</f>
        <v>0</v>
      </c>
      <c r="AE301" s="598" t="s">
        <v>263</v>
      </c>
      <c r="AF301" s="590">
        <v>526</v>
      </c>
      <c r="AG301" s="590">
        <v>100</v>
      </c>
      <c r="AH301" s="604">
        <f t="shared" si="245"/>
        <v>0.1</v>
      </c>
      <c r="AI301" s="605"/>
      <c r="AJ301" s="591"/>
      <c r="AK301" s="591"/>
      <c r="AL301" s="591"/>
    </row>
    <row r="302" spans="1:39" s="589" customFormat="1" ht="14.45" customHeight="1" x14ac:dyDescent="0.2">
      <c r="A302" s="590">
        <v>69</v>
      </c>
      <c r="B302" s="591" t="s">
        <v>492</v>
      </c>
      <c r="C302" s="592" t="s">
        <v>169</v>
      </c>
      <c r="D302" s="593">
        <f t="shared" si="265"/>
        <v>377760.23</v>
      </c>
      <c r="E302" s="593">
        <f t="shared" ref="E302:E307" si="266">VLOOKUP(C302,TLine_Cost,4,FALSE)</f>
        <v>349037.99323472538</v>
      </c>
      <c r="F302" s="594" t="s">
        <v>29</v>
      </c>
      <c r="G302" s="590">
        <v>51563</v>
      </c>
      <c r="H302" s="608" t="s">
        <v>643</v>
      </c>
      <c r="I302" s="590">
        <v>51557</v>
      </c>
      <c r="J302" s="595" t="s">
        <v>498</v>
      </c>
      <c r="K302" s="596">
        <f t="shared" ref="K302:K307" si="267">D302*V302/W302</f>
        <v>74374.919864452982</v>
      </c>
      <c r="L302" s="596">
        <f t="shared" ref="L302:L307" si="268">E302*V302/W302</f>
        <v>68719.972921665641</v>
      </c>
      <c r="M302" s="597">
        <f>SUM(K302:K311)</f>
        <v>322672.72925808834</v>
      </c>
      <c r="N302" s="598" t="s">
        <v>262</v>
      </c>
      <c r="O302" s="599" t="s">
        <v>606</v>
      </c>
      <c r="P302" s="598" t="e">
        <f>VLOOKUP(I302,I304:J686,2,FALSE)</f>
        <v>#N/A</v>
      </c>
      <c r="Q302" s="600" t="e">
        <f>VLOOKUP(I302,#REF!,5,FALSE)</f>
        <v>#REF!</v>
      </c>
      <c r="R302" s="600" t="e">
        <f>VLOOKUP(I302,#REF!,6,FALSE)</f>
        <v>#REF!</v>
      </c>
      <c r="S302" s="601" t="e">
        <f t="shared" ref="S302:S307" si="269">SQRT(Q302^2+R302^2)</f>
        <v>#REF!</v>
      </c>
      <c r="T302" s="590">
        <v>69</v>
      </c>
      <c r="U302" s="590">
        <v>1</v>
      </c>
      <c r="V302" s="604">
        <v>10.4</v>
      </c>
      <c r="W302" s="604">
        <v>52.823</v>
      </c>
      <c r="X302" s="598">
        <f t="shared" si="224"/>
        <v>0</v>
      </c>
      <c r="Y302" s="598">
        <f t="shared" si="225"/>
        <v>1</v>
      </c>
      <c r="Z302" s="603">
        <f t="shared" ref="Z302:Z307" si="270">K302*X302*Y302</f>
        <v>0</v>
      </c>
      <c r="AA302" s="603">
        <f t="shared" ref="AA302:AA307" si="271">L302*X302*Y302</f>
        <v>0</v>
      </c>
      <c r="AB302" s="598">
        <f t="shared" ref="AB302:AB307" si="272">IF(N302="R",1,0)</f>
        <v>0</v>
      </c>
      <c r="AC302" s="603">
        <f t="shared" ref="AC302:AC307" si="273">K302*X302*AB302</f>
        <v>0</v>
      </c>
      <c r="AD302" s="603">
        <f t="shared" ref="AD302:AD307" si="274">L302*X302*AB302</f>
        <v>0</v>
      </c>
      <c r="AE302" s="598" t="s">
        <v>263</v>
      </c>
      <c r="AF302" s="590">
        <v>526</v>
      </c>
      <c r="AG302" s="590">
        <v>100</v>
      </c>
      <c r="AH302" s="604">
        <f t="shared" si="245"/>
        <v>10.4</v>
      </c>
      <c r="AI302" s="605"/>
      <c r="AJ302" s="591"/>
      <c r="AK302" s="591"/>
      <c r="AL302" s="591"/>
    </row>
    <row r="303" spans="1:39" s="589" customFormat="1" ht="14.45" customHeight="1" x14ac:dyDescent="0.2">
      <c r="A303" s="590">
        <v>69</v>
      </c>
      <c r="B303" s="591" t="s">
        <v>492</v>
      </c>
      <c r="C303" s="592" t="s">
        <v>169</v>
      </c>
      <c r="D303" s="593">
        <f t="shared" si="265"/>
        <v>377760.23</v>
      </c>
      <c r="E303" s="593">
        <f t="shared" si="266"/>
        <v>349037.99323472538</v>
      </c>
      <c r="F303" s="594" t="s">
        <v>29</v>
      </c>
      <c r="G303" s="590"/>
      <c r="H303" s="608" t="s">
        <v>694</v>
      </c>
      <c r="I303" s="590">
        <v>51621</v>
      </c>
      <c r="J303" s="608" t="s">
        <v>451</v>
      </c>
      <c r="K303" s="596">
        <f t="shared" si="267"/>
        <v>32395.998748651156</v>
      </c>
      <c r="L303" s="596">
        <f t="shared" si="268"/>
        <v>29932.83435914859</v>
      </c>
      <c r="M303" s="597"/>
      <c r="N303" s="598" t="s">
        <v>269</v>
      </c>
      <c r="O303" s="599" t="s">
        <v>263</v>
      </c>
      <c r="P303" s="598" t="e">
        <f>VLOOKUP(I303,I304:J686,2,FALSE)</f>
        <v>#N/A</v>
      </c>
      <c r="Q303" s="600" t="e">
        <f>VLOOKUP(I303,#REF!,5,FALSE)</f>
        <v>#REF!</v>
      </c>
      <c r="R303" s="600" t="e">
        <f>VLOOKUP(I303,#REF!,6,FALSE)</f>
        <v>#REF!</v>
      </c>
      <c r="S303" s="601" t="e">
        <f t="shared" si="269"/>
        <v>#REF!</v>
      </c>
      <c r="T303" s="590">
        <v>69</v>
      </c>
      <c r="U303" s="590">
        <v>1</v>
      </c>
      <c r="V303" s="604">
        <v>4.53</v>
      </c>
      <c r="W303" s="604">
        <v>52.823</v>
      </c>
      <c r="X303" s="598">
        <f t="shared" si="224"/>
        <v>0</v>
      </c>
      <c r="Y303" s="598">
        <f t="shared" si="225"/>
        <v>0</v>
      </c>
      <c r="Z303" s="603">
        <f t="shared" si="270"/>
        <v>0</v>
      </c>
      <c r="AA303" s="603">
        <f t="shared" si="271"/>
        <v>0</v>
      </c>
      <c r="AB303" s="598">
        <f t="shared" si="272"/>
        <v>1</v>
      </c>
      <c r="AC303" s="603">
        <f t="shared" si="273"/>
        <v>0</v>
      </c>
      <c r="AD303" s="603">
        <f t="shared" si="274"/>
        <v>0</v>
      </c>
      <c r="AE303" s="598" t="s">
        <v>263</v>
      </c>
      <c r="AF303" s="590">
        <v>526</v>
      </c>
      <c r="AG303" s="590">
        <v>100</v>
      </c>
      <c r="AH303" s="604">
        <f t="shared" si="245"/>
        <v>4.53</v>
      </c>
      <c r="AI303" s="605"/>
      <c r="AJ303" s="591"/>
      <c r="AK303" s="591"/>
      <c r="AL303" s="591"/>
    </row>
    <row r="304" spans="1:39" s="589" customFormat="1" ht="14.45" customHeight="1" x14ac:dyDescent="0.2">
      <c r="A304" s="590">
        <v>69</v>
      </c>
      <c r="B304" s="591" t="s">
        <v>492</v>
      </c>
      <c r="C304" s="592" t="s">
        <v>169</v>
      </c>
      <c r="D304" s="593">
        <f t="shared" si="265"/>
        <v>377760.23</v>
      </c>
      <c r="E304" s="593">
        <f t="shared" si="266"/>
        <v>349037.99323472538</v>
      </c>
      <c r="F304" s="594" t="s">
        <v>29</v>
      </c>
      <c r="G304" s="590">
        <v>51621</v>
      </c>
      <c r="H304" s="608" t="s">
        <v>451</v>
      </c>
      <c r="I304" s="590">
        <v>51623</v>
      </c>
      <c r="J304" s="595" t="s">
        <v>499</v>
      </c>
      <c r="K304" s="596">
        <f t="shared" si="267"/>
        <v>24100.334609923706</v>
      </c>
      <c r="L304" s="596">
        <f t="shared" si="268"/>
        <v>22267.914302501271</v>
      </c>
      <c r="M304" s="597"/>
      <c r="N304" s="598" t="s">
        <v>262</v>
      </c>
      <c r="O304" s="599" t="s">
        <v>606</v>
      </c>
      <c r="P304" s="598" t="e">
        <f>VLOOKUP(I304,I305:J687,2,FALSE)</f>
        <v>#N/A</v>
      </c>
      <c r="Q304" s="600" t="e">
        <f>VLOOKUP(I304,#REF!,5,FALSE)</f>
        <v>#REF!</v>
      </c>
      <c r="R304" s="600" t="e">
        <f>VLOOKUP(I304,#REF!,6,FALSE)</f>
        <v>#REF!</v>
      </c>
      <c r="S304" s="601" t="e">
        <f t="shared" si="269"/>
        <v>#REF!</v>
      </c>
      <c r="T304" s="590">
        <v>69</v>
      </c>
      <c r="U304" s="590">
        <v>1</v>
      </c>
      <c r="V304" s="604">
        <v>3.37</v>
      </c>
      <c r="W304" s="604">
        <v>52.823</v>
      </c>
      <c r="X304" s="598">
        <f t="shared" si="224"/>
        <v>0</v>
      </c>
      <c r="Y304" s="598">
        <f t="shared" si="225"/>
        <v>1</v>
      </c>
      <c r="Z304" s="603">
        <f t="shared" si="270"/>
        <v>0</v>
      </c>
      <c r="AA304" s="603">
        <f t="shared" si="271"/>
        <v>0</v>
      </c>
      <c r="AB304" s="598">
        <f t="shared" si="272"/>
        <v>0</v>
      </c>
      <c r="AC304" s="603">
        <f t="shared" si="273"/>
        <v>0</v>
      </c>
      <c r="AD304" s="603">
        <f t="shared" si="274"/>
        <v>0</v>
      </c>
      <c r="AE304" s="598" t="s">
        <v>263</v>
      </c>
      <c r="AF304" s="590">
        <v>526</v>
      </c>
      <c r="AG304" s="590">
        <v>100</v>
      </c>
      <c r="AH304" s="604">
        <f t="shared" si="245"/>
        <v>3.37</v>
      </c>
      <c r="AI304" s="605"/>
      <c r="AJ304" s="591"/>
      <c r="AK304" s="591"/>
      <c r="AL304" s="591"/>
    </row>
    <row r="305" spans="1:39" s="589" customFormat="1" ht="14.45" customHeight="1" x14ac:dyDescent="0.2">
      <c r="A305" s="590">
        <v>69</v>
      </c>
      <c r="B305" s="591" t="s">
        <v>492</v>
      </c>
      <c r="C305" s="592" t="s">
        <v>169</v>
      </c>
      <c r="D305" s="593">
        <f t="shared" si="265"/>
        <v>377760.23</v>
      </c>
      <c r="E305" s="593">
        <f t="shared" si="266"/>
        <v>349037.99323472538</v>
      </c>
      <c r="F305" s="594" t="s">
        <v>29</v>
      </c>
      <c r="G305" s="590">
        <v>51623</v>
      </c>
      <c r="H305" s="608" t="s">
        <v>499</v>
      </c>
      <c r="I305" s="590">
        <v>51627</v>
      </c>
      <c r="J305" s="595" t="s">
        <v>493</v>
      </c>
      <c r="K305" s="596">
        <f t="shared" si="267"/>
        <v>40262.57681123753</v>
      </c>
      <c r="L305" s="596">
        <f t="shared" si="268"/>
        <v>37201.293033555528</v>
      </c>
      <c r="M305" s="597"/>
      <c r="N305" s="598" t="s">
        <v>262</v>
      </c>
      <c r="O305" s="599" t="s">
        <v>606</v>
      </c>
      <c r="P305" s="598" t="e">
        <f>VLOOKUP(I305,I306:J688,2,FALSE)</f>
        <v>#N/A</v>
      </c>
      <c r="Q305" s="600" t="e">
        <f>VLOOKUP(I305,#REF!,5,FALSE)</f>
        <v>#REF!</v>
      </c>
      <c r="R305" s="600" t="e">
        <f>VLOOKUP(I305,#REF!,6,FALSE)</f>
        <v>#REF!</v>
      </c>
      <c r="S305" s="601" t="e">
        <f t="shared" si="269"/>
        <v>#REF!</v>
      </c>
      <c r="T305" s="590">
        <v>69</v>
      </c>
      <c r="U305" s="590">
        <v>1</v>
      </c>
      <c r="V305" s="604">
        <v>5.63</v>
      </c>
      <c r="W305" s="604">
        <v>52.823</v>
      </c>
      <c r="X305" s="598">
        <f t="shared" si="224"/>
        <v>0</v>
      </c>
      <c r="Y305" s="598">
        <f t="shared" si="225"/>
        <v>1</v>
      </c>
      <c r="Z305" s="603">
        <f t="shared" si="270"/>
        <v>0</v>
      </c>
      <c r="AA305" s="603">
        <f t="shared" si="271"/>
        <v>0</v>
      </c>
      <c r="AB305" s="598">
        <f t="shared" si="272"/>
        <v>0</v>
      </c>
      <c r="AC305" s="603">
        <f t="shared" si="273"/>
        <v>0</v>
      </c>
      <c r="AD305" s="603">
        <f t="shared" si="274"/>
        <v>0</v>
      </c>
      <c r="AE305" s="598" t="s">
        <v>263</v>
      </c>
      <c r="AF305" s="590">
        <v>526</v>
      </c>
      <c r="AG305" s="590">
        <v>100</v>
      </c>
      <c r="AH305" s="604">
        <f t="shared" si="245"/>
        <v>5.63</v>
      </c>
      <c r="AI305" s="605"/>
      <c r="AJ305" s="591"/>
      <c r="AK305" s="591"/>
      <c r="AL305" s="591"/>
    </row>
    <row r="306" spans="1:39" s="589" customFormat="1" ht="14.45" customHeight="1" x14ac:dyDescent="0.2">
      <c r="A306" s="590">
        <v>69</v>
      </c>
      <c r="B306" s="591" t="s">
        <v>492</v>
      </c>
      <c r="C306" s="592" t="s">
        <v>169</v>
      </c>
      <c r="D306" s="593">
        <f t="shared" si="265"/>
        <v>377760.23</v>
      </c>
      <c r="E306" s="593">
        <f t="shared" si="266"/>
        <v>349037.99323472538</v>
      </c>
      <c r="F306" s="594" t="s">
        <v>29</v>
      </c>
      <c r="G306" s="590">
        <v>51627</v>
      </c>
      <c r="H306" s="608" t="s">
        <v>493</v>
      </c>
      <c r="I306" s="590">
        <v>51629</v>
      </c>
      <c r="J306" s="595" t="s">
        <v>494</v>
      </c>
      <c r="K306" s="596">
        <f t="shared" si="267"/>
        <v>9582.9223671506734</v>
      </c>
      <c r="L306" s="596">
        <f t="shared" si="268"/>
        <v>8854.3042033684578</v>
      </c>
      <c r="M306" s="597"/>
      <c r="N306" s="598" t="s">
        <v>269</v>
      </c>
      <c r="O306" s="599" t="s">
        <v>263</v>
      </c>
      <c r="P306" s="598" t="e">
        <f>VLOOKUP(I306,I319:J689,2,FALSE)</f>
        <v>#N/A</v>
      </c>
      <c r="Q306" s="600" t="e">
        <f>VLOOKUP(I306,#REF!,5,FALSE)</f>
        <v>#REF!</v>
      </c>
      <c r="R306" s="600" t="e">
        <f>VLOOKUP(I306,#REF!,6,FALSE)</f>
        <v>#REF!</v>
      </c>
      <c r="S306" s="601" t="e">
        <f t="shared" si="269"/>
        <v>#REF!</v>
      </c>
      <c r="T306" s="590">
        <v>69</v>
      </c>
      <c r="U306" s="590">
        <v>1</v>
      </c>
      <c r="V306" s="604">
        <v>1.34</v>
      </c>
      <c r="W306" s="604">
        <v>52.823</v>
      </c>
      <c r="X306" s="598">
        <f t="shared" si="224"/>
        <v>0</v>
      </c>
      <c r="Y306" s="598">
        <f t="shared" si="225"/>
        <v>0</v>
      </c>
      <c r="Z306" s="603">
        <f t="shared" si="270"/>
        <v>0</v>
      </c>
      <c r="AA306" s="603">
        <f t="shared" si="271"/>
        <v>0</v>
      </c>
      <c r="AB306" s="598">
        <f t="shared" si="272"/>
        <v>1</v>
      </c>
      <c r="AC306" s="603">
        <f t="shared" si="273"/>
        <v>0</v>
      </c>
      <c r="AD306" s="603">
        <f t="shared" si="274"/>
        <v>0</v>
      </c>
      <c r="AE306" s="598" t="s">
        <v>263</v>
      </c>
      <c r="AF306" s="590">
        <v>526</v>
      </c>
      <c r="AG306" s="590">
        <v>100</v>
      </c>
      <c r="AH306" s="604">
        <f t="shared" si="245"/>
        <v>1.34</v>
      </c>
      <c r="AI306" s="605"/>
      <c r="AJ306" s="591"/>
      <c r="AK306" s="591"/>
      <c r="AL306" s="591"/>
    </row>
    <row r="307" spans="1:39" s="589" customFormat="1" ht="14.45" customHeight="1" x14ac:dyDescent="0.2">
      <c r="A307" s="590">
        <v>69</v>
      </c>
      <c r="B307" s="591" t="s">
        <v>492</v>
      </c>
      <c r="C307" s="592" t="s">
        <v>169</v>
      </c>
      <c r="D307" s="593">
        <f t="shared" si="265"/>
        <v>377760.23</v>
      </c>
      <c r="E307" s="593">
        <f t="shared" si="266"/>
        <v>349037.99323472538</v>
      </c>
      <c r="F307" s="594" t="s">
        <v>29</v>
      </c>
      <c r="G307" s="590">
        <v>51557</v>
      </c>
      <c r="H307" s="595" t="s">
        <v>498</v>
      </c>
      <c r="I307" s="590"/>
      <c r="J307" s="606" t="s">
        <v>476</v>
      </c>
      <c r="K307" s="596">
        <f t="shared" si="267"/>
        <v>7866.5780625863736</v>
      </c>
      <c r="L307" s="596">
        <f t="shared" si="268"/>
        <v>7268.458674406942</v>
      </c>
      <c r="M307" s="597"/>
      <c r="N307" s="598" t="s">
        <v>262</v>
      </c>
      <c r="O307" s="599" t="s">
        <v>606</v>
      </c>
      <c r="P307" s="598" t="e">
        <f>VLOOKUP(I307,I305:J687,2,FALSE)</f>
        <v>#N/A</v>
      </c>
      <c r="Q307" s="600" t="e">
        <f>VLOOKUP(I307,#REF!,5,FALSE)</f>
        <v>#REF!</v>
      </c>
      <c r="R307" s="600" t="e">
        <f>VLOOKUP(I307,#REF!,6,FALSE)</f>
        <v>#REF!</v>
      </c>
      <c r="S307" s="601" t="e">
        <f t="shared" si="269"/>
        <v>#REF!</v>
      </c>
      <c r="T307" s="590">
        <v>69</v>
      </c>
      <c r="U307" s="590">
        <v>1</v>
      </c>
      <c r="V307" s="604">
        <v>1.1000000000000001</v>
      </c>
      <c r="W307" s="604">
        <v>52.823</v>
      </c>
      <c r="X307" s="598">
        <f t="shared" si="224"/>
        <v>0</v>
      </c>
      <c r="Y307" s="598">
        <f t="shared" si="225"/>
        <v>1</v>
      </c>
      <c r="Z307" s="603">
        <f t="shared" si="270"/>
        <v>0</v>
      </c>
      <c r="AA307" s="603">
        <f t="shared" si="271"/>
        <v>0</v>
      </c>
      <c r="AB307" s="598">
        <f t="shared" si="272"/>
        <v>0</v>
      </c>
      <c r="AC307" s="603">
        <f t="shared" si="273"/>
        <v>0</v>
      </c>
      <c r="AD307" s="603">
        <f t="shared" si="274"/>
        <v>0</v>
      </c>
      <c r="AE307" s="598" t="s">
        <v>263</v>
      </c>
      <c r="AF307" s="590">
        <v>526</v>
      </c>
      <c r="AG307" s="590">
        <v>100</v>
      </c>
      <c r="AH307" s="604">
        <f t="shared" si="245"/>
        <v>1.1000000000000001</v>
      </c>
      <c r="AI307" s="605"/>
      <c r="AJ307" s="591"/>
      <c r="AK307" s="591"/>
      <c r="AL307" s="591"/>
    </row>
    <row r="308" spans="1:39" s="589" customFormat="1" ht="14.45" customHeight="1" x14ac:dyDescent="0.2">
      <c r="A308" s="590">
        <v>69</v>
      </c>
      <c r="B308" s="591" t="s">
        <v>492</v>
      </c>
      <c r="C308" s="592" t="s">
        <v>169</v>
      </c>
      <c r="D308" s="593">
        <f t="shared" ref="D308:D315" si="275">VLOOKUP(C308,TLine_Cost,2,FALSE)</f>
        <v>377760.23</v>
      </c>
      <c r="E308" s="593">
        <f>VLOOKUP(C308,TLine_Cost,4,FALSE)</f>
        <v>349037.99323472538</v>
      </c>
      <c r="F308" s="594" t="s">
        <v>29</v>
      </c>
      <c r="G308" s="590">
        <v>51531</v>
      </c>
      <c r="H308" s="608" t="s">
        <v>651</v>
      </c>
      <c r="I308" s="590">
        <v>51551</v>
      </c>
      <c r="J308" s="595" t="s">
        <v>488</v>
      </c>
      <c r="K308" s="596">
        <f>D308*V308/W308</f>
        <v>51847.900867046548</v>
      </c>
      <c r="L308" s="596">
        <f>E308*V308/W308</f>
        <v>47905.750354045755</v>
      </c>
      <c r="M308" s="597"/>
      <c r="N308" s="598" t="s">
        <v>262</v>
      </c>
      <c r="O308" s="599" t="s">
        <v>606</v>
      </c>
      <c r="P308" s="598" t="e">
        <f>VLOOKUP(I308,I309:J668,2,FALSE)</f>
        <v>#N/A</v>
      </c>
      <c r="Q308" s="600" t="e">
        <f>VLOOKUP(I308,#REF!,5,FALSE)</f>
        <v>#REF!</v>
      </c>
      <c r="R308" s="600" t="e">
        <f>VLOOKUP(I308,#REF!,6,FALSE)</f>
        <v>#REF!</v>
      </c>
      <c r="S308" s="601" t="e">
        <f>SQRT(Q308^2+R308^2)</f>
        <v>#REF!</v>
      </c>
      <c r="T308" s="590">
        <v>69</v>
      </c>
      <c r="U308" s="590">
        <v>1</v>
      </c>
      <c r="V308" s="604">
        <v>7.25</v>
      </c>
      <c r="W308" s="604">
        <v>52.823</v>
      </c>
      <c r="X308" s="598">
        <f t="shared" si="224"/>
        <v>0</v>
      </c>
      <c r="Y308" s="598">
        <f t="shared" si="225"/>
        <v>1</v>
      </c>
      <c r="Z308" s="603">
        <f>K308*X308*Y308</f>
        <v>0</v>
      </c>
      <c r="AA308" s="603">
        <f>L308*X308*Y308</f>
        <v>0</v>
      </c>
      <c r="AB308" s="598">
        <f t="shared" ref="AB308:AB313" si="276">IF(N308="R",1,0)</f>
        <v>0</v>
      </c>
      <c r="AC308" s="603">
        <f>K308*X308*AB308</f>
        <v>0</v>
      </c>
      <c r="AD308" s="603">
        <f>L308*X308*AB308</f>
        <v>0</v>
      </c>
      <c r="AE308" s="598" t="s">
        <v>263</v>
      </c>
      <c r="AF308" s="590">
        <v>526</v>
      </c>
      <c r="AG308" s="590">
        <v>100</v>
      </c>
      <c r="AH308" s="604">
        <f t="shared" si="245"/>
        <v>7.25</v>
      </c>
      <c r="AI308" s="605"/>
      <c r="AJ308" s="591"/>
      <c r="AK308" s="591"/>
      <c r="AL308" s="591"/>
    </row>
    <row r="309" spans="1:39" s="589" customFormat="1" ht="14.45" customHeight="1" x14ac:dyDescent="0.2">
      <c r="A309" s="590">
        <v>69</v>
      </c>
      <c r="B309" s="591" t="s">
        <v>492</v>
      </c>
      <c r="C309" s="592" t="s">
        <v>169</v>
      </c>
      <c r="D309" s="593">
        <f t="shared" si="275"/>
        <v>377760.23</v>
      </c>
      <c r="E309" s="593">
        <f>VLOOKUP(C309,TLine_Cost,4,FALSE)</f>
        <v>349037.99323472538</v>
      </c>
      <c r="F309" s="594" t="s">
        <v>29</v>
      </c>
      <c r="G309" s="590">
        <v>51551</v>
      </c>
      <c r="H309" s="608" t="s">
        <v>488</v>
      </c>
      <c r="I309" s="590">
        <v>51553</v>
      </c>
      <c r="J309" s="595" t="s">
        <v>495</v>
      </c>
      <c r="K309" s="596">
        <f>D309*V309/W309</f>
        <v>28605.738409404992</v>
      </c>
      <c r="L309" s="596">
        <f>E309*V309/W309</f>
        <v>26430.758816025245</v>
      </c>
      <c r="M309" s="597"/>
      <c r="N309" s="598" t="s">
        <v>269</v>
      </c>
      <c r="O309" s="599" t="s">
        <v>263</v>
      </c>
      <c r="P309" s="598" t="e">
        <f>VLOOKUP(I309,I310:J670,2,FALSE)</f>
        <v>#N/A</v>
      </c>
      <c r="Q309" s="600" t="e">
        <f>VLOOKUP(I309,#REF!,5,FALSE)</f>
        <v>#REF!</v>
      </c>
      <c r="R309" s="600" t="e">
        <f>VLOOKUP(I309,#REF!,6,FALSE)</f>
        <v>#REF!</v>
      </c>
      <c r="S309" s="601" t="e">
        <f>SQRT(Q309^2+R309^2)</f>
        <v>#REF!</v>
      </c>
      <c r="T309" s="590">
        <v>69</v>
      </c>
      <c r="U309" s="590">
        <v>1</v>
      </c>
      <c r="V309" s="604">
        <v>4</v>
      </c>
      <c r="W309" s="604">
        <v>52.823</v>
      </c>
      <c r="X309" s="598">
        <f t="shared" si="224"/>
        <v>0</v>
      </c>
      <c r="Y309" s="598">
        <f t="shared" si="225"/>
        <v>0</v>
      </c>
      <c r="Z309" s="603">
        <f>K309*X309*Y309</f>
        <v>0</v>
      </c>
      <c r="AA309" s="603">
        <f>L309*X309*Y309</f>
        <v>0</v>
      </c>
      <c r="AB309" s="598">
        <f t="shared" si="276"/>
        <v>1</v>
      </c>
      <c r="AC309" s="603">
        <f>K309*X309*AB309</f>
        <v>0</v>
      </c>
      <c r="AD309" s="603">
        <f>L309*X309*AB309</f>
        <v>0</v>
      </c>
      <c r="AE309" s="598" t="s">
        <v>263</v>
      </c>
      <c r="AF309" s="590">
        <v>526</v>
      </c>
      <c r="AG309" s="590">
        <v>100</v>
      </c>
      <c r="AH309" s="604">
        <f t="shared" si="245"/>
        <v>4</v>
      </c>
      <c r="AI309" s="605"/>
      <c r="AJ309" s="591"/>
      <c r="AK309" s="591"/>
      <c r="AL309" s="591"/>
    </row>
    <row r="310" spans="1:39" s="589" customFormat="1" ht="14.45" customHeight="1" x14ac:dyDescent="0.2">
      <c r="A310" s="590">
        <v>69</v>
      </c>
      <c r="B310" s="591" t="s">
        <v>492</v>
      </c>
      <c r="C310" s="592" t="s">
        <v>169</v>
      </c>
      <c r="D310" s="593">
        <f t="shared" si="275"/>
        <v>377760.23</v>
      </c>
      <c r="E310" s="593">
        <f>VLOOKUP(C310,TLine_Cost,4,FALSE)</f>
        <v>349037.99323472538</v>
      </c>
      <c r="F310" s="594" t="s">
        <v>29</v>
      </c>
      <c r="G310" s="590">
        <v>51553</v>
      </c>
      <c r="H310" s="608" t="s">
        <v>495</v>
      </c>
      <c r="I310" s="590">
        <v>51555</v>
      </c>
      <c r="J310" s="595" t="s">
        <v>496</v>
      </c>
      <c r="K310" s="596">
        <f>D310*V310/W310</f>
        <v>21454.303807053744</v>
      </c>
      <c r="L310" s="596">
        <f>E310*V310/W310</f>
        <v>19823.069112018933</v>
      </c>
      <c r="M310" s="597"/>
      <c r="N310" s="598" t="s">
        <v>262</v>
      </c>
      <c r="O310" s="599" t="s">
        <v>606</v>
      </c>
      <c r="P310" s="598" t="e">
        <f>VLOOKUP(I310,I311:J671,2,FALSE)</f>
        <v>#N/A</v>
      </c>
      <c r="Q310" s="600" t="e">
        <f>VLOOKUP(I310,#REF!,5,FALSE)</f>
        <v>#REF!</v>
      </c>
      <c r="R310" s="600" t="e">
        <f>VLOOKUP(I310,#REF!,6,FALSE)</f>
        <v>#REF!</v>
      </c>
      <c r="S310" s="601" t="e">
        <f>SQRT(Q310^2+R310^2)</f>
        <v>#REF!</v>
      </c>
      <c r="T310" s="590">
        <v>69</v>
      </c>
      <c r="U310" s="590">
        <v>1</v>
      </c>
      <c r="V310" s="604">
        <v>3</v>
      </c>
      <c r="W310" s="604">
        <v>52.823</v>
      </c>
      <c r="X310" s="598">
        <f t="shared" si="224"/>
        <v>0</v>
      </c>
      <c r="Y310" s="598">
        <f t="shared" si="225"/>
        <v>1</v>
      </c>
      <c r="Z310" s="603">
        <f>K310*X310*Y310</f>
        <v>0</v>
      </c>
      <c r="AA310" s="603">
        <f>L310*X310*Y310</f>
        <v>0</v>
      </c>
      <c r="AB310" s="598">
        <f t="shared" si="276"/>
        <v>0</v>
      </c>
      <c r="AC310" s="603">
        <f>K310*X310*AB310</f>
        <v>0</v>
      </c>
      <c r="AD310" s="603">
        <f>L310*X310*AB310</f>
        <v>0</v>
      </c>
      <c r="AE310" s="598" t="s">
        <v>263</v>
      </c>
      <c r="AF310" s="590">
        <v>526</v>
      </c>
      <c r="AG310" s="590">
        <v>100</v>
      </c>
      <c r="AH310" s="604">
        <f t="shared" si="245"/>
        <v>3</v>
      </c>
      <c r="AI310" s="605"/>
      <c r="AJ310" s="591"/>
      <c r="AK310" s="591"/>
      <c r="AL310" s="591"/>
    </row>
    <row r="311" spans="1:39" s="589" customFormat="1" ht="14.45" customHeight="1" x14ac:dyDescent="0.2">
      <c r="A311" s="590">
        <v>69</v>
      </c>
      <c r="B311" s="591" t="s">
        <v>492</v>
      </c>
      <c r="C311" s="592" t="s">
        <v>169</v>
      </c>
      <c r="D311" s="593">
        <f t="shared" si="275"/>
        <v>377760.23</v>
      </c>
      <c r="E311" s="593">
        <f>VLOOKUP(C311,TLine_Cost,4,FALSE)</f>
        <v>349037.99323472538</v>
      </c>
      <c r="F311" s="594" t="s">
        <v>29</v>
      </c>
      <c r="G311" s="590">
        <v>51555</v>
      </c>
      <c r="H311" s="608" t="s">
        <v>496</v>
      </c>
      <c r="I311" s="590">
        <v>51611</v>
      </c>
      <c r="J311" s="595" t="s">
        <v>497</v>
      </c>
      <c r="K311" s="596">
        <f>D311*V311/W311</f>
        <v>32181.455710580616</v>
      </c>
      <c r="L311" s="596">
        <f>E311*V311/W311</f>
        <v>29734.603668028398</v>
      </c>
      <c r="M311" s="597"/>
      <c r="N311" s="598" t="s">
        <v>269</v>
      </c>
      <c r="O311" s="599" t="s">
        <v>263</v>
      </c>
      <c r="P311" s="598" t="e">
        <f>VLOOKUP(I311,I312:J672,2,FALSE)</f>
        <v>#N/A</v>
      </c>
      <c r="Q311" s="600" t="e">
        <f>VLOOKUP(I311,#REF!,5,FALSE)</f>
        <v>#REF!</v>
      </c>
      <c r="R311" s="600" t="e">
        <f>VLOOKUP(I311,#REF!,6,FALSE)</f>
        <v>#REF!</v>
      </c>
      <c r="S311" s="601" t="e">
        <f>SQRT(Q311^2+R311^2)</f>
        <v>#REF!</v>
      </c>
      <c r="T311" s="590">
        <v>69</v>
      </c>
      <c r="U311" s="590">
        <v>1</v>
      </c>
      <c r="V311" s="604">
        <v>4.5</v>
      </c>
      <c r="W311" s="604">
        <v>52.823</v>
      </c>
      <c r="X311" s="598">
        <f t="shared" si="224"/>
        <v>0</v>
      </c>
      <c r="Y311" s="598">
        <f t="shared" si="225"/>
        <v>0</v>
      </c>
      <c r="Z311" s="603">
        <f>K311*X311*Y311</f>
        <v>0</v>
      </c>
      <c r="AA311" s="603">
        <f>L311*X311*Y311</f>
        <v>0</v>
      </c>
      <c r="AB311" s="598">
        <f t="shared" si="276"/>
        <v>1</v>
      </c>
      <c r="AC311" s="603">
        <f>K311*X311*AB311</f>
        <v>0</v>
      </c>
      <c r="AD311" s="603">
        <f>L311*X311*AB311</f>
        <v>0</v>
      </c>
      <c r="AE311" s="598" t="s">
        <v>263</v>
      </c>
      <c r="AF311" s="590">
        <v>526</v>
      </c>
      <c r="AG311" s="590">
        <v>100</v>
      </c>
      <c r="AH311" s="604">
        <f t="shared" si="245"/>
        <v>4.5</v>
      </c>
      <c r="AI311" s="605"/>
      <c r="AJ311" s="591"/>
      <c r="AK311" s="591"/>
      <c r="AL311" s="591"/>
    </row>
    <row r="312" spans="1:39" s="589" customFormat="1" ht="14.45" customHeight="1" x14ac:dyDescent="0.2">
      <c r="A312" s="590">
        <v>69</v>
      </c>
      <c r="B312" s="591" t="s">
        <v>1483</v>
      </c>
      <c r="C312" s="679" t="s">
        <v>1648</v>
      </c>
      <c r="D312" s="593">
        <f t="shared" si="275"/>
        <v>348510.05</v>
      </c>
      <c r="E312" s="593">
        <f t="shared" ref="E312:E317" si="277">VLOOKUP(C312,TLine_Cost,4,FALSE)</f>
        <v>338090.47648968978</v>
      </c>
      <c r="F312" s="594" t="s">
        <v>28</v>
      </c>
      <c r="G312" s="590">
        <v>52001</v>
      </c>
      <c r="H312" s="608" t="s">
        <v>1484</v>
      </c>
      <c r="I312" s="590">
        <v>51999</v>
      </c>
      <c r="J312" s="595" t="s">
        <v>1485</v>
      </c>
      <c r="K312" s="596">
        <f t="shared" ref="K312:K317" si="278">D312*V312/W312</f>
        <v>143124.36920571816</v>
      </c>
      <c r="L312" s="596">
        <f t="shared" ref="L312:L317" si="279">E312*V312/W312</f>
        <v>138845.3107221658</v>
      </c>
      <c r="M312" s="597">
        <f>SUM(K312:K320)</f>
        <v>971051.3597112149</v>
      </c>
      <c r="N312" s="598" t="s">
        <v>269</v>
      </c>
      <c r="O312" s="599" t="s">
        <v>263</v>
      </c>
      <c r="P312" s="598" t="str">
        <f>VLOOKUP(I312,I313:J709,2,FALSE)</f>
        <v>Ozark Mahoning#2 Tap struture number 107</v>
      </c>
      <c r="Q312" s="600" t="e">
        <f>VLOOKUP(I312,#REF!,5,FALSE)</f>
        <v>#REF!</v>
      </c>
      <c r="R312" s="600" t="e">
        <f>VLOOKUP(I312,#REF!,6,FALSE)</f>
        <v>#REF!</v>
      </c>
      <c r="S312" s="601" t="e">
        <f t="shared" ref="S312:S317" si="280">SQRT(Q312^2+R312^2)</f>
        <v>#REF!</v>
      </c>
      <c r="T312" s="590">
        <v>69</v>
      </c>
      <c r="U312" s="590">
        <v>1</v>
      </c>
      <c r="V312" s="604">
        <v>4.8550000000000004</v>
      </c>
      <c r="W312" s="604">
        <v>11.821999999999999</v>
      </c>
      <c r="X312" s="598">
        <f t="shared" si="224"/>
        <v>1</v>
      </c>
      <c r="Y312" s="598">
        <f t="shared" si="225"/>
        <v>0</v>
      </c>
      <c r="Z312" s="603">
        <f t="shared" ref="Z312:Z317" si="281">K312*X312*Y312</f>
        <v>0</v>
      </c>
      <c r="AA312" s="603">
        <f t="shared" ref="AA312:AA317" si="282">L312*X312*Y312</f>
        <v>0</v>
      </c>
      <c r="AB312" s="598">
        <f t="shared" si="276"/>
        <v>1</v>
      </c>
      <c r="AC312" s="603">
        <f t="shared" ref="AC312:AC317" si="283">K312*X312*AB312</f>
        <v>143124.36920571816</v>
      </c>
      <c r="AD312" s="603">
        <f t="shared" ref="AD312:AD317" si="284">L312*X312*AB312</f>
        <v>138845.3107221658</v>
      </c>
      <c r="AE312" s="598" t="s">
        <v>263</v>
      </c>
      <c r="AF312" s="590">
        <v>526</v>
      </c>
      <c r="AG312" s="590">
        <v>100</v>
      </c>
      <c r="AH312" s="604">
        <f t="shared" si="245"/>
        <v>4.8550000000000004</v>
      </c>
      <c r="AI312" s="605"/>
      <c r="AJ312" s="591">
        <v>66</v>
      </c>
      <c r="AK312" s="591"/>
      <c r="AL312" s="663" t="s">
        <v>1773</v>
      </c>
      <c r="AM312" s="727" t="s">
        <v>1780</v>
      </c>
    </row>
    <row r="313" spans="1:39" ht="14.45" customHeight="1" x14ac:dyDescent="0.2">
      <c r="A313" s="194">
        <v>69</v>
      </c>
      <c r="B313" s="266" t="s">
        <v>1483</v>
      </c>
      <c r="C313" s="375" t="s">
        <v>1648</v>
      </c>
      <c r="D313" s="267">
        <f t="shared" si="275"/>
        <v>348510.05</v>
      </c>
      <c r="E313" s="267">
        <f t="shared" si="277"/>
        <v>338090.47648968978</v>
      </c>
      <c r="F313" s="268" t="s">
        <v>28</v>
      </c>
      <c r="G313" s="194">
        <v>51999</v>
      </c>
      <c r="H313" s="269" t="s">
        <v>1486</v>
      </c>
      <c r="I313" s="194">
        <v>51993</v>
      </c>
      <c r="J313" s="270" t="s">
        <v>1487</v>
      </c>
      <c r="K313" s="271">
        <f t="shared" si="278"/>
        <v>119186.78160632719</v>
      </c>
      <c r="L313" s="271">
        <f t="shared" si="279"/>
        <v>115623.3967558633</v>
      </c>
      <c r="M313" s="184"/>
      <c r="N313" s="191" t="s">
        <v>262</v>
      </c>
      <c r="O313" s="272" t="s">
        <v>604</v>
      </c>
      <c r="P313" s="191" t="e">
        <f>VLOOKUP(I313,I314:J710,2,FALSE)</f>
        <v>#N/A</v>
      </c>
      <c r="Q313" s="273" t="e">
        <f>VLOOKUP(I313,#REF!,5,FALSE)</f>
        <v>#REF!</v>
      </c>
      <c r="R313" s="273" t="e">
        <f>VLOOKUP(I313,#REF!,6,FALSE)</f>
        <v>#REF!</v>
      </c>
      <c r="S313" s="274" t="e">
        <f t="shared" si="280"/>
        <v>#REF!</v>
      </c>
      <c r="T313" s="194">
        <v>69</v>
      </c>
      <c r="U313" s="194">
        <v>1</v>
      </c>
      <c r="V313" s="195">
        <v>4.0430000000000001</v>
      </c>
      <c r="W313" s="195">
        <v>11.821999999999999</v>
      </c>
      <c r="X313" s="191">
        <f t="shared" si="224"/>
        <v>1</v>
      </c>
      <c r="Y313" s="191">
        <f t="shared" si="225"/>
        <v>1</v>
      </c>
      <c r="Z313" s="192">
        <f t="shared" si="281"/>
        <v>119186.78160632719</v>
      </c>
      <c r="AA313" s="192">
        <f t="shared" si="282"/>
        <v>115623.3967558633</v>
      </c>
      <c r="AB313" s="191">
        <f t="shared" si="276"/>
        <v>0</v>
      </c>
      <c r="AC313" s="192">
        <f t="shared" si="283"/>
        <v>0</v>
      </c>
      <c r="AD313" s="192">
        <f t="shared" si="284"/>
        <v>0</v>
      </c>
      <c r="AE313" s="191" t="s">
        <v>263</v>
      </c>
      <c r="AF313" s="194">
        <v>526</v>
      </c>
      <c r="AG313" s="194">
        <v>100</v>
      </c>
      <c r="AH313" s="195">
        <f t="shared" si="245"/>
        <v>4.0430000000000001</v>
      </c>
      <c r="AI313" s="177"/>
      <c r="AJ313" s="266">
        <v>67</v>
      </c>
      <c r="AK313" s="266"/>
      <c r="AL313" s="420" t="s">
        <v>1773</v>
      </c>
      <c r="AM313" s="423" t="s">
        <v>1780</v>
      </c>
    </row>
    <row r="314" spans="1:39" s="589" customFormat="1" ht="14.45" customHeight="1" x14ac:dyDescent="0.2">
      <c r="A314" s="590">
        <v>69</v>
      </c>
      <c r="B314" s="591" t="s">
        <v>1489</v>
      </c>
      <c r="C314" s="679" t="s">
        <v>1646</v>
      </c>
      <c r="D314" s="593">
        <f t="shared" si="275"/>
        <v>347101.41</v>
      </c>
      <c r="E314" s="593">
        <f t="shared" si="277"/>
        <v>336566.84655639948</v>
      </c>
      <c r="F314" s="594" t="s">
        <v>28</v>
      </c>
      <c r="G314" s="590">
        <v>51993</v>
      </c>
      <c r="H314" s="608" t="s">
        <v>1486</v>
      </c>
      <c r="I314" s="590">
        <v>51997</v>
      </c>
      <c r="J314" s="595" t="s">
        <v>1490</v>
      </c>
      <c r="K314" s="596">
        <f t="shared" si="278"/>
        <v>347101.41</v>
      </c>
      <c r="L314" s="596">
        <f t="shared" si="279"/>
        <v>336566.84655639948</v>
      </c>
      <c r="M314" s="597"/>
      <c r="N314" s="598" t="s">
        <v>269</v>
      </c>
      <c r="O314" s="599" t="s">
        <v>263</v>
      </c>
      <c r="P314" s="598" t="str">
        <f>VLOOKUP(I314,I315:J712,2,FALSE)</f>
        <v xml:space="preserve">Ozark Mahoning#2 Substation </v>
      </c>
      <c r="Q314" s="600" t="e">
        <f>VLOOKUP(I314,#REF!,5,FALSE)</f>
        <v>#REF!</v>
      </c>
      <c r="R314" s="600" t="e">
        <f>VLOOKUP(I314,#REF!,6,FALSE)</f>
        <v>#REF!</v>
      </c>
      <c r="S314" s="601" t="e">
        <f t="shared" si="280"/>
        <v>#REF!</v>
      </c>
      <c r="T314" s="590">
        <v>69</v>
      </c>
      <c r="U314" s="590">
        <v>1</v>
      </c>
      <c r="V314" s="604">
        <v>2.1749999999999998</v>
      </c>
      <c r="W314" s="604">
        <v>2.1749999999999998</v>
      </c>
      <c r="X314" s="598">
        <f t="shared" si="224"/>
        <v>1</v>
      </c>
      <c r="Y314" s="598">
        <f t="shared" si="225"/>
        <v>0</v>
      </c>
      <c r="Z314" s="603">
        <f t="shared" si="281"/>
        <v>0</v>
      </c>
      <c r="AA314" s="603">
        <f t="shared" si="282"/>
        <v>0</v>
      </c>
      <c r="AB314" s="598">
        <v>1</v>
      </c>
      <c r="AC314" s="603">
        <f t="shared" si="283"/>
        <v>347101.41</v>
      </c>
      <c r="AD314" s="603">
        <f t="shared" si="284"/>
        <v>336566.84655639948</v>
      </c>
      <c r="AE314" s="598" t="s">
        <v>263</v>
      </c>
      <c r="AF314" s="590">
        <v>526</v>
      </c>
      <c r="AG314" s="590">
        <v>100</v>
      </c>
      <c r="AH314" s="604">
        <f t="shared" si="245"/>
        <v>2.1749999999999998</v>
      </c>
      <c r="AI314" s="605"/>
      <c r="AJ314" s="591">
        <v>68</v>
      </c>
      <c r="AK314" s="591"/>
      <c r="AL314" s="663" t="s">
        <v>1773</v>
      </c>
      <c r="AM314" s="727" t="s">
        <v>1780</v>
      </c>
    </row>
    <row r="315" spans="1:39" ht="14.45" customHeight="1" x14ac:dyDescent="0.2">
      <c r="A315" s="194">
        <v>69</v>
      </c>
      <c r="B315" s="266" t="s">
        <v>1492</v>
      </c>
      <c r="C315" s="375" t="s">
        <v>1647</v>
      </c>
      <c r="D315" s="267">
        <f t="shared" si="275"/>
        <v>498873.77</v>
      </c>
      <c r="E315" s="267">
        <f t="shared" si="277"/>
        <v>483388.9626836052</v>
      </c>
      <c r="F315" s="268" t="s">
        <v>28</v>
      </c>
      <c r="G315" s="194">
        <v>52023</v>
      </c>
      <c r="H315" s="269" t="s">
        <v>1493</v>
      </c>
      <c r="I315" s="194">
        <v>51991</v>
      </c>
      <c r="J315" s="270" t="s">
        <v>1496</v>
      </c>
      <c r="K315" s="271">
        <f t="shared" si="278"/>
        <v>199812.70373676129</v>
      </c>
      <c r="L315" s="271">
        <f t="shared" si="279"/>
        <v>193610.61133825409</v>
      </c>
      <c r="M315" s="184"/>
      <c r="N315" s="191" t="s">
        <v>262</v>
      </c>
      <c r="O315" s="272" t="s">
        <v>604</v>
      </c>
      <c r="P315" s="191" t="str">
        <f>VLOOKUP(I315,I316:J714,2,FALSE)</f>
        <v>Lyntegar REC Sawyer Flat Tap structure 69A</v>
      </c>
      <c r="Q315" s="273" t="e">
        <f>VLOOKUP(I315,#REF!,5,FALSE)</f>
        <v>#REF!</v>
      </c>
      <c r="R315" s="273" t="e">
        <f>VLOOKUP(I315,#REF!,6,FALSE)</f>
        <v>#REF!</v>
      </c>
      <c r="S315" s="274" t="e">
        <f t="shared" si="280"/>
        <v>#REF!</v>
      </c>
      <c r="T315" s="194">
        <v>69</v>
      </c>
      <c r="U315" s="194">
        <v>1</v>
      </c>
      <c r="V315" s="195">
        <v>10.173</v>
      </c>
      <c r="W315" s="195">
        <v>25.399000000000001</v>
      </c>
      <c r="X315" s="191">
        <f t="shared" si="224"/>
        <v>1</v>
      </c>
      <c r="Y315" s="191">
        <f t="shared" si="225"/>
        <v>1</v>
      </c>
      <c r="Z315" s="192">
        <f t="shared" si="281"/>
        <v>199812.70373676129</v>
      </c>
      <c r="AA315" s="192">
        <f t="shared" si="282"/>
        <v>193610.61133825409</v>
      </c>
      <c r="AB315" s="191">
        <f t="shared" ref="AB315:AB340" si="285">IF(N315="R",1,0)</f>
        <v>0</v>
      </c>
      <c r="AC315" s="192">
        <f t="shared" si="283"/>
        <v>0</v>
      </c>
      <c r="AD315" s="192">
        <f t="shared" si="284"/>
        <v>0</v>
      </c>
      <c r="AE315" s="191" t="s">
        <v>263</v>
      </c>
      <c r="AF315" s="194">
        <v>526</v>
      </c>
      <c r="AG315" s="194">
        <v>100</v>
      </c>
      <c r="AH315" s="195">
        <f t="shared" si="245"/>
        <v>10.173</v>
      </c>
      <c r="AI315" s="177"/>
      <c r="AJ315" s="266">
        <v>69</v>
      </c>
      <c r="AK315" s="266"/>
      <c r="AL315" s="420" t="s">
        <v>1773</v>
      </c>
      <c r="AM315" s="423" t="s">
        <v>1780</v>
      </c>
    </row>
    <row r="316" spans="1:39" ht="14.45" customHeight="1" x14ac:dyDescent="0.2">
      <c r="A316" s="194">
        <v>69</v>
      </c>
      <c r="B316" s="266" t="s">
        <v>1492</v>
      </c>
      <c r="C316" s="375" t="s">
        <v>1647</v>
      </c>
      <c r="D316" s="267">
        <f t="shared" ref="D316:D333" si="286">VLOOKUP(C316,TLine_Cost,2,FALSE)</f>
        <v>498873.77</v>
      </c>
      <c r="E316" s="267">
        <f t="shared" si="277"/>
        <v>483388.9626836052</v>
      </c>
      <c r="F316" s="268" t="s">
        <v>28</v>
      </c>
      <c r="G316" s="194">
        <v>51989</v>
      </c>
      <c r="H316" s="270" t="s">
        <v>1494</v>
      </c>
      <c r="I316" s="194">
        <v>52023</v>
      </c>
      <c r="J316" s="270" t="s">
        <v>1495</v>
      </c>
      <c r="K316" s="271">
        <f t="shared" si="278"/>
        <v>31524.563992676874</v>
      </c>
      <c r="L316" s="271">
        <f t="shared" si="279"/>
        <v>30546.056345020916</v>
      </c>
      <c r="M316" s="184"/>
      <c r="N316" s="191" t="s">
        <v>262</v>
      </c>
      <c r="O316" s="272" t="s">
        <v>604</v>
      </c>
      <c r="P316" s="191" t="e">
        <f>VLOOKUP(I316,I317:J715,2,FALSE)</f>
        <v>#N/A</v>
      </c>
      <c r="Q316" s="273" t="e">
        <f>VLOOKUP(I316,#REF!,5,FALSE)</f>
        <v>#REF!</v>
      </c>
      <c r="R316" s="273" t="e">
        <f>VLOOKUP(I316,#REF!,6,FALSE)</f>
        <v>#REF!</v>
      </c>
      <c r="S316" s="274" t="e">
        <f t="shared" si="280"/>
        <v>#REF!</v>
      </c>
      <c r="T316" s="194">
        <v>69</v>
      </c>
      <c r="U316" s="194">
        <v>1</v>
      </c>
      <c r="V316" s="195">
        <v>1.605</v>
      </c>
      <c r="W316" s="195">
        <v>25.399000000000001</v>
      </c>
      <c r="X316" s="191">
        <f t="shared" si="224"/>
        <v>1</v>
      </c>
      <c r="Y316" s="191">
        <f t="shared" si="225"/>
        <v>1</v>
      </c>
      <c r="Z316" s="192">
        <f t="shared" si="281"/>
        <v>31524.563992676874</v>
      </c>
      <c r="AA316" s="192">
        <f t="shared" si="282"/>
        <v>30546.056345020916</v>
      </c>
      <c r="AB316" s="191">
        <f t="shared" si="285"/>
        <v>0</v>
      </c>
      <c r="AC316" s="192">
        <f t="shared" si="283"/>
        <v>0</v>
      </c>
      <c r="AD316" s="192">
        <f t="shared" si="284"/>
        <v>0</v>
      </c>
      <c r="AE316" s="191" t="s">
        <v>263</v>
      </c>
      <c r="AF316" s="194">
        <v>526</v>
      </c>
      <c r="AG316" s="194">
        <v>100</v>
      </c>
      <c r="AH316" s="195">
        <f t="shared" si="245"/>
        <v>1.605</v>
      </c>
      <c r="AI316" s="177"/>
      <c r="AJ316" s="266">
        <v>70</v>
      </c>
      <c r="AK316" s="266"/>
      <c r="AL316" s="420" t="s">
        <v>1773</v>
      </c>
      <c r="AM316" s="423" t="s">
        <v>1780</v>
      </c>
    </row>
    <row r="317" spans="1:39" ht="14.45" customHeight="1" x14ac:dyDescent="0.2">
      <c r="A317" s="194">
        <v>69</v>
      </c>
      <c r="B317" s="266" t="s">
        <v>1492</v>
      </c>
      <c r="C317" s="375" t="s">
        <v>1647</v>
      </c>
      <c r="D317" s="267">
        <f t="shared" si="286"/>
        <v>498873.77</v>
      </c>
      <c r="E317" s="267">
        <f t="shared" si="277"/>
        <v>483388.9626836052</v>
      </c>
      <c r="F317" s="268" t="s">
        <v>28</v>
      </c>
      <c r="G317" s="194">
        <v>51981</v>
      </c>
      <c r="H317" s="270" t="s">
        <v>1495</v>
      </c>
      <c r="I317" s="194">
        <v>51989</v>
      </c>
      <c r="J317" s="270" t="s">
        <v>1498</v>
      </c>
      <c r="K317" s="271">
        <f t="shared" si="278"/>
        <v>1158.8469006653804</v>
      </c>
      <c r="L317" s="271">
        <f t="shared" si="279"/>
        <v>1122.8768376051303</v>
      </c>
      <c r="M317" s="184"/>
      <c r="N317" s="191" t="s">
        <v>262</v>
      </c>
      <c r="O317" s="272" t="s">
        <v>604</v>
      </c>
      <c r="P317" s="191" t="e">
        <f>VLOOKUP(I317,I321:J716,2,FALSE)</f>
        <v>#N/A</v>
      </c>
      <c r="Q317" s="273" t="e">
        <f>VLOOKUP(I317,#REF!,5,FALSE)</f>
        <v>#REF!</v>
      </c>
      <c r="R317" s="273" t="e">
        <f>VLOOKUP(I317,#REF!,6,FALSE)</f>
        <v>#REF!</v>
      </c>
      <c r="S317" s="274" t="e">
        <f t="shared" si="280"/>
        <v>#REF!</v>
      </c>
      <c r="T317" s="194">
        <v>69</v>
      </c>
      <c r="U317" s="194">
        <v>1</v>
      </c>
      <c r="V317" s="195">
        <v>5.8999999999999997E-2</v>
      </c>
      <c r="W317" s="195">
        <v>25.399000000000001</v>
      </c>
      <c r="X317" s="191">
        <f t="shared" si="224"/>
        <v>1</v>
      </c>
      <c r="Y317" s="191">
        <f t="shared" si="225"/>
        <v>1</v>
      </c>
      <c r="Z317" s="192">
        <f t="shared" si="281"/>
        <v>1158.8469006653804</v>
      </c>
      <c r="AA317" s="192">
        <f t="shared" si="282"/>
        <v>1122.8768376051303</v>
      </c>
      <c r="AB317" s="191">
        <f t="shared" si="285"/>
        <v>0</v>
      </c>
      <c r="AC317" s="192">
        <f t="shared" si="283"/>
        <v>0</v>
      </c>
      <c r="AD317" s="192">
        <f t="shared" si="284"/>
        <v>0</v>
      </c>
      <c r="AE317" s="191" t="s">
        <v>263</v>
      </c>
      <c r="AF317" s="194">
        <v>526</v>
      </c>
      <c r="AG317" s="194">
        <v>100</v>
      </c>
      <c r="AH317" s="195">
        <f t="shared" si="245"/>
        <v>5.8999999999999997E-2</v>
      </c>
      <c r="AI317" s="177"/>
      <c r="AJ317" s="266">
        <v>71</v>
      </c>
      <c r="AK317" s="266"/>
      <c r="AL317" s="420" t="s">
        <v>1773</v>
      </c>
      <c r="AM317" s="423" t="s">
        <v>1780</v>
      </c>
    </row>
    <row r="318" spans="1:39" s="589" customFormat="1" ht="14.45" customHeight="1" x14ac:dyDescent="0.2">
      <c r="A318" s="590">
        <v>69</v>
      </c>
      <c r="B318" s="591" t="s">
        <v>1492</v>
      </c>
      <c r="C318" s="679" t="s">
        <v>1647</v>
      </c>
      <c r="D318" s="593">
        <f>VLOOKUP(C318,TLine_Cost,2,FALSE)</f>
        <v>498873.77</v>
      </c>
      <c r="E318" s="593">
        <f>VLOOKUP(C318,TLine_Cost,4,FALSE)</f>
        <v>483388.9626836052</v>
      </c>
      <c r="F318" s="594" t="s">
        <v>29</v>
      </c>
      <c r="G318" s="590">
        <v>52001</v>
      </c>
      <c r="H318" s="608" t="s">
        <v>1486</v>
      </c>
      <c r="I318" s="590">
        <v>51999</v>
      </c>
      <c r="J318" s="595" t="s">
        <v>1499</v>
      </c>
      <c r="K318" s="596">
        <f>D318*V318/W318</f>
        <v>22037.732585534868</v>
      </c>
      <c r="L318" s="596">
        <f>E318*V318/W318</f>
        <v>21353.691725304343</v>
      </c>
      <c r="M318" s="606"/>
      <c r="N318" s="598" t="s">
        <v>269</v>
      </c>
      <c r="O318" s="599" t="s">
        <v>263</v>
      </c>
      <c r="P318" s="598" t="e">
        <f>VLOOKUP(I318,I320:J716,2,FALSE)</f>
        <v>#N/A</v>
      </c>
      <c r="Q318" s="600" t="e">
        <f>VLOOKUP(I318,#REF!,5,FALSE)</f>
        <v>#REF!</v>
      </c>
      <c r="R318" s="600" t="e">
        <f>VLOOKUP(I318,#REF!,6,FALSE)</f>
        <v>#REF!</v>
      </c>
      <c r="S318" s="601" t="e">
        <f>SQRT(Q318^2+R318^2)</f>
        <v>#REF!</v>
      </c>
      <c r="T318" s="590">
        <v>69</v>
      </c>
      <c r="U318" s="590">
        <v>1</v>
      </c>
      <c r="V318" s="604">
        <v>1.1220000000000001</v>
      </c>
      <c r="W318" s="604">
        <v>25.399000000000001</v>
      </c>
      <c r="X318" s="598">
        <f t="shared" si="224"/>
        <v>0</v>
      </c>
      <c r="Y318" s="598">
        <f t="shared" si="225"/>
        <v>0</v>
      </c>
      <c r="Z318" s="603">
        <f>K318*X318*Y318</f>
        <v>0</v>
      </c>
      <c r="AA318" s="603">
        <f>L318*X318*Y318</f>
        <v>0</v>
      </c>
      <c r="AB318" s="598">
        <f>IF(N318="R",1,0)</f>
        <v>1</v>
      </c>
      <c r="AC318" s="603">
        <f>K318*X318*AB318</f>
        <v>0</v>
      </c>
      <c r="AD318" s="603">
        <f>L318*X318*AB318</f>
        <v>0</v>
      </c>
      <c r="AE318" s="598" t="s">
        <v>263</v>
      </c>
      <c r="AF318" s="590">
        <v>526</v>
      </c>
      <c r="AG318" s="590">
        <v>100</v>
      </c>
      <c r="AH318" s="604">
        <f t="shared" si="245"/>
        <v>1.1220000000000001</v>
      </c>
      <c r="AI318" s="605"/>
      <c r="AJ318" s="591">
        <v>72</v>
      </c>
      <c r="AK318" s="591"/>
      <c r="AL318" s="663" t="s">
        <v>1773</v>
      </c>
      <c r="AM318" s="727" t="s">
        <v>1780</v>
      </c>
    </row>
    <row r="319" spans="1:39" s="589" customFormat="1" ht="14.45" customHeight="1" x14ac:dyDescent="0.2">
      <c r="A319" s="590">
        <v>69</v>
      </c>
      <c r="B319" s="591" t="s">
        <v>1492</v>
      </c>
      <c r="C319" s="679" t="s">
        <v>1647</v>
      </c>
      <c r="D319" s="593">
        <f>VLOOKUP(C319,TLine_Cost,2,FALSE)</f>
        <v>498873.77</v>
      </c>
      <c r="E319" s="593">
        <f>VLOOKUP(C319,TLine_Cost,4,FALSE)</f>
        <v>483388.9626836052</v>
      </c>
      <c r="F319" s="594" t="s">
        <v>29</v>
      </c>
      <c r="G319" s="590">
        <v>51993</v>
      </c>
      <c r="H319" s="595" t="s">
        <v>1499</v>
      </c>
      <c r="I319" s="590">
        <v>51997</v>
      </c>
      <c r="J319" s="595" t="s">
        <v>1500</v>
      </c>
      <c r="K319" s="596">
        <f>D319*V319/W319</f>
        <v>27498.062049686992</v>
      </c>
      <c r="L319" s="596">
        <f>E319*V319/W319</f>
        <v>26644.535129613261</v>
      </c>
      <c r="M319" s="597"/>
      <c r="N319" s="598" t="s">
        <v>269</v>
      </c>
      <c r="O319" s="599" t="s">
        <v>263</v>
      </c>
      <c r="P319" s="598" t="e">
        <f>VLOOKUP(I319,I320:J718,2,FALSE)</f>
        <v>#N/A</v>
      </c>
      <c r="Q319" s="600" t="e">
        <f>VLOOKUP(I319,#REF!,5,FALSE)</f>
        <v>#REF!</v>
      </c>
      <c r="R319" s="600" t="e">
        <f>VLOOKUP(I319,#REF!,6,FALSE)</f>
        <v>#REF!</v>
      </c>
      <c r="S319" s="601" t="e">
        <f>SQRT(Q319^2+R319^2)</f>
        <v>#REF!</v>
      </c>
      <c r="T319" s="590">
        <v>69</v>
      </c>
      <c r="U319" s="590">
        <v>1</v>
      </c>
      <c r="V319" s="604">
        <v>1.4</v>
      </c>
      <c r="W319" s="604">
        <v>25.399000000000001</v>
      </c>
      <c r="X319" s="598">
        <f t="shared" si="224"/>
        <v>0</v>
      </c>
      <c r="Y319" s="598">
        <f t="shared" si="225"/>
        <v>0</v>
      </c>
      <c r="Z319" s="603">
        <f>K319*X319*Y319</f>
        <v>0</v>
      </c>
      <c r="AA319" s="603">
        <f>L319*X319*Y319</f>
        <v>0</v>
      </c>
      <c r="AB319" s="598">
        <v>0</v>
      </c>
      <c r="AC319" s="603">
        <f>K319*X319*AB319</f>
        <v>0</v>
      </c>
      <c r="AD319" s="603">
        <f>L319*X319*AB319</f>
        <v>0</v>
      </c>
      <c r="AE319" s="598" t="s">
        <v>263</v>
      </c>
      <c r="AF319" s="590">
        <v>526</v>
      </c>
      <c r="AG319" s="590">
        <v>100</v>
      </c>
      <c r="AH319" s="604">
        <f t="shared" si="245"/>
        <v>1.4</v>
      </c>
      <c r="AI319" s="605"/>
      <c r="AJ319" s="591">
        <v>73</v>
      </c>
      <c r="AK319" s="591"/>
      <c r="AL319" s="663" t="s">
        <v>1773</v>
      </c>
      <c r="AM319" s="727" t="s">
        <v>1780</v>
      </c>
    </row>
    <row r="320" spans="1:39" s="589" customFormat="1" ht="14.45" customHeight="1" x14ac:dyDescent="0.2">
      <c r="A320" s="590">
        <v>69</v>
      </c>
      <c r="B320" s="591" t="s">
        <v>1492</v>
      </c>
      <c r="C320" s="679" t="s">
        <v>1647</v>
      </c>
      <c r="D320" s="593">
        <f t="shared" si="286"/>
        <v>498873.77</v>
      </c>
      <c r="E320" s="593">
        <f>VLOOKUP(C320,TLine_Cost,4,FALSE)</f>
        <v>483388.9626836052</v>
      </c>
      <c r="F320" s="594" t="s">
        <v>29</v>
      </c>
      <c r="G320" s="590">
        <v>52023</v>
      </c>
      <c r="H320" s="595" t="s">
        <v>1499</v>
      </c>
      <c r="I320" s="590">
        <v>51991</v>
      </c>
      <c r="J320" s="595" t="s">
        <v>1501</v>
      </c>
      <c r="K320" s="596">
        <f>D320*V320/W320</f>
        <v>79606.88963384385</v>
      </c>
      <c r="L320" s="596">
        <f>E320*V320/W320</f>
        <v>77135.929200230399</v>
      </c>
      <c r="M320" s="597"/>
      <c r="N320" s="598" t="s">
        <v>262</v>
      </c>
      <c r="O320" s="599" t="s">
        <v>604</v>
      </c>
      <c r="P320" s="598" t="e">
        <f>VLOOKUP(I320,I321:J717,2,FALSE)</f>
        <v>#N/A</v>
      </c>
      <c r="Q320" s="600" t="e">
        <f>VLOOKUP(I320,#REF!,5,FALSE)</f>
        <v>#REF!</v>
      </c>
      <c r="R320" s="600" t="e">
        <f>VLOOKUP(I320,#REF!,6,FALSE)</f>
        <v>#REF!</v>
      </c>
      <c r="S320" s="601" t="e">
        <f>SQRT(Q320^2+R320^2)</f>
        <v>#REF!</v>
      </c>
      <c r="T320" s="590">
        <v>69</v>
      </c>
      <c r="U320" s="590">
        <v>1</v>
      </c>
      <c r="V320" s="604">
        <v>4.0529999999999999</v>
      </c>
      <c r="W320" s="604">
        <v>25.399000000000001</v>
      </c>
      <c r="X320" s="598">
        <f t="shared" ref="X320:X371" si="287">IF(F320="yes",1,0)</f>
        <v>0</v>
      </c>
      <c r="Y320" s="598">
        <f t="shared" si="225"/>
        <v>1</v>
      </c>
      <c r="Z320" s="603">
        <f>K320*X320*Y320</f>
        <v>0</v>
      </c>
      <c r="AA320" s="603">
        <f>L320*X320*Y320</f>
        <v>0</v>
      </c>
      <c r="AB320" s="598">
        <f>IF(N320="R",1,0)</f>
        <v>0</v>
      </c>
      <c r="AC320" s="603">
        <f>K320*X320*AB320</f>
        <v>0</v>
      </c>
      <c r="AD320" s="603">
        <f>L320*X320*AB320</f>
        <v>0</v>
      </c>
      <c r="AE320" s="598" t="s">
        <v>263</v>
      </c>
      <c r="AF320" s="590">
        <v>526</v>
      </c>
      <c r="AG320" s="590">
        <v>100</v>
      </c>
      <c r="AH320" s="604">
        <f t="shared" si="245"/>
        <v>4.0529999999999999</v>
      </c>
      <c r="AI320" s="605"/>
      <c r="AJ320" s="591">
        <v>74</v>
      </c>
      <c r="AK320" s="591"/>
      <c r="AL320" s="663" t="s">
        <v>1773</v>
      </c>
      <c r="AM320" s="727" t="s">
        <v>1780</v>
      </c>
    </row>
    <row r="321" spans="1:38" s="589" customFormat="1" ht="14.45" customHeight="1" x14ac:dyDescent="0.2">
      <c r="A321" s="590">
        <v>69</v>
      </c>
      <c r="B321" s="591" t="s">
        <v>649</v>
      </c>
      <c r="C321" s="592" t="s">
        <v>817</v>
      </c>
      <c r="D321" s="593">
        <f t="shared" si="286"/>
        <v>6412087.1499999994</v>
      </c>
      <c r="E321" s="593">
        <f t="shared" ref="E321:E344" si="288">VLOOKUP(C321,TLine_Cost,4,FALSE)</f>
        <v>5577282.6863616724</v>
      </c>
      <c r="F321" s="594" t="s">
        <v>29</v>
      </c>
      <c r="G321" s="590">
        <v>51339</v>
      </c>
      <c r="H321" s="608" t="s">
        <v>656</v>
      </c>
      <c r="I321" s="606"/>
      <c r="J321" s="641" t="s">
        <v>634</v>
      </c>
      <c r="K321" s="596">
        <f t="shared" ref="K321:K344" si="289">D321*V321/W321</f>
        <v>540559.9413956271</v>
      </c>
      <c r="L321" s="596">
        <f t="shared" ref="L321:L344" si="290">E321*V321/W321</f>
        <v>470183.19176876935</v>
      </c>
      <c r="M321" s="597">
        <f>SUM(K321:K328)</f>
        <v>6655687.8719773199</v>
      </c>
      <c r="N321" s="598" t="s">
        <v>269</v>
      </c>
      <c r="O321" s="599" t="s">
        <v>263</v>
      </c>
      <c r="P321" s="598" t="str">
        <f>VLOOKUP(G321,I322:J717,2,FALSE)</f>
        <v>West Plainview</v>
      </c>
      <c r="Q321" s="600" t="e">
        <f>VLOOKUP(G321,#REF!,5,FALSE)</f>
        <v>#REF!</v>
      </c>
      <c r="R321" s="600" t="e">
        <f>VLOOKUP(G321,#REF!,6,FALSE)</f>
        <v>#REF!</v>
      </c>
      <c r="S321" s="601" t="e">
        <f t="shared" ref="S321:S344" si="291">SQRT(Q321^2+R321^2)</f>
        <v>#REF!</v>
      </c>
      <c r="T321" s="590">
        <v>69</v>
      </c>
      <c r="U321" s="590">
        <v>1</v>
      </c>
      <c r="V321" s="604">
        <v>3.1</v>
      </c>
      <c r="W321" s="676">
        <v>36.771999999999998</v>
      </c>
      <c r="X321" s="598">
        <f t="shared" si="287"/>
        <v>0</v>
      </c>
      <c r="Y321" s="598">
        <f t="shared" ref="Y321:Y372" si="292">IF(N321="W",1,0)</f>
        <v>0</v>
      </c>
      <c r="Z321" s="603">
        <f t="shared" ref="Z321:Z344" si="293">K321*X321*Y321</f>
        <v>0</v>
      </c>
      <c r="AA321" s="603">
        <f t="shared" ref="AA321:AA344" si="294">L321*X321*Y321</f>
        <v>0</v>
      </c>
      <c r="AB321" s="598">
        <f>IF(N321="R",1,0)</f>
        <v>1</v>
      </c>
      <c r="AC321" s="603">
        <f t="shared" ref="AC321:AC344" si="295">K321*X321*AB321</f>
        <v>0</v>
      </c>
      <c r="AD321" s="603">
        <f t="shared" ref="AD321:AD344" si="296">L321*X321*AB321</f>
        <v>0</v>
      </c>
      <c r="AE321" s="598" t="s">
        <v>263</v>
      </c>
      <c r="AF321" s="590">
        <v>526</v>
      </c>
      <c r="AG321" s="590">
        <v>100</v>
      </c>
      <c r="AH321" s="604">
        <f t="shared" si="245"/>
        <v>3.1</v>
      </c>
      <c r="AI321" s="605"/>
      <c r="AJ321" s="591"/>
      <c r="AK321" s="591"/>
      <c r="AL321" s="591"/>
    </row>
    <row r="322" spans="1:38" s="627" customFormat="1" ht="14.45" customHeight="1" x14ac:dyDescent="0.2">
      <c r="A322" s="590">
        <v>69</v>
      </c>
      <c r="B322" s="591" t="s">
        <v>649</v>
      </c>
      <c r="C322" s="592" t="s">
        <v>817</v>
      </c>
      <c r="D322" s="593">
        <f t="shared" si="286"/>
        <v>6412087.1499999994</v>
      </c>
      <c r="E322" s="593">
        <f t="shared" si="288"/>
        <v>5577282.6863616724</v>
      </c>
      <c r="F322" s="594" t="s">
        <v>28</v>
      </c>
      <c r="G322" s="590">
        <v>51343</v>
      </c>
      <c r="H322" s="592" t="s">
        <v>1075</v>
      </c>
      <c r="I322" s="590">
        <v>51339</v>
      </c>
      <c r="J322" s="592" t="s">
        <v>1076</v>
      </c>
      <c r="K322" s="596">
        <f t="shared" si="289"/>
        <v>431052.95971935167</v>
      </c>
      <c r="L322" s="596">
        <f t="shared" si="290"/>
        <v>374933.17743625731</v>
      </c>
      <c r="M322" s="597"/>
      <c r="N322" s="598" t="s">
        <v>269</v>
      </c>
      <c r="O322" s="599" t="s">
        <v>263</v>
      </c>
      <c r="P322" s="598" t="e">
        <f>VLOOKUP(I322,I323:J718,2,FALSE)</f>
        <v>#N/A</v>
      </c>
      <c r="Q322" s="600" t="e">
        <f>VLOOKUP(I322,#REF!,5,FALSE)</f>
        <v>#REF!</v>
      </c>
      <c r="R322" s="600" t="e">
        <f>VLOOKUP(I322,#REF!,6,FALSE)</f>
        <v>#REF!</v>
      </c>
      <c r="S322" s="601" t="e">
        <f t="shared" si="291"/>
        <v>#REF!</v>
      </c>
      <c r="T322" s="590">
        <v>69</v>
      </c>
      <c r="U322" s="590">
        <v>1</v>
      </c>
      <c r="V322" s="676">
        <v>2.472</v>
      </c>
      <c r="W322" s="676">
        <v>36.771999999999998</v>
      </c>
      <c r="X322" s="598">
        <f t="shared" si="287"/>
        <v>1</v>
      </c>
      <c r="Y322" s="598">
        <f t="shared" si="292"/>
        <v>0</v>
      </c>
      <c r="Z322" s="603">
        <f t="shared" si="293"/>
        <v>0</v>
      </c>
      <c r="AA322" s="603">
        <f t="shared" si="294"/>
        <v>0</v>
      </c>
      <c r="AB322" s="598">
        <f t="shared" si="285"/>
        <v>1</v>
      </c>
      <c r="AC322" s="603">
        <f t="shared" si="295"/>
        <v>431052.95971935167</v>
      </c>
      <c r="AD322" s="603">
        <f t="shared" si="296"/>
        <v>374933.17743625731</v>
      </c>
      <c r="AE322" s="598" t="s">
        <v>263</v>
      </c>
      <c r="AF322" s="590">
        <v>526</v>
      </c>
      <c r="AG322" s="590">
        <v>100</v>
      </c>
      <c r="AH322" s="604">
        <f t="shared" si="245"/>
        <v>2.472</v>
      </c>
      <c r="AI322" s="605"/>
      <c r="AJ322" s="626"/>
      <c r="AK322" s="626"/>
      <c r="AL322" s="591"/>
    </row>
    <row r="323" spans="1:38" s="589" customFormat="1" ht="14.45" customHeight="1" x14ac:dyDescent="0.2">
      <c r="A323" s="590">
        <v>69</v>
      </c>
      <c r="B323" s="591" t="s">
        <v>649</v>
      </c>
      <c r="C323" s="592" t="s">
        <v>817</v>
      </c>
      <c r="D323" s="593">
        <f t="shared" si="286"/>
        <v>6412087.1499999994</v>
      </c>
      <c r="E323" s="593">
        <f t="shared" si="288"/>
        <v>5577282.6863616724</v>
      </c>
      <c r="F323" s="612" t="s">
        <v>29</v>
      </c>
      <c r="G323" s="590">
        <v>51345</v>
      </c>
      <c r="H323" s="608" t="s">
        <v>653</v>
      </c>
      <c r="I323" s="590">
        <v>51343</v>
      </c>
      <c r="J323" s="595" t="s">
        <v>652</v>
      </c>
      <c r="K323" s="596">
        <f t="shared" si="289"/>
        <v>348748.34928750136</v>
      </c>
      <c r="L323" s="596">
        <f t="shared" si="290"/>
        <v>303343.9946895286</v>
      </c>
      <c r="M323" s="597"/>
      <c r="N323" s="598" t="s">
        <v>269</v>
      </c>
      <c r="O323" s="599" t="s">
        <v>263</v>
      </c>
      <c r="P323" s="598" t="e">
        <f>VLOOKUP(I323,I324:J719,2,FALSE)</f>
        <v>#N/A</v>
      </c>
      <c r="Q323" s="600" t="e">
        <f>VLOOKUP(I323,#REF!,5,FALSE)</f>
        <v>#REF!</v>
      </c>
      <c r="R323" s="600" t="e">
        <f>VLOOKUP(I323,#REF!,6,FALSE)</f>
        <v>#REF!</v>
      </c>
      <c r="S323" s="601" t="e">
        <f t="shared" si="291"/>
        <v>#REF!</v>
      </c>
      <c r="T323" s="590">
        <v>69</v>
      </c>
      <c r="U323" s="590">
        <v>1</v>
      </c>
      <c r="V323" s="718">
        <v>2</v>
      </c>
      <c r="W323" s="676">
        <v>36.771999999999998</v>
      </c>
      <c r="X323" s="598">
        <f t="shared" si="287"/>
        <v>0</v>
      </c>
      <c r="Y323" s="598">
        <f t="shared" si="292"/>
        <v>0</v>
      </c>
      <c r="Z323" s="603">
        <f t="shared" si="293"/>
        <v>0</v>
      </c>
      <c r="AA323" s="603">
        <f t="shared" si="294"/>
        <v>0</v>
      </c>
      <c r="AB323" s="598">
        <f t="shared" si="285"/>
        <v>1</v>
      </c>
      <c r="AC323" s="603">
        <f t="shared" si="295"/>
        <v>0</v>
      </c>
      <c r="AD323" s="603">
        <f t="shared" si="296"/>
        <v>0</v>
      </c>
      <c r="AE323" s="598" t="s">
        <v>263</v>
      </c>
      <c r="AF323" s="590">
        <v>526</v>
      </c>
      <c r="AG323" s="590">
        <v>100</v>
      </c>
      <c r="AH323" s="604">
        <f t="shared" si="245"/>
        <v>2</v>
      </c>
      <c r="AI323" s="605"/>
      <c r="AJ323" s="591"/>
      <c r="AK323" s="591"/>
      <c r="AL323" s="591"/>
    </row>
    <row r="324" spans="1:38" s="589" customFormat="1" ht="14.45" customHeight="1" x14ac:dyDescent="0.2">
      <c r="A324" s="590">
        <v>69</v>
      </c>
      <c r="B324" s="591" t="s">
        <v>649</v>
      </c>
      <c r="C324" s="592" t="s">
        <v>817</v>
      </c>
      <c r="D324" s="593">
        <f t="shared" si="286"/>
        <v>6412087.1499999994</v>
      </c>
      <c r="E324" s="593">
        <f t="shared" si="288"/>
        <v>5577282.6863616724</v>
      </c>
      <c r="F324" s="612" t="s">
        <v>29</v>
      </c>
      <c r="G324" s="590">
        <v>51347</v>
      </c>
      <c r="H324" s="608" t="s">
        <v>654</v>
      </c>
      <c r="I324" s="590">
        <v>51345</v>
      </c>
      <c r="J324" s="595" t="s">
        <v>653</v>
      </c>
      <c r="K324" s="596">
        <f t="shared" si="289"/>
        <v>697496.69857500272</v>
      </c>
      <c r="L324" s="596">
        <f t="shared" si="290"/>
        <v>606687.9893790572</v>
      </c>
      <c r="M324" s="597"/>
      <c r="N324" s="598" t="s">
        <v>269</v>
      </c>
      <c r="O324" s="599" t="s">
        <v>263</v>
      </c>
      <c r="P324" s="598" t="e">
        <f>VLOOKUP(I324,I325:J720,2,FALSE)</f>
        <v>#N/A</v>
      </c>
      <c r="Q324" s="600" t="e">
        <f>VLOOKUP(I324,#REF!,5,FALSE)</f>
        <v>#REF!</v>
      </c>
      <c r="R324" s="600" t="e">
        <f>VLOOKUP(I324,#REF!,6,FALSE)</f>
        <v>#REF!</v>
      </c>
      <c r="S324" s="601" t="e">
        <f t="shared" si="291"/>
        <v>#REF!</v>
      </c>
      <c r="T324" s="590">
        <v>69</v>
      </c>
      <c r="U324" s="590">
        <v>1</v>
      </c>
      <c r="V324" s="718">
        <v>4</v>
      </c>
      <c r="W324" s="676">
        <v>36.771999999999998</v>
      </c>
      <c r="X324" s="598">
        <f t="shared" si="287"/>
        <v>0</v>
      </c>
      <c r="Y324" s="598">
        <f t="shared" si="292"/>
        <v>0</v>
      </c>
      <c r="Z324" s="603">
        <f t="shared" si="293"/>
        <v>0</v>
      </c>
      <c r="AA324" s="603">
        <f t="shared" si="294"/>
        <v>0</v>
      </c>
      <c r="AB324" s="598">
        <f t="shared" si="285"/>
        <v>1</v>
      </c>
      <c r="AC324" s="603">
        <f t="shared" si="295"/>
        <v>0</v>
      </c>
      <c r="AD324" s="603">
        <f t="shared" si="296"/>
        <v>0</v>
      </c>
      <c r="AE324" s="598" t="s">
        <v>263</v>
      </c>
      <c r="AF324" s="590">
        <v>526</v>
      </c>
      <c r="AG324" s="590">
        <v>100</v>
      </c>
      <c r="AH324" s="604">
        <f t="shared" si="245"/>
        <v>4</v>
      </c>
      <c r="AI324" s="605"/>
      <c r="AJ324" s="591"/>
      <c r="AK324" s="591"/>
      <c r="AL324" s="591"/>
    </row>
    <row r="325" spans="1:38" s="589" customFormat="1" ht="14.45" customHeight="1" x14ac:dyDescent="0.2">
      <c r="A325" s="590">
        <v>69</v>
      </c>
      <c r="B325" s="591" t="s">
        <v>649</v>
      </c>
      <c r="C325" s="592" t="s">
        <v>817</v>
      </c>
      <c r="D325" s="593">
        <f t="shared" si="286"/>
        <v>6412087.1499999994</v>
      </c>
      <c r="E325" s="593">
        <f t="shared" si="288"/>
        <v>5577282.6863616724</v>
      </c>
      <c r="F325" s="594" t="s">
        <v>28</v>
      </c>
      <c r="G325" s="590">
        <v>51401</v>
      </c>
      <c r="H325" s="592" t="s">
        <v>1077</v>
      </c>
      <c r="I325" s="590">
        <v>51347</v>
      </c>
      <c r="J325" s="592" t="s">
        <v>1078</v>
      </c>
      <c r="K325" s="596">
        <f t="shared" si="289"/>
        <v>1479913.620201512</v>
      </c>
      <c r="L325" s="596">
        <f t="shared" si="290"/>
        <v>1287240.2414650146</v>
      </c>
      <c r="M325" s="597"/>
      <c r="N325" s="598" t="s">
        <v>269</v>
      </c>
      <c r="O325" s="599" t="s">
        <v>263</v>
      </c>
      <c r="P325" s="598" t="e">
        <f>VLOOKUP(I325,I327:J721,2,FALSE)</f>
        <v>#N/A</v>
      </c>
      <c r="Q325" s="600" t="e">
        <f>VLOOKUP(I325,#REF!,5,FALSE)</f>
        <v>#REF!</v>
      </c>
      <c r="R325" s="600" t="e">
        <f>VLOOKUP(I325,#REF!,6,FALSE)</f>
        <v>#REF!</v>
      </c>
      <c r="S325" s="601" t="e">
        <f t="shared" si="291"/>
        <v>#REF!</v>
      </c>
      <c r="T325" s="590">
        <v>69</v>
      </c>
      <c r="U325" s="590">
        <v>1</v>
      </c>
      <c r="V325" s="676">
        <v>8.4870000000000001</v>
      </c>
      <c r="W325" s="676">
        <v>36.771999999999998</v>
      </c>
      <c r="X325" s="598">
        <f t="shared" si="287"/>
        <v>1</v>
      </c>
      <c r="Y325" s="598">
        <f t="shared" si="292"/>
        <v>0</v>
      </c>
      <c r="Z325" s="603">
        <f t="shared" si="293"/>
        <v>0</v>
      </c>
      <c r="AA325" s="603">
        <f t="shared" si="294"/>
        <v>0</v>
      </c>
      <c r="AB325" s="598">
        <f t="shared" si="285"/>
        <v>1</v>
      </c>
      <c r="AC325" s="603">
        <f t="shared" si="295"/>
        <v>1479913.620201512</v>
      </c>
      <c r="AD325" s="603">
        <f t="shared" si="296"/>
        <v>1287240.2414650146</v>
      </c>
      <c r="AE325" s="598" t="s">
        <v>263</v>
      </c>
      <c r="AF325" s="590">
        <v>526</v>
      </c>
      <c r="AG325" s="590">
        <v>100</v>
      </c>
      <c r="AH325" s="604">
        <f t="shared" si="245"/>
        <v>8.4870000000000001</v>
      </c>
      <c r="AI325" s="605"/>
      <c r="AJ325" s="591"/>
      <c r="AK325" s="591"/>
      <c r="AL325" s="591"/>
    </row>
    <row r="326" spans="1:38" s="589" customFormat="1" ht="14.45" customHeight="1" x14ac:dyDescent="0.2">
      <c r="A326" s="590">
        <v>69</v>
      </c>
      <c r="B326" s="591" t="s">
        <v>649</v>
      </c>
      <c r="C326" s="592" t="s">
        <v>817</v>
      </c>
      <c r="D326" s="593">
        <f t="shared" si="286"/>
        <v>6412087.1499999994</v>
      </c>
      <c r="E326" s="593">
        <f t="shared" si="288"/>
        <v>5577282.6863616724</v>
      </c>
      <c r="F326" s="594" t="s">
        <v>29</v>
      </c>
      <c r="G326" s="590">
        <v>51347</v>
      </c>
      <c r="H326" s="595" t="s">
        <v>654</v>
      </c>
      <c r="I326" s="606"/>
      <c r="J326" s="606" t="s">
        <v>695</v>
      </c>
      <c r="K326" s="596">
        <f t="shared" si="289"/>
        <v>854433.45575437834</v>
      </c>
      <c r="L326" s="596">
        <f t="shared" si="290"/>
        <v>743192.7869893451</v>
      </c>
      <c r="M326" s="597"/>
      <c r="N326" s="598" t="s">
        <v>269</v>
      </c>
      <c r="O326" s="599" t="s">
        <v>263</v>
      </c>
      <c r="P326" s="598" t="e">
        <f>VLOOKUP(G326,I328:J722,2,FALSE)</f>
        <v>#N/A</v>
      </c>
      <c r="Q326" s="600" t="e">
        <f>VLOOKUP(G326,#REF!,5,FALSE)</f>
        <v>#REF!</v>
      </c>
      <c r="R326" s="600" t="e">
        <f>VLOOKUP(G326,#REF!,6,FALSE)</f>
        <v>#REF!</v>
      </c>
      <c r="S326" s="601" t="e">
        <f t="shared" si="291"/>
        <v>#REF!</v>
      </c>
      <c r="T326" s="590">
        <v>69</v>
      </c>
      <c r="U326" s="590">
        <v>1</v>
      </c>
      <c r="V326" s="604">
        <v>4.9000000000000004</v>
      </c>
      <c r="W326" s="676">
        <v>36.771999999999998</v>
      </c>
      <c r="X326" s="598">
        <f t="shared" si="287"/>
        <v>0</v>
      </c>
      <c r="Y326" s="598">
        <f t="shared" si="292"/>
        <v>0</v>
      </c>
      <c r="Z326" s="603">
        <f t="shared" si="293"/>
        <v>0</v>
      </c>
      <c r="AA326" s="603">
        <f t="shared" si="294"/>
        <v>0</v>
      </c>
      <c r="AB326" s="598">
        <f>IF(N326="R",1,0)</f>
        <v>1</v>
      </c>
      <c r="AC326" s="603">
        <f t="shared" si="295"/>
        <v>0</v>
      </c>
      <c r="AD326" s="603">
        <f t="shared" si="296"/>
        <v>0</v>
      </c>
      <c r="AE326" s="598" t="s">
        <v>263</v>
      </c>
      <c r="AF326" s="590">
        <v>526</v>
      </c>
      <c r="AG326" s="590">
        <v>100</v>
      </c>
      <c r="AH326" s="604">
        <f t="shared" si="245"/>
        <v>4.9000000000000004</v>
      </c>
      <c r="AI326" s="605"/>
      <c r="AJ326" s="591"/>
      <c r="AK326" s="591"/>
      <c r="AL326" s="591"/>
    </row>
    <row r="327" spans="1:38" s="589" customFormat="1" ht="14.45" customHeight="1" x14ac:dyDescent="0.2">
      <c r="A327" s="590">
        <v>69</v>
      </c>
      <c r="B327" s="591" t="s">
        <v>649</v>
      </c>
      <c r="C327" s="592" t="s">
        <v>817</v>
      </c>
      <c r="D327" s="593">
        <f t="shared" si="286"/>
        <v>6412087.1499999994</v>
      </c>
      <c r="E327" s="593">
        <f t="shared" si="288"/>
        <v>5577282.6863616724</v>
      </c>
      <c r="F327" s="594" t="s">
        <v>29</v>
      </c>
      <c r="G327" s="590">
        <v>51499</v>
      </c>
      <c r="H327" s="608" t="s">
        <v>650</v>
      </c>
      <c r="I327" s="590">
        <v>51501</v>
      </c>
      <c r="J327" s="595" t="s">
        <v>655</v>
      </c>
      <c r="K327" s="596">
        <f t="shared" si="289"/>
        <v>36618.576675187636</v>
      </c>
      <c r="L327" s="596">
        <f t="shared" si="290"/>
        <v>31851.119442400497</v>
      </c>
      <c r="M327" s="597"/>
      <c r="N327" s="598" t="s">
        <v>262</v>
      </c>
      <c r="O327" s="599" t="s">
        <v>611</v>
      </c>
      <c r="P327" s="598" t="e">
        <f>VLOOKUP(I327,I328:J722,2,FALSE)</f>
        <v>#N/A</v>
      </c>
      <c r="Q327" s="600" t="e">
        <f>VLOOKUP(I327,#REF!,5,FALSE)</f>
        <v>#REF!</v>
      </c>
      <c r="R327" s="600" t="e">
        <f>VLOOKUP(I327,#REF!,6,FALSE)</f>
        <v>#REF!</v>
      </c>
      <c r="S327" s="601" t="e">
        <f t="shared" si="291"/>
        <v>#REF!</v>
      </c>
      <c r="T327" s="590">
        <v>69</v>
      </c>
      <c r="U327" s="590">
        <v>1</v>
      </c>
      <c r="V327" s="604">
        <v>0.21</v>
      </c>
      <c r="W327" s="676">
        <v>36.771999999999998</v>
      </c>
      <c r="X327" s="598">
        <f t="shared" si="287"/>
        <v>0</v>
      </c>
      <c r="Y327" s="598">
        <f t="shared" si="292"/>
        <v>1</v>
      </c>
      <c r="Z327" s="603">
        <f t="shared" si="293"/>
        <v>0</v>
      </c>
      <c r="AA327" s="603">
        <f t="shared" si="294"/>
        <v>0</v>
      </c>
      <c r="AB327" s="598">
        <f t="shared" si="285"/>
        <v>0</v>
      </c>
      <c r="AC327" s="603">
        <f t="shared" si="295"/>
        <v>0</v>
      </c>
      <c r="AD327" s="603">
        <f t="shared" si="296"/>
        <v>0</v>
      </c>
      <c r="AE327" s="598" t="s">
        <v>263</v>
      </c>
      <c r="AF327" s="590">
        <v>526</v>
      </c>
      <c r="AG327" s="590">
        <v>100</v>
      </c>
      <c r="AH327" s="604">
        <f t="shared" ref="AH327:AH379" si="297">V327</f>
        <v>0.21</v>
      </c>
      <c r="AI327" s="605"/>
      <c r="AJ327" s="591"/>
      <c r="AK327" s="591"/>
      <c r="AL327" s="591"/>
    </row>
    <row r="328" spans="1:38" s="589" customFormat="1" ht="14.45" customHeight="1" x14ac:dyDescent="0.2">
      <c r="A328" s="590">
        <v>69</v>
      </c>
      <c r="B328" s="591" t="s">
        <v>649</v>
      </c>
      <c r="C328" s="592" t="s">
        <v>817</v>
      </c>
      <c r="D328" s="593">
        <f t="shared" si="286"/>
        <v>6412087.1499999994</v>
      </c>
      <c r="E328" s="593">
        <f t="shared" si="288"/>
        <v>5577282.6863616724</v>
      </c>
      <c r="F328" s="594" t="s">
        <v>29</v>
      </c>
      <c r="G328" s="590">
        <v>51531</v>
      </c>
      <c r="H328" s="608" t="s">
        <v>651</v>
      </c>
      <c r="I328" s="590">
        <v>51499</v>
      </c>
      <c r="J328" s="595" t="s">
        <v>650</v>
      </c>
      <c r="K328" s="596">
        <f t="shared" si="289"/>
        <v>2266864.2703687586</v>
      </c>
      <c r="L328" s="596">
        <f t="shared" si="290"/>
        <v>1971735.965481936</v>
      </c>
      <c r="M328" s="597"/>
      <c r="N328" s="598" t="s">
        <v>269</v>
      </c>
      <c r="O328" s="599" t="s">
        <v>263</v>
      </c>
      <c r="P328" s="598" t="e">
        <f>VLOOKUP(I328,I329:J723,2,FALSE)</f>
        <v>#N/A</v>
      </c>
      <c r="Q328" s="600" t="e">
        <f>VLOOKUP(I328,#REF!,5,FALSE)</f>
        <v>#REF!</v>
      </c>
      <c r="R328" s="600" t="e">
        <f>VLOOKUP(I328,#REF!,6,FALSE)</f>
        <v>#REF!</v>
      </c>
      <c r="S328" s="601" t="e">
        <f t="shared" si="291"/>
        <v>#REF!</v>
      </c>
      <c r="T328" s="590">
        <v>69</v>
      </c>
      <c r="U328" s="590">
        <v>1</v>
      </c>
      <c r="V328" s="604">
        <v>13</v>
      </c>
      <c r="W328" s="676">
        <v>36.771999999999998</v>
      </c>
      <c r="X328" s="598">
        <f t="shared" si="287"/>
        <v>0</v>
      </c>
      <c r="Y328" s="598">
        <f t="shared" si="292"/>
        <v>0</v>
      </c>
      <c r="Z328" s="603">
        <f t="shared" si="293"/>
        <v>0</v>
      </c>
      <c r="AA328" s="603">
        <f t="shared" si="294"/>
        <v>0</v>
      </c>
      <c r="AB328" s="598">
        <f t="shared" si="285"/>
        <v>1</v>
      </c>
      <c r="AC328" s="603">
        <f t="shared" si="295"/>
        <v>0</v>
      </c>
      <c r="AD328" s="603">
        <f t="shared" si="296"/>
        <v>0</v>
      </c>
      <c r="AE328" s="598" t="s">
        <v>263</v>
      </c>
      <c r="AF328" s="590">
        <v>526</v>
      </c>
      <c r="AG328" s="590">
        <v>100</v>
      </c>
      <c r="AH328" s="604">
        <f t="shared" si="297"/>
        <v>13</v>
      </c>
      <c r="AI328" s="605"/>
      <c r="AJ328" s="591"/>
      <c r="AK328" s="591"/>
      <c r="AL328" s="591"/>
    </row>
    <row r="329" spans="1:38" ht="14.45" customHeight="1" x14ac:dyDescent="0.2">
      <c r="A329" s="277">
        <v>69</v>
      </c>
      <c r="B329" s="278" t="s">
        <v>657</v>
      </c>
      <c r="C329" s="279" t="s">
        <v>160</v>
      </c>
      <c r="D329" s="280">
        <f t="shared" si="286"/>
        <v>1640748.19</v>
      </c>
      <c r="E329" s="280">
        <f t="shared" si="288"/>
        <v>1365254.4806487325</v>
      </c>
      <c r="F329" s="281" t="s">
        <v>28</v>
      </c>
      <c r="G329" s="277">
        <v>51105</v>
      </c>
      <c r="H329" s="279" t="s">
        <v>1031</v>
      </c>
      <c r="I329" s="277">
        <v>51115</v>
      </c>
      <c r="J329" s="279" t="s">
        <v>1079</v>
      </c>
      <c r="K329" s="282">
        <f t="shared" si="289"/>
        <v>217732.10633081174</v>
      </c>
      <c r="L329" s="282">
        <f t="shared" si="290"/>
        <v>181173.28153153535</v>
      </c>
      <c r="M329" s="283">
        <f>SUM(K329:K333)</f>
        <v>1266531.5748876927</v>
      </c>
      <c r="N329" s="284" t="s">
        <v>262</v>
      </c>
      <c r="O329" s="285" t="s">
        <v>602</v>
      </c>
      <c r="P329" s="284" t="e">
        <f>VLOOKUP(I329,I330:J724,2,FALSE)</f>
        <v>#N/A</v>
      </c>
      <c r="Q329" s="286" t="e">
        <f>VLOOKUP(I329,#REF!,5,FALSE)</f>
        <v>#REF!</v>
      </c>
      <c r="R329" s="286" t="e">
        <f>VLOOKUP(I329,#REF!,6,FALSE)</f>
        <v>#REF!</v>
      </c>
      <c r="S329" s="287" t="e">
        <f t="shared" si="291"/>
        <v>#REF!</v>
      </c>
      <c r="T329" s="277">
        <v>69</v>
      </c>
      <c r="U329" s="277">
        <v>1</v>
      </c>
      <c r="V329" s="288">
        <v>4.5609999999999999</v>
      </c>
      <c r="W329" s="288">
        <v>34.369999999999997</v>
      </c>
      <c r="X329" s="284">
        <f t="shared" si="287"/>
        <v>1</v>
      </c>
      <c r="Y329" s="284">
        <f t="shared" si="292"/>
        <v>1</v>
      </c>
      <c r="Z329" s="289">
        <f t="shared" si="293"/>
        <v>217732.10633081174</v>
      </c>
      <c r="AA329" s="289">
        <f t="shared" si="294"/>
        <v>181173.28153153535</v>
      </c>
      <c r="AB329" s="284">
        <f t="shared" si="285"/>
        <v>0</v>
      </c>
      <c r="AC329" s="289">
        <f>K329*X329*AB329</f>
        <v>0</v>
      </c>
      <c r="AD329" s="289">
        <f t="shared" si="296"/>
        <v>0</v>
      </c>
      <c r="AE329" s="284" t="s">
        <v>263</v>
      </c>
      <c r="AF329" s="277">
        <v>526</v>
      </c>
      <c r="AG329" s="277">
        <v>100</v>
      </c>
      <c r="AH329" s="290">
        <f t="shared" si="297"/>
        <v>4.5609999999999999</v>
      </c>
      <c r="AI329" s="177"/>
      <c r="AJ329" s="266"/>
      <c r="AK329" s="266"/>
      <c r="AL329" s="266"/>
    </row>
    <row r="330" spans="1:38" ht="14.45" customHeight="1" x14ac:dyDescent="0.2">
      <c r="A330" s="277">
        <v>69</v>
      </c>
      <c r="B330" s="278" t="s">
        <v>657</v>
      </c>
      <c r="C330" s="279" t="s">
        <v>160</v>
      </c>
      <c r="D330" s="280">
        <f t="shared" si="286"/>
        <v>1640748.19</v>
      </c>
      <c r="E330" s="280">
        <f t="shared" si="288"/>
        <v>1365254.4806487325</v>
      </c>
      <c r="F330" s="281" t="s">
        <v>28</v>
      </c>
      <c r="G330" s="277">
        <v>51115</v>
      </c>
      <c r="H330" s="279" t="s">
        <v>1079</v>
      </c>
      <c r="I330" s="277">
        <v>51117</v>
      </c>
      <c r="J330" s="279" t="s">
        <v>1080</v>
      </c>
      <c r="K330" s="282">
        <f t="shared" si="289"/>
        <v>48931.245119290077</v>
      </c>
      <c r="L330" s="282">
        <f t="shared" si="290"/>
        <v>40715.328561680268</v>
      </c>
      <c r="M330" s="283"/>
      <c r="N330" s="284" t="s">
        <v>262</v>
      </c>
      <c r="O330" s="285" t="s">
        <v>602</v>
      </c>
      <c r="P330" s="284" t="e">
        <f>VLOOKUP(I330,I332:J725,2,FALSE)</f>
        <v>#N/A</v>
      </c>
      <c r="Q330" s="286" t="e">
        <f>VLOOKUP(I330,#REF!,5,FALSE)</f>
        <v>#REF!</v>
      </c>
      <c r="R330" s="286" t="e">
        <f>VLOOKUP(I330,#REF!,6,FALSE)</f>
        <v>#REF!</v>
      </c>
      <c r="S330" s="287" t="e">
        <f t="shared" si="291"/>
        <v>#REF!</v>
      </c>
      <c r="T330" s="277">
        <v>69</v>
      </c>
      <c r="U330" s="277">
        <v>1</v>
      </c>
      <c r="V330" s="288">
        <v>1.0249999999999999</v>
      </c>
      <c r="W330" s="288">
        <v>34.369999999999997</v>
      </c>
      <c r="X330" s="284">
        <f t="shared" si="287"/>
        <v>1</v>
      </c>
      <c r="Y330" s="284">
        <f t="shared" si="292"/>
        <v>1</v>
      </c>
      <c r="Z330" s="289">
        <f t="shared" si="293"/>
        <v>48931.245119290077</v>
      </c>
      <c r="AA330" s="289">
        <f t="shared" si="294"/>
        <v>40715.328561680268</v>
      </c>
      <c r="AB330" s="284">
        <f t="shared" si="285"/>
        <v>0</v>
      </c>
      <c r="AC330" s="289">
        <f t="shared" si="295"/>
        <v>0</v>
      </c>
      <c r="AD330" s="289">
        <f t="shared" si="296"/>
        <v>0</v>
      </c>
      <c r="AE330" s="284" t="s">
        <v>263</v>
      </c>
      <c r="AF330" s="277">
        <v>526</v>
      </c>
      <c r="AG330" s="277">
        <v>100</v>
      </c>
      <c r="AH330" s="290">
        <f t="shared" si="297"/>
        <v>1.0249999999999999</v>
      </c>
      <c r="AI330" s="177"/>
      <c r="AJ330" s="266"/>
      <c r="AK330" s="266"/>
      <c r="AL330" s="266"/>
    </row>
    <row r="331" spans="1:38" ht="14.45" customHeight="1" x14ac:dyDescent="0.2">
      <c r="A331" s="277">
        <v>69</v>
      </c>
      <c r="B331" s="278" t="s">
        <v>657</v>
      </c>
      <c r="C331" s="279" t="s">
        <v>160</v>
      </c>
      <c r="D331" s="280">
        <f t="shared" si="286"/>
        <v>1640748.19</v>
      </c>
      <c r="E331" s="280">
        <f t="shared" si="288"/>
        <v>1365254.4806487325</v>
      </c>
      <c r="F331" s="281" t="s">
        <v>28</v>
      </c>
      <c r="G331" s="277">
        <v>51117</v>
      </c>
      <c r="H331" s="279" t="s">
        <v>1079</v>
      </c>
      <c r="I331" s="277"/>
      <c r="J331" s="279" t="s">
        <v>1081</v>
      </c>
      <c r="K331" s="282">
        <f t="shared" si="289"/>
        <v>557672.9809595577</v>
      </c>
      <c r="L331" s="282">
        <f t="shared" si="290"/>
        <v>464035.57878785266</v>
      </c>
      <c r="M331" s="283"/>
      <c r="N331" s="284" t="s">
        <v>262</v>
      </c>
      <c r="O331" s="285" t="s">
        <v>602</v>
      </c>
      <c r="P331" s="284" t="e">
        <f>VLOOKUP(I331,I332:J725,2,FALSE)</f>
        <v>#N/A</v>
      </c>
      <c r="Q331" s="286" t="e">
        <f>VLOOKUP(I331,#REF!,5,FALSE)</f>
        <v>#REF!</v>
      </c>
      <c r="R331" s="286" t="e">
        <f>VLOOKUP(I331,#REF!,6,FALSE)</f>
        <v>#REF!</v>
      </c>
      <c r="S331" s="287" t="e">
        <f t="shared" si="291"/>
        <v>#REF!</v>
      </c>
      <c r="T331" s="277">
        <v>69</v>
      </c>
      <c r="U331" s="277">
        <v>1</v>
      </c>
      <c r="V331" s="288">
        <v>11.682</v>
      </c>
      <c r="W331" s="288">
        <v>34.369999999999997</v>
      </c>
      <c r="X331" s="284">
        <f t="shared" si="287"/>
        <v>1</v>
      </c>
      <c r="Y331" s="284">
        <f t="shared" si="292"/>
        <v>1</v>
      </c>
      <c r="Z331" s="289">
        <f t="shared" si="293"/>
        <v>557672.9809595577</v>
      </c>
      <c r="AA331" s="289">
        <f t="shared" si="294"/>
        <v>464035.57878785266</v>
      </c>
      <c r="AB331" s="284">
        <v>0</v>
      </c>
      <c r="AC331" s="289">
        <f t="shared" si="295"/>
        <v>0</v>
      </c>
      <c r="AD331" s="289">
        <f t="shared" si="296"/>
        <v>0</v>
      </c>
      <c r="AE331" s="284" t="s">
        <v>263</v>
      </c>
      <c r="AF331" s="277">
        <v>526</v>
      </c>
      <c r="AG331" s="277">
        <v>100</v>
      </c>
      <c r="AH331" s="290">
        <f t="shared" si="297"/>
        <v>11.682</v>
      </c>
      <c r="AI331" s="177"/>
      <c r="AJ331" s="266"/>
      <c r="AK331" s="266"/>
      <c r="AL331" s="266"/>
    </row>
    <row r="332" spans="1:38" s="589" customFormat="1" ht="14.45" customHeight="1" x14ac:dyDescent="0.2">
      <c r="A332" s="590">
        <v>69</v>
      </c>
      <c r="B332" s="591" t="s">
        <v>657</v>
      </c>
      <c r="C332" s="592" t="s">
        <v>160</v>
      </c>
      <c r="D332" s="593">
        <f t="shared" si="286"/>
        <v>1640748.19</v>
      </c>
      <c r="E332" s="593">
        <f t="shared" si="288"/>
        <v>1365254.4806487325</v>
      </c>
      <c r="F332" s="594" t="s">
        <v>29</v>
      </c>
      <c r="G332" s="590">
        <v>51135</v>
      </c>
      <c r="H332" s="608" t="s">
        <v>416</v>
      </c>
      <c r="I332" s="590">
        <v>51133</v>
      </c>
      <c r="J332" s="595" t="s">
        <v>1590</v>
      </c>
      <c r="K332" s="596">
        <f t="shared" si="289"/>
        <v>41197.721500436426</v>
      </c>
      <c r="L332" s="596">
        <f t="shared" si="290"/>
        <v>34280.320535346415</v>
      </c>
      <c r="M332" s="597"/>
      <c r="N332" s="598" t="s">
        <v>269</v>
      </c>
      <c r="O332" s="599" t="s">
        <v>263</v>
      </c>
      <c r="P332" s="598" t="e">
        <f>VLOOKUP(I332,I333:J726,2,FALSE)</f>
        <v>#N/A</v>
      </c>
      <c r="Q332" s="600" t="e">
        <f>VLOOKUP(I332,#REF!,5,FALSE)</f>
        <v>#REF!</v>
      </c>
      <c r="R332" s="600" t="e">
        <f>VLOOKUP(I332,#REF!,6,FALSE)</f>
        <v>#REF!</v>
      </c>
      <c r="S332" s="601" t="e">
        <f t="shared" si="291"/>
        <v>#REF!</v>
      </c>
      <c r="T332" s="590">
        <v>69</v>
      </c>
      <c r="U332" s="590">
        <v>1</v>
      </c>
      <c r="V332" s="604">
        <v>0.86299999999999999</v>
      </c>
      <c r="W332" s="676">
        <v>34.369999999999997</v>
      </c>
      <c r="X332" s="598">
        <f t="shared" si="287"/>
        <v>0</v>
      </c>
      <c r="Y332" s="598">
        <f t="shared" si="292"/>
        <v>0</v>
      </c>
      <c r="Z332" s="603">
        <f t="shared" si="293"/>
        <v>0</v>
      </c>
      <c r="AA332" s="603">
        <f t="shared" si="294"/>
        <v>0</v>
      </c>
      <c r="AB332" s="598">
        <f t="shared" si="285"/>
        <v>1</v>
      </c>
      <c r="AC332" s="603">
        <f t="shared" si="295"/>
        <v>0</v>
      </c>
      <c r="AD332" s="603">
        <f t="shared" si="296"/>
        <v>0</v>
      </c>
      <c r="AE332" s="598" t="s">
        <v>263</v>
      </c>
      <c r="AF332" s="590">
        <v>526</v>
      </c>
      <c r="AG332" s="590">
        <v>100</v>
      </c>
      <c r="AH332" s="604">
        <f t="shared" si="297"/>
        <v>0.86299999999999999</v>
      </c>
      <c r="AI332" s="605"/>
      <c r="AJ332" s="591"/>
      <c r="AK332" s="591"/>
      <c r="AL332" s="591"/>
    </row>
    <row r="333" spans="1:38" s="589" customFormat="1" ht="14.45" customHeight="1" x14ac:dyDescent="0.2">
      <c r="A333" s="590">
        <v>69</v>
      </c>
      <c r="B333" s="591" t="s">
        <v>657</v>
      </c>
      <c r="C333" s="592" t="s">
        <v>160</v>
      </c>
      <c r="D333" s="593">
        <f t="shared" si="286"/>
        <v>1640748.19</v>
      </c>
      <c r="E333" s="593">
        <f t="shared" si="288"/>
        <v>1365254.4806487325</v>
      </c>
      <c r="F333" s="594" t="s">
        <v>29</v>
      </c>
      <c r="G333" s="590">
        <v>51149</v>
      </c>
      <c r="H333" s="608" t="s">
        <v>385</v>
      </c>
      <c r="I333" s="590">
        <v>51135</v>
      </c>
      <c r="J333" s="595" t="s">
        <v>1591</v>
      </c>
      <c r="K333" s="596">
        <f t="shared" si="289"/>
        <v>400997.52097759675</v>
      </c>
      <c r="L333" s="596">
        <f t="shared" si="290"/>
        <v>333667.08284694079</v>
      </c>
      <c r="M333" s="597"/>
      <c r="N333" s="598" t="s">
        <v>262</v>
      </c>
      <c r="O333" s="599" t="s">
        <v>602</v>
      </c>
      <c r="P333" s="598" t="e">
        <f>VLOOKUP(I333,I334:J727,2,FALSE)</f>
        <v>#N/A</v>
      </c>
      <c r="Q333" s="600" t="e">
        <f>VLOOKUP(I333,#REF!,5,FALSE)</f>
        <v>#REF!</v>
      </c>
      <c r="R333" s="600" t="e">
        <f>VLOOKUP(I333,#REF!,6,FALSE)</f>
        <v>#REF!</v>
      </c>
      <c r="S333" s="601" t="e">
        <f t="shared" si="291"/>
        <v>#REF!</v>
      </c>
      <c r="T333" s="590">
        <v>69</v>
      </c>
      <c r="U333" s="590">
        <v>1</v>
      </c>
      <c r="V333" s="604">
        <v>8.4</v>
      </c>
      <c r="W333" s="676">
        <v>34.369999999999997</v>
      </c>
      <c r="X333" s="598">
        <f t="shared" si="287"/>
        <v>0</v>
      </c>
      <c r="Y333" s="598">
        <f t="shared" si="292"/>
        <v>1</v>
      </c>
      <c r="Z333" s="603">
        <f t="shared" si="293"/>
        <v>0</v>
      </c>
      <c r="AA333" s="603">
        <f t="shared" si="294"/>
        <v>0</v>
      </c>
      <c r="AB333" s="598">
        <f t="shared" si="285"/>
        <v>0</v>
      </c>
      <c r="AC333" s="603">
        <f t="shared" si="295"/>
        <v>0</v>
      </c>
      <c r="AD333" s="603">
        <f t="shared" si="296"/>
        <v>0</v>
      </c>
      <c r="AE333" s="598" t="s">
        <v>263</v>
      </c>
      <c r="AF333" s="590">
        <v>526</v>
      </c>
      <c r="AG333" s="590">
        <v>100</v>
      </c>
      <c r="AH333" s="604">
        <f t="shared" si="297"/>
        <v>8.4</v>
      </c>
      <c r="AI333" s="605"/>
      <c r="AJ333" s="591"/>
      <c r="AK333" s="591"/>
      <c r="AL333" s="591"/>
    </row>
    <row r="334" spans="1:38" ht="14.45" customHeight="1" x14ac:dyDescent="0.2">
      <c r="A334" s="236">
        <v>69</v>
      </c>
      <c r="B334" s="237" t="s">
        <v>661</v>
      </c>
      <c r="C334" s="176" t="s">
        <v>701</v>
      </c>
      <c r="D334" s="280">
        <f>'Transmission Cost 12-31-2016'!B218</f>
        <v>1595464.76</v>
      </c>
      <c r="E334" s="280">
        <f>'Transmission Cost 12-31-2016'!D218</f>
        <v>1337336.3398668675</v>
      </c>
      <c r="F334" s="240" t="s">
        <v>28</v>
      </c>
      <c r="G334" s="241">
        <v>51149</v>
      </c>
      <c r="H334" s="176" t="s">
        <v>948</v>
      </c>
      <c r="I334" s="194">
        <v>51143</v>
      </c>
      <c r="J334" s="176" t="s">
        <v>1082</v>
      </c>
      <c r="K334" s="271">
        <f t="shared" si="289"/>
        <v>276715.8514234146</v>
      </c>
      <c r="L334" s="271">
        <f t="shared" si="290"/>
        <v>231946.31006812913</v>
      </c>
      <c r="M334" s="184">
        <f>SUM(K334:K340)</f>
        <v>1498569.4611609755</v>
      </c>
      <c r="N334" s="191" t="s">
        <v>262</v>
      </c>
      <c r="O334" s="272" t="s">
        <v>602</v>
      </c>
      <c r="P334" s="191" t="e">
        <f>VLOOKUP(I334,I336:J728,2,FALSE)</f>
        <v>#N/A</v>
      </c>
      <c r="Q334" s="273" t="e">
        <f>VLOOKUP(I334,#REF!,5,FALSE)</f>
        <v>#REF!</v>
      </c>
      <c r="R334" s="273" t="e">
        <f>VLOOKUP(I334,#REF!,6,FALSE)</f>
        <v>#REF!</v>
      </c>
      <c r="S334" s="274" t="e">
        <f t="shared" si="291"/>
        <v>#REF!</v>
      </c>
      <c r="T334" s="194">
        <v>69</v>
      </c>
      <c r="U334" s="194">
        <v>1</v>
      </c>
      <c r="V334" s="190">
        <v>7.1109999999999998</v>
      </c>
      <c r="W334" s="190">
        <v>41</v>
      </c>
      <c r="X334" s="191">
        <f t="shared" si="287"/>
        <v>1</v>
      </c>
      <c r="Y334" s="191">
        <f t="shared" si="292"/>
        <v>1</v>
      </c>
      <c r="Z334" s="192">
        <f t="shared" si="293"/>
        <v>276715.8514234146</v>
      </c>
      <c r="AA334" s="192">
        <f t="shared" si="294"/>
        <v>231946.31006812913</v>
      </c>
      <c r="AB334" s="191">
        <f t="shared" si="285"/>
        <v>0</v>
      </c>
      <c r="AC334" s="192">
        <f t="shared" si="295"/>
        <v>0</v>
      </c>
      <c r="AD334" s="192">
        <f t="shared" si="296"/>
        <v>0</v>
      </c>
      <c r="AE334" s="244" t="s">
        <v>263</v>
      </c>
      <c r="AF334" s="236">
        <v>526</v>
      </c>
      <c r="AG334" s="236">
        <v>100</v>
      </c>
      <c r="AH334" s="366">
        <f t="shared" si="297"/>
        <v>7.1109999999999998</v>
      </c>
      <c r="AI334" s="177"/>
      <c r="AJ334" s="266"/>
      <c r="AK334" s="266"/>
      <c r="AL334" s="266"/>
    </row>
    <row r="335" spans="1:38" ht="14.45" customHeight="1" x14ac:dyDescent="0.2">
      <c r="A335" s="194">
        <v>69</v>
      </c>
      <c r="B335" s="266" t="s">
        <v>661</v>
      </c>
      <c r="C335" s="176" t="s">
        <v>701</v>
      </c>
      <c r="D335" s="280">
        <f>'Transmission Cost 12-31-2016'!B218</f>
        <v>1595464.76</v>
      </c>
      <c r="E335" s="280">
        <f>'Transmission Cost 12-31-2016'!D218</f>
        <v>1337336.3398668675</v>
      </c>
      <c r="F335" s="268" t="s">
        <v>28</v>
      </c>
      <c r="G335" s="194">
        <v>51143</v>
      </c>
      <c r="H335" s="176" t="s">
        <v>1082</v>
      </c>
      <c r="I335" s="194">
        <v>51291</v>
      </c>
      <c r="J335" s="176" t="s">
        <v>1083</v>
      </c>
      <c r="K335" s="271">
        <f t="shared" si="289"/>
        <v>856.10304195121944</v>
      </c>
      <c r="L335" s="271">
        <f t="shared" si="290"/>
        <v>717.59510919685579</v>
      </c>
      <c r="M335" s="184"/>
      <c r="N335" s="191" t="s">
        <v>262</v>
      </c>
      <c r="O335" s="272" t="s">
        <v>602</v>
      </c>
      <c r="P335" s="191" t="e">
        <f>VLOOKUP(G335,I338:J729,2,FALSE)</f>
        <v>#N/A</v>
      </c>
      <c r="Q335" s="273" t="e">
        <f>VLOOKUP(G335,#REF!,5,FALSE)</f>
        <v>#REF!</v>
      </c>
      <c r="R335" s="273" t="e">
        <f>VLOOKUP(G335,#REF!,6,FALSE)</f>
        <v>#REF!</v>
      </c>
      <c r="S335" s="274" t="e">
        <f t="shared" si="291"/>
        <v>#REF!</v>
      </c>
      <c r="T335" s="194">
        <v>69</v>
      </c>
      <c r="U335" s="194">
        <v>1</v>
      </c>
      <c r="V335" s="190">
        <v>2.1999999999999999E-2</v>
      </c>
      <c r="W335" s="190">
        <v>41</v>
      </c>
      <c r="X335" s="191">
        <f t="shared" si="287"/>
        <v>1</v>
      </c>
      <c r="Y335" s="191">
        <f t="shared" si="292"/>
        <v>1</v>
      </c>
      <c r="Z335" s="192">
        <f t="shared" si="293"/>
        <v>856.10304195121944</v>
      </c>
      <c r="AA335" s="192">
        <f t="shared" si="294"/>
        <v>717.59510919685579</v>
      </c>
      <c r="AB335" s="191">
        <f>IF(N335="R",1,0)</f>
        <v>0</v>
      </c>
      <c r="AC335" s="192">
        <f t="shared" si="295"/>
        <v>0</v>
      </c>
      <c r="AD335" s="192">
        <f t="shared" si="296"/>
        <v>0</v>
      </c>
      <c r="AE335" s="191" t="s">
        <v>263</v>
      </c>
      <c r="AF335" s="194">
        <v>526</v>
      </c>
      <c r="AG335" s="194">
        <v>100</v>
      </c>
      <c r="AH335" s="195">
        <f t="shared" si="297"/>
        <v>2.1999999999999999E-2</v>
      </c>
      <c r="AI335" s="177"/>
      <c r="AJ335" s="266"/>
      <c r="AK335" s="266"/>
      <c r="AL335" s="266"/>
    </row>
    <row r="336" spans="1:38" ht="14.45" customHeight="1" x14ac:dyDescent="0.2">
      <c r="A336" s="194">
        <v>69</v>
      </c>
      <c r="B336" s="266" t="s">
        <v>661</v>
      </c>
      <c r="C336" s="176" t="s">
        <v>701</v>
      </c>
      <c r="D336" s="280">
        <f>'Transmission Cost 12-31-2016'!B218</f>
        <v>1595464.76</v>
      </c>
      <c r="E336" s="280">
        <f>'Transmission Cost 12-31-2016'!D218</f>
        <v>1337336.3398668675</v>
      </c>
      <c r="F336" s="180" t="s">
        <v>28</v>
      </c>
      <c r="G336" s="194">
        <v>51291</v>
      </c>
      <c r="H336" s="176" t="s">
        <v>1082</v>
      </c>
      <c r="I336" s="194"/>
      <c r="J336" s="176" t="s">
        <v>1084</v>
      </c>
      <c r="K336" s="271">
        <f t="shared" si="289"/>
        <v>234611.14726926826</v>
      </c>
      <c r="L336" s="271">
        <f t="shared" si="290"/>
        <v>196653.67787944741</v>
      </c>
      <c r="M336" s="184"/>
      <c r="N336" s="191" t="s">
        <v>262</v>
      </c>
      <c r="O336" s="272" t="s">
        <v>602</v>
      </c>
      <c r="P336" s="191" t="e">
        <f>VLOOKUP(I336,I338:J729,2,FALSE)</f>
        <v>#N/A</v>
      </c>
      <c r="Q336" s="273" t="e">
        <f>VLOOKUP(I336,#REF!,5,FALSE)</f>
        <v>#REF!</v>
      </c>
      <c r="R336" s="273" t="e">
        <f>VLOOKUP(I336,#REF!,6,FALSE)</f>
        <v>#REF!</v>
      </c>
      <c r="S336" s="274" t="e">
        <f t="shared" si="291"/>
        <v>#REF!</v>
      </c>
      <c r="T336" s="194">
        <v>69</v>
      </c>
      <c r="U336" s="194">
        <v>1</v>
      </c>
      <c r="V336" s="190">
        <v>6.0289999999999999</v>
      </c>
      <c r="W336" s="190">
        <v>41</v>
      </c>
      <c r="X336" s="191">
        <f t="shared" si="287"/>
        <v>1</v>
      </c>
      <c r="Y336" s="191">
        <f t="shared" si="292"/>
        <v>1</v>
      </c>
      <c r="Z336" s="192">
        <f t="shared" si="293"/>
        <v>234611.14726926826</v>
      </c>
      <c r="AA336" s="192">
        <f t="shared" si="294"/>
        <v>196653.67787944741</v>
      </c>
      <c r="AB336" s="191">
        <f t="shared" si="285"/>
        <v>0</v>
      </c>
      <c r="AC336" s="192">
        <f t="shared" si="295"/>
        <v>0</v>
      </c>
      <c r="AD336" s="192">
        <f t="shared" si="296"/>
        <v>0</v>
      </c>
      <c r="AE336" s="191" t="s">
        <v>263</v>
      </c>
      <c r="AF336" s="194">
        <v>526</v>
      </c>
      <c r="AG336" s="194">
        <v>100</v>
      </c>
      <c r="AH336" s="195">
        <f t="shared" si="297"/>
        <v>6.0289999999999999</v>
      </c>
      <c r="AI336" s="177"/>
      <c r="AJ336" s="266"/>
      <c r="AK336" s="266"/>
      <c r="AL336" s="266"/>
    </row>
    <row r="337" spans="1:38" s="589" customFormat="1" ht="14.25" customHeight="1" x14ac:dyDescent="0.2">
      <c r="A337" s="590">
        <v>69</v>
      </c>
      <c r="B337" s="591" t="s">
        <v>661</v>
      </c>
      <c r="C337" s="592" t="s">
        <v>701</v>
      </c>
      <c r="D337" s="593">
        <f>'Transmission Cost 12-31-2016'!B218</f>
        <v>1595464.76</v>
      </c>
      <c r="E337" s="593">
        <f>'Transmission Cost 12-31-2016'!D218</f>
        <v>1337336.3398668675</v>
      </c>
      <c r="F337" s="594" t="s">
        <v>29</v>
      </c>
      <c r="G337" s="590">
        <v>51293</v>
      </c>
      <c r="H337" s="608" t="s">
        <v>663</v>
      </c>
      <c r="I337" s="590"/>
      <c r="J337" s="595" t="s">
        <v>1592</v>
      </c>
      <c r="K337" s="596">
        <f>D337*V337/W337</f>
        <v>355671.9001560976</v>
      </c>
      <c r="L337" s="596">
        <f>E337*V337/W337</f>
        <v>298128.14991178463</v>
      </c>
      <c r="M337" s="597"/>
      <c r="N337" s="598" t="s">
        <v>262</v>
      </c>
      <c r="O337" s="599" t="s">
        <v>603</v>
      </c>
      <c r="P337" s="598" t="e">
        <f>VLOOKUP(I337,I339:J730,2,FALSE)</f>
        <v>#N/A</v>
      </c>
      <c r="Q337" s="600" t="e">
        <f>VLOOKUP(I337,#REF!,5,FALSE)</f>
        <v>#REF!</v>
      </c>
      <c r="R337" s="600" t="e">
        <f>VLOOKUP(I337,#REF!,6,FALSE)</f>
        <v>#REF!</v>
      </c>
      <c r="S337" s="601" t="e">
        <f>SQRT(Q337^2+R337^2)</f>
        <v>#REF!</v>
      </c>
      <c r="T337" s="590">
        <v>69</v>
      </c>
      <c r="U337" s="590">
        <v>1</v>
      </c>
      <c r="V337" s="604">
        <v>9.14</v>
      </c>
      <c r="W337" s="676">
        <v>41</v>
      </c>
      <c r="X337" s="598">
        <f t="shared" si="287"/>
        <v>0</v>
      </c>
      <c r="Y337" s="598">
        <f t="shared" si="292"/>
        <v>1</v>
      </c>
      <c r="Z337" s="603">
        <f>K337*X337*Y337</f>
        <v>0</v>
      </c>
      <c r="AA337" s="603">
        <f>L337*X337*Y337</f>
        <v>0</v>
      </c>
      <c r="AB337" s="598">
        <f>IF(N337="R",1,0)</f>
        <v>0</v>
      </c>
      <c r="AC337" s="603">
        <f>K337*X337*AB337</f>
        <v>0</v>
      </c>
      <c r="AD337" s="603">
        <f>L337*X337*AB337</f>
        <v>0</v>
      </c>
      <c r="AE337" s="598" t="s">
        <v>263</v>
      </c>
      <c r="AF337" s="590">
        <v>526</v>
      </c>
      <c r="AG337" s="590">
        <v>100</v>
      </c>
      <c r="AH337" s="604">
        <f t="shared" si="297"/>
        <v>9.14</v>
      </c>
      <c r="AI337" s="605"/>
      <c r="AJ337" s="591"/>
      <c r="AK337" s="591"/>
      <c r="AL337" s="591"/>
    </row>
    <row r="338" spans="1:38" s="589" customFormat="1" ht="14.45" customHeight="1" x14ac:dyDescent="0.2">
      <c r="A338" s="590">
        <v>69</v>
      </c>
      <c r="B338" s="591" t="s">
        <v>661</v>
      </c>
      <c r="C338" s="592" t="s">
        <v>701</v>
      </c>
      <c r="D338" s="593">
        <f>'Transmission Cost 12-31-2016'!B218</f>
        <v>1595464.76</v>
      </c>
      <c r="E338" s="593">
        <f>'Transmission Cost 12-31-2016'!D218</f>
        <v>1337336.3398668675</v>
      </c>
      <c r="F338" s="594" t="s">
        <v>29</v>
      </c>
      <c r="G338" s="590">
        <v>51295</v>
      </c>
      <c r="H338" s="608" t="s">
        <v>662</v>
      </c>
      <c r="I338" s="590">
        <v>51293</v>
      </c>
      <c r="J338" s="595" t="s">
        <v>1593</v>
      </c>
      <c r="K338" s="596">
        <f t="shared" si="289"/>
        <v>194568.87317073171</v>
      </c>
      <c r="L338" s="596">
        <f t="shared" si="290"/>
        <v>163089.79754473994</v>
      </c>
      <c r="M338" s="597"/>
      <c r="N338" s="598" t="s">
        <v>269</v>
      </c>
      <c r="O338" s="599" t="s">
        <v>263</v>
      </c>
      <c r="P338" s="598" t="e">
        <f>VLOOKUP(I338,I339:J730,2,FALSE)</f>
        <v>#N/A</v>
      </c>
      <c r="Q338" s="600" t="e">
        <f>VLOOKUP(I338,#REF!,5,FALSE)</f>
        <v>#REF!</v>
      </c>
      <c r="R338" s="600" t="e">
        <f>VLOOKUP(I338,#REF!,6,FALSE)</f>
        <v>#REF!</v>
      </c>
      <c r="S338" s="601" t="e">
        <f t="shared" si="291"/>
        <v>#REF!</v>
      </c>
      <c r="T338" s="590">
        <v>69</v>
      </c>
      <c r="U338" s="590">
        <v>1</v>
      </c>
      <c r="V338" s="604">
        <v>5</v>
      </c>
      <c r="W338" s="676">
        <v>41</v>
      </c>
      <c r="X338" s="598">
        <f t="shared" si="287"/>
        <v>0</v>
      </c>
      <c r="Y338" s="598">
        <f t="shared" si="292"/>
        <v>0</v>
      </c>
      <c r="Z338" s="603">
        <f t="shared" si="293"/>
        <v>0</v>
      </c>
      <c r="AA338" s="603">
        <f t="shared" si="294"/>
        <v>0</v>
      </c>
      <c r="AB338" s="598">
        <f t="shared" si="285"/>
        <v>1</v>
      </c>
      <c r="AC338" s="603">
        <f t="shared" si="295"/>
        <v>0</v>
      </c>
      <c r="AD338" s="603">
        <f t="shared" si="296"/>
        <v>0</v>
      </c>
      <c r="AE338" s="598" t="s">
        <v>263</v>
      </c>
      <c r="AF338" s="590">
        <v>526</v>
      </c>
      <c r="AG338" s="590">
        <v>100</v>
      </c>
      <c r="AH338" s="604">
        <f t="shared" si="297"/>
        <v>5</v>
      </c>
      <c r="AI338" s="605"/>
      <c r="AJ338" s="591"/>
      <c r="AK338" s="591"/>
      <c r="AL338" s="591"/>
    </row>
    <row r="339" spans="1:38" s="589" customFormat="1" ht="14.45" customHeight="1" x14ac:dyDescent="0.2">
      <c r="A339" s="590">
        <v>69</v>
      </c>
      <c r="B339" s="591" t="s">
        <v>661</v>
      </c>
      <c r="C339" s="592" t="s">
        <v>701</v>
      </c>
      <c r="D339" s="593">
        <f>'Transmission Cost 12-31-2016'!B218</f>
        <v>1595464.76</v>
      </c>
      <c r="E339" s="593">
        <f>'Transmission Cost 12-31-2016'!D218</f>
        <v>1337336.3398668675</v>
      </c>
      <c r="F339" s="594" t="s">
        <v>29</v>
      </c>
      <c r="G339" s="590">
        <v>51387</v>
      </c>
      <c r="H339" s="608" t="s">
        <v>466</v>
      </c>
      <c r="I339" s="590">
        <v>51295</v>
      </c>
      <c r="J339" s="595" t="s">
        <v>1594</v>
      </c>
      <c r="K339" s="596">
        <f t="shared" si="289"/>
        <v>333101.91086829273</v>
      </c>
      <c r="L339" s="596">
        <f t="shared" si="290"/>
        <v>279209.73339659482</v>
      </c>
      <c r="M339" s="597"/>
      <c r="N339" s="598" t="s">
        <v>262</v>
      </c>
      <c r="O339" s="599" t="s">
        <v>607</v>
      </c>
      <c r="P339" s="598" t="e">
        <f>VLOOKUP(I339,I346:J731,2,FALSE)</f>
        <v>#N/A</v>
      </c>
      <c r="Q339" s="600" t="e">
        <f>VLOOKUP(I339,#REF!,5,FALSE)</f>
        <v>#REF!</v>
      </c>
      <c r="R339" s="600" t="e">
        <f>VLOOKUP(I339,#REF!,6,FALSE)</f>
        <v>#REF!</v>
      </c>
      <c r="S339" s="601" t="e">
        <f t="shared" si="291"/>
        <v>#REF!</v>
      </c>
      <c r="T339" s="590">
        <v>69</v>
      </c>
      <c r="U339" s="590">
        <v>1</v>
      </c>
      <c r="V339" s="604">
        <v>8.56</v>
      </c>
      <c r="W339" s="676">
        <v>41</v>
      </c>
      <c r="X339" s="598">
        <f t="shared" si="287"/>
        <v>0</v>
      </c>
      <c r="Y339" s="598">
        <f t="shared" si="292"/>
        <v>1</v>
      </c>
      <c r="Z339" s="603">
        <f t="shared" si="293"/>
        <v>0</v>
      </c>
      <c r="AA339" s="603">
        <f t="shared" si="294"/>
        <v>0</v>
      </c>
      <c r="AB339" s="598">
        <f t="shared" si="285"/>
        <v>0</v>
      </c>
      <c r="AC339" s="603">
        <f t="shared" si="295"/>
        <v>0</v>
      </c>
      <c r="AD339" s="603">
        <f t="shared" si="296"/>
        <v>0</v>
      </c>
      <c r="AE339" s="598" t="s">
        <v>263</v>
      </c>
      <c r="AF339" s="590">
        <v>526</v>
      </c>
      <c r="AG339" s="590">
        <v>100</v>
      </c>
      <c r="AH339" s="604">
        <f t="shared" si="297"/>
        <v>8.56</v>
      </c>
      <c r="AI339" s="605"/>
      <c r="AJ339" s="591"/>
      <c r="AK339" s="591"/>
      <c r="AL339" s="591"/>
    </row>
    <row r="340" spans="1:38" s="589" customFormat="1" ht="14.45" customHeight="1" x14ac:dyDescent="0.2">
      <c r="A340" s="590">
        <v>69</v>
      </c>
      <c r="B340" s="591" t="s">
        <v>661</v>
      </c>
      <c r="C340" s="592" t="s">
        <v>701</v>
      </c>
      <c r="D340" s="593">
        <f>'Transmission Cost 12-31-2016'!B218</f>
        <v>1595464.76</v>
      </c>
      <c r="E340" s="593">
        <f>'Transmission Cost 12-31-2016'!D218</f>
        <v>1337336.3398668675</v>
      </c>
      <c r="F340" s="594" t="s">
        <v>29</v>
      </c>
      <c r="G340" s="590"/>
      <c r="H340" s="608" t="s">
        <v>662</v>
      </c>
      <c r="I340" s="590"/>
      <c r="J340" s="595" t="s">
        <v>1595</v>
      </c>
      <c r="K340" s="596">
        <f>D340*V340/W340</f>
        <v>103043.67523121952</v>
      </c>
      <c r="L340" s="596">
        <f>E340*V340/W340</f>
        <v>86372.356779694266</v>
      </c>
      <c r="M340" s="597"/>
      <c r="N340" s="598" t="s">
        <v>262</v>
      </c>
      <c r="O340" s="599" t="s">
        <v>607</v>
      </c>
      <c r="P340" s="598"/>
      <c r="Q340" s="600"/>
      <c r="R340" s="600"/>
      <c r="S340" s="601"/>
      <c r="T340" s="590">
        <v>69</v>
      </c>
      <c r="U340" s="590">
        <v>1</v>
      </c>
      <c r="V340" s="604">
        <v>2.6480000000000001</v>
      </c>
      <c r="W340" s="676">
        <v>41</v>
      </c>
      <c r="X340" s="598">
        <f t="shared" si="287"/>
        <v>0</v>
      </c>
      <c r="Y340" s="598">
        <f t="shared" si="292"/>
        <v>1</v>
      </c>
      <c r="Z340" s="603">
        <f t="shared" si="293"/>
        <v>0</v>
      </c>
      <c r="AA340" s="603">
        <f t="shared" si="294"/>
        <v>0</v>
      </c>
      <c r="AB340" s="598">
        <f t="shared" si="285"/>
        <v>0</v>
      </c>
      <c r="AC340" s="603">
        <f t="shared" si="295"/>
        <v>0</v>
      </c>
      <c r="AD340" s="603">
        <f t="shared" si="296"/>
        <v>0</v>
      </c>
      <c r="AE340" s="598" t="s">
        <v>263</v>
      </c>
      <c r="AF340" s="590">
        <v>526</v>
      </c>
      <c r="AG340" s="590">
        <v>100</v>
      </c>
      <c r="AH340" s="604">
        <f t="shared" si="297"/>
        <v>2.6480000000000001</v>
      </c>
      <c r="AI340" s="605"/>
      <c r="AJ340" s="591"/>
      <c r="AK340" s="591"/>
      <c r="AL340" s="591"/>
    </row>
    <row r="341" spans="1:38" s="589" customFormat="1" ht="14.45" customHeight="1" x14ac:dyDescent="0.2">
      <c r="A341" s="590">
        <v>69</v>
      </c>
      <c r="B341" s="591" t="s">
        <v>418</v>
      </c>
      <c r="C341" s="614" t="s">
        <v>742</v>
      </c>
      <c r="D341" s="593">
        <f>VLOOKUP(C341,TLine_Cost,2,FALSE)</f>
        <v>585502.27</v>
      </c>
      <c r="E341" s="593">
        <f>VLOOKUP(C341,TLine_Cost,4,FALSE)</f>
        <v>517281.00044383138</v>
      </c>
      <c r="F341" s="594" t="s">
        <v>29</v>
      </c>
      <c r="G341" s="590"/>
      <c r="H341" s="608" t="s">
        <v>637</v>
      </c>
      <c r="I341" s="590"/>
      <c r="J341" s="595" t="s">
        <v>638</v>
      </c>
      <c r="K341" s="596">
        <f>D341*V341/W341</f>
        <v>597959.76510638301</v>
      </c>
      <c r="L341" s="596">
        <f>E341*V341/W341</f>
        <v>528286.97917667881</v>
      </c>
      <c r="M341" s="597">
        <f>SUM(K341:K344)</f>
        <v>1160693.76413373</v>
      </c>
      <c r="N341" s="598" t="s">
        <v>269</v>
      </c>
      <c r="O341" s="599" t="s">
        <v>263</v>
      </c>
      <c r="P341" s="598"/>
      <c r="Q341" s="600"/>
      <c r="R341" s="600"/>
      <c r="S341" s="601"/>
      <c r="T341" s="590">
        <v>69</v>
      </c>
      <c r="U341" s="590">
        <v>1</v>
      </c>
      <c r="V341" s="604">
        <v>14.4</v>
      </c>
      <c r="W341" s="604">
        <v>14.1</v>
      </c>
      <c r="X341" s="598">
        <f>IF(F341="yes",1,0)</f>
        <v>0</v>
      </c>
      <c r="Y341" s="598">
        <f>IF(N341="W",1,0)</f>
        <v>0</v>
      </c>
      <c r="Z341" s="603">
        <f>K341*X341*Y341</f>
        <v>0</v>
      </c>
      <c r="AA341" s="603">
        <f>L341*X341*Y341</f>
        <v>0</v>
      </c>
      <c r="AB341" s="598">
        <f>IF(N341="R",1,0)</f>
        <v>1</v>
      </c>
      <c r="AC341" s="603">
        <f>K341*X341*AB341</f>
        <v>0</v>
      </c>
      <c r="AD341" s="603">
        <f>L341*X341*AB341</f>
        <v>0</v>
      </c>
      <c r="AE341" s="598" t="s">
        <v>263</v>
      </c>
      <c r="AF341" s="590">
        <v>526</v>
      </c>
      <c r="AG341" s="590">
        <v>100</v>
      </c>
      <c r="AH341" s="604">
        <f>V341</f>
        <v>14.4</v>
      </c>
      <c r="AI341" s="605"/>
      <c r="AJ341" s="591"/>
      <c r="AK341" s="591"/>
      <c r="AL341" s="591"/>
    </row>
    <row r="342" spans="1:38" s="589" customFormat="1" ht="14.45" customHeight="1" x14ac:dyDescent="0.2">
      <c r="A342" s="590">
        <v>69</v>
      </c>
      <c r="B342" s="591" t="s">
        <v>418</v>
      </c>
      <c r="C342" s="592" t="s">
        <v>742</v>
      </c>
      <c r="D342" s="593">
        <f>VLOOKUP(C342,TLine_Cost,2,FALSE)</f>
        <v>585502.27</v>
      </c>
      <c r="E342" s="593">
        <f t="shared" si="288"/>
        <v>517281.00044383138</v>
      </c>
      <c r="F342" s="594" t="s">
        <v>29</v>
      </c>
      <c r="G342" s="590">
        <v>51387</v>
      </c>
      <c r="H342" s="608" t="s">
        <v>466</v>
      </c>
      <c r="I342" s="590"/>
      <c r="J342" s="595" t="s">
        <v>696</v>
      </c>
      <c r="K342" s="596">
        <f t="shared" si="289"/>
        <v>408806.86035686586</v>
      </c>
      <c r="L342" s="596">
        <f t="shared" si="290"/>
        <v>361173.70085294667</v>
      </c>
      <c r="M342" s="597"/>
      <c r="N342" s="598" t="s">
        <v>269</v>
      </c>
      <c r="O342" s="599" t="s">
        <v>263</v>
      </c>
      <c r="P342" s="598" t="e">
        <f>VLOOKUP(I342,I343:J640,2,FALSE)</f>
        <v>#N/A</v>
      </c>
      <c r="Q342" s="600" t="e">
        <f>VLOOKUP(I342,#REF!,5,FALSE)</f>
        <v>#REF!</v>
      </c>
      <c r="R342" s="600" t="e">
        <f>VLOOKUP(I342,#REF!,6,FALSE)</f>
        <v>#REF!</v>
      </c>
      <c r="S342" s="601" t="e">
        <f t="shared" si="291"/>
        <v>#REF!</v>
      </c>
      <c r="T342" s="590">
        <v>69</v>
      </c>
      <c r="U342" s="590">
        <v>1</v>
      </c>
      <c r="V342" s="604">
        <v>14.4</v>
      </c>
      <c r="W342" s="676">
        <v>20.623999999999999</v>
      </c>
      <c r="X342" s="598">
        <f t="shared" si="287"/>
        <v>0</v>
      </c>
      <c r="Y342" s="598">
        <f t="shared" si="292"/>
        <v>0</v>
      </c>
      <c r="Z342" s="603">
        <f t="shared" si="293"/>
        <v>0</v>
      </c>
      <c r="AA342" s="603">
        <f t="shared" si="294"/>
        <v>0</v>
      </c>
      <c r="AB342" s="598">
        <f>IF(N342="R",1,0)</f>
        <v>1</v>
      </c>
      <c r="AC342" s="603">
        <f t="shared" si="295"/>
        <v>0</v>
      </c>
      <c r="AD342" s="603">
        <f t="shared" si="296"/>
        <v>0</v>
      </c>
      <c r="AE342" s="598" t="s">
        <v>263</v>
      </c>
      <c r="AF342" s="590">
        <v>526</v>
      </c>
      <c r="AG342" s="590">
        <v>100</v>
      </c>
      <c r="AH342" s="604">
        <f t="shared" si="297"/>
        <v>14.4</v>
      </c>
      <c r="AI342" s="605"/>
      <c r="AJ342" s="591"/>
      <c r="AK342" s="591"/>
      <c r="AL342" s="591"/>
    </row>
    <row r="343" spans="1:38" s="589" customFormat="1" ht="14.45" customHeight="1" x14ac:dyDescent="0.2">
      <c r="A343" s="590">
        <v>69</v>
      </c>
      <c r="B343" s="591" t="s">
        <v>418</v>
      </c>
      <c r="C343" s="592" t="s">
        <v>742</v>
      </c>
      <c r="D343" s="593">
        <f>VLOOKUP(C343,TLine_Cost,2,FALSE)</f>
        <v>585502.27</v>
      </c>
      <c r="E343" s="593">
        <f t="shared" si="288"/>
        <v>517281.00044383138</v>
      </c>
      <c r="F343" s="594" t="s">
        <v>29</v>
      </c>
      <c r="G343" s="590">
        <v>51393</v>
      </c>
      <c r="H343" s="608" t="s">
        <v>420</v>
      </c>
      <c r="I343" s="590">
        <v>51391</v>
      </c>
      <c r="J343" s="595" t="s">
        <v>421</v>
      </c>
      <c r="K343" s="596">
        <f t="shared" si="289"/>
        <v>124913.20733126457</v>
      </c>
      <c r="L343" s="596">
        <f t="shared" si="290"/>
        <v>110358.63081617815</v>
      </c>
      <c r="M343" s="597"/>
      <c r="N343" s="598" t="s">
        <v>269</v>
      </c>
      <c r="O343" s="599" t="s">
        <v>263</v>
      </c>
      <c r="P343" s="598" t="e">
        <f>VLOOKUP(I343,I344:J641,2,FALSE)</f>
        <v>#N/A</v>
      </c>
      <c r="Q343" s="600" t="e">
        <f>VLOOKUP(I343,#REF!,5,FALSE)</f>
        <v>#REF!</v>
      </c>
      <c r="R343" s="600" t="e">
        <f>VLOOKUP(I343,#REF!,6,FALSE)</f>
        <v>#REF!</v>
      </c>
      <c r="S343" s="601" t="e">
        <f t="shared" si="291"/>
        <v>#REF!</v>
      </c>
      <c r="T343" s="590">
        <v>69</v>
      </c>
      <c r="U343" s="590">
        <v>1</v>
      </c>
      <c r="V343" s="604">
        <v>4.4000000000000004</v>
      </c>
      <c r="W343" s="676">
        <v>20.623999999999999</v>
      </c>
      <c r="X343" s="598">
        <f t="shared" si="287"/>
        <v>0</v>
      </c>
      <c r="Y343" s="598">
        <f t="shared" si="292"/>
        <v>0</v>
      </c>
      <c r="Z343" s="603">
        <f t="shared" si="293"/>
        <v>0</v>
      </c>
      <c r="AA343" s="603">
        <f t="shared" si="294"/>
        <v>0</v>
      </c>
      <c r="AB343" s="598">
        <f>IF(N343="R",1,0)</f>
        <v>1</v>
      </c>
      <c r="AC343" s="603">
        <f t="shared" si="295"/>
        <v>0</v>
      </c>
      <c r="AD343" s="603">
        <f t="shared" si="296"/>
        <v>0</v>
      </c>
      <c r="AE343" s="598" t="s">
        <v>263</v>
      </c>
      <c r="AF343" s="590">
        <v>526</v>
      </c>
      <c r="AG343" s="590">
        <v>100</v>
      </c>
      <c r="AH343" s="604">
        <f t="shared" si="297"/>
        <v>4.4000000000000004</v>
      </c>
      <c r="AI343" s="605"/>
      <c r="AJ343" s="591"/>
      <c r="AK343" s="591"/>
      <c r="AL343" s="591"/>
    </row>
    <row r="344" spans="1:38" s="23" customFormat="1" ht="14.45" customHeight="1" x14ac:dyDescent="0.2">
      <c r="A344" s="236">
        <v>69</v>
      </c>
      <c r="B344" s="266" t="s">
        <v>418</v>
      </c>
      <c r="C344" s="176" t="s">
        <v>742</v>
      </c>
      <c r="D344" s="239">
        <f>VLOOKUP(C344,TLine_Cost,2,FALSE)</f>
        <v>585502.27</v>
      </c>
      <c r="E344" s="239">
        <f t="shared" si="288"/>
        <v>517281.00044383138</v>
      </c>
      <c r="F344" s="268" t="s">
        <v>28</v>
      </c>
      <c r="G344" s="194">
        <v>51401</v>
      </c>
      <c r="H344" s="176" t="s">
        <v>1085</v>
      </c>
      <c r="I344" s="194">
        <v>51393</v>
      </c>
      <c r="J344" s="176" t="s">
        <v>1086</v>
      </c>
      <c r="K344" s="271">
        <f t="shared" si="289"/>
        <v>29013.931339216451</v>
      </c>
      <c r="L344" s="271">
        <f t="shared" si="290"/>
        <v>25633.300157757745</v>
      </c>
      <c r="M344" s="184"/>
      <c r="N344" s="191" t="s">
        <v>262</v>
      </c>
      <c r="O344" s="272" t="s">
        <v>606</v>
      </c>
      <c r="P344" s="191" t="str">
        <f>VLOOKUP(I344,I238:J642,2,FALSE)</f>
        <v>Switch 8811 to SP-Halfway</v>
      </c>
      <c r="Q344" s="273" t="e">
        <f>VLOOKUP(I344,#REF!,5,FALSE)</f>
        <v>#REF!</v>
      </c>
      <c r="R344" s="273" t="e">
        <f>VLOOKUP(I344,#REF!,6,FALSE)</f>
        <v>#REF!</v>
      </c>
      <c r="S344" s="274" t="e">
        <f t="shared" si="291"/>
        <v>#REF!</v>
      </c>
      <c r="T344" s="194">
        <v>69</v>
      </c>
      <c r="U344" s="194">
        <v>1</v>
      </c>
      <c r="V344" s="190">
        <v>1.022</v>
      </c>
      <c r="W344" s="190">
        <v>20.623999999999999</v>
      </c>
      <c r="X344" s="191">
        <f t="shared" si="287"/>
        <v>1</v>
      </c>
      <c r="Y344" s="191">
        <f t="shared" si="292"/>
        <v>1</v>
      </c>
      <c r="Z344" s="192">
        <f t="shared" si="293"/>
        <v>29013.931339216451</v>
      </c>
      <c r="AA344" s="192">
        <f t="shared" si="294"/>
        <v>25633.300157757745</v>
      </c>
      <c r="AB344" s="244">
        <f>IF(N344="R",1,0)</f>
        <v>0</v>
      </c>
      <c r="AC344" s="249">
        <f t="shared" si="295"/>
        <v>0</v>
      </c>
      <c r="AD344" s="249">
        <f t="shared" si="296"/>
        <v>0</v>
      </c>
      <c r="AE344" s="244" t="s">
        <v>263</v>
      </c>
      <c r="AF344" s="236">
        <v>526</v>
      </c>
      <c r="AG344" s="236">
        <v>100</v>
      </c>
      <c r="AH344" s="366">
        <f t="shared" si="297"/>
        <v>1.022</v>
      </c>
      <c r="AI344" s="177"/>
      <c r="AJ344" s="410"/>
      <c r="AK344" s="410"/>
      <c r="AL344" s="266"/>
    </row>
    <row r="345" spans="1:38" s="589" customFormat="1" ht="14.45" customHeight="1" x14ac:dyDescent="0.2">
      <c r="A345" s="590">
        <v>69</v>
      </c>
      <c r="B345" s="591" t="s">
        <v>648</v>
      </c>
      <c r="C345" s="614" t="s">
        <v>733</v>
      </c>
      <c r="D345" s="593">
        <f>VLOOKUP(C345,TLine_Cost,2,FALSE)</f>
        <v>99807.2</v>
      </c>
      <c r="E345" s="593">
        <f>VLOOKUP(C345,TLine_Cost,4,FALSE)</f>
        <v>31422.972135726097</v>
      </c>
      <c r="F345" s="594" t="s">
        <v>28</v>
      </c>
      <c r="G345" s="590">
        <v>51401</v>
      </c>
      <c r="H345" s="592" t="s">
        <v>1077</v>
      </c>
      <c r="I345" s="590">
        <v>51349</v>
      </c>
      <c r="J345" s="592" t="s">
        <v>1087</v>
      </c>
      <c r="K345" s="596">
        <f>D345*V345/W345</f>
        <v>99807.2</v>
      </c>
      <c r="L345" s="596">
        <f>E345*V345/W345</f>
        <v>31422.972135726093</v>
      </c>
      <c r="M345" s="597">
        <f>SUM(K345)</f>
        <v>99807.2</v>
      </c>
      <c r="N345" s="598" t="s">
        <v>269</v>
      </c>
      <c r="O345" s="599" t="s">
        <v>263</v>
      </c>
      <c r="P345" s="598" t="str">
        <f>VLOOKUP(I345,I312:J763,2,FALSE)</f>
        <v>South Plainview Substation</v>
      </c>
      <c r="Q345" s="600" t="e">
        <f>VLOOKUP(I345,#REF!,5,FALSE)</f>
        <v>#REF!</v>
      </c>
      <c r="R345" s="600" t="e">
        <f>VLOOKUP(I345,#REF!,6,FALSE)</f>
        <v>#REF!</v>
      </c>
      <c r="S345" s="601" t="e">
        <f>SQRT(Q345^2+R345^2)</f>
        <v>#REF!</v>
      </c>
      <c r="T345" s="590">
        <v>69</v>
      </c>
      <c r="U345" s="590">
        <v>1</v>
      </c>
      <c r="V345" s="676">
        <v>10.082000000000001</v>
      </c>
      <c r="W345" s="676">
        <v>10.082000000000001</v>
      </c>
      <c r="X345" s="598">
        <f t="shared" si="287"/>
        <v>1</v>
      </c>
      <c r="Y345" s="598">
        <f t="shared" si="292"/>
        <v>0</v>
      </c>
      <c r="Z345" s="603">
        <f>K345*X345*Y345</f>
        <v>0</v>
      </c>
      <c r="AA345" s="603">
        <f>L345*X345*Y345</f>
        <v>0</v>
      </c>
      <c r="AB345" s="598">
        <f>IF(N345="R",1,0)</f>
        <v>1</v>
      </c>
      <c r="AC345" s="603">
        <f>K345*X345*AB345</f>
        <v>99807.2</v>
      </c>
      <c r="AD345" s="603">
        <f>L345*X345*AB345</f>
        <v>31422.972135726093</v>
      </c>
      <c r="AE345" s="598" t="s">
        <v>263</v>
      </c>
      <c r="AF345" s="590">
        <v>526</v>
      </c>
      <c r="AG345" s="590">
        <v>100</v>
      </c>
      <c r="AH345" s="604">
        <f t="shared" si="297"/>
        <v>10.082000000000001</v>
      </c>
      <c r="AI345" s="605"/>
      <c r="AJ345" s="591"/>
      <c r="AK345" s="591"/>
      <c r="AL345" s="591"/>
    </row>
    <row r="346" spans="1:38" s="589" customFormat="1" ht="14.45" customHeight="1" x14ac:dyDescent="0.2">
      <c r="A346" s="590">
        <v>69</v>
      </c>
      <c r="B346" s="591" t="s">
        <v>666</v>
      </c>
      <c r="C346" s="606" t="s">
        <v>816</v>
      </c>
      <c r="D346" s="593">
        <f>'Transmission Cost 12-31-2016'!B330</f>
        <v>7279977.9100000001</v>
      </c>
      <c r="E346" s="593">
        <f>'Transmission Cost 12-31-2016'!D330</f>
        <v>4623604.8905704105</v>
      </c>
      <c r="F346" s="594" t="s">
        <v>29</v>
      </c>
      <c r="G346" s="590">
        <v>51465</v>
      </c>
      <c r="H346" s="608" t="s">
        <v>403</v>
      </c>
      <c r="I346" s="590">
        <v>51471</v>
      </c>
      <c r="J346" s="595" t="s">
        <v>672</v>
      </c>
      <c r="K346" s="596">
        <f t="shared" ref="K346:K358" si="298">D346*V346/W346</f>
        <v>273837.95454884332</v>
      </c>
      <c r="L346" s="596">
        <f t="shared" ref="L346:L358" si="299">E346*V346/W346</f>
        <v>173917.90490691608</v>
      </c>
      <c r="M346" s="597">
        <f>SUM(K346:K352)</f>
        <v>4928260.8456793325</v>
      </c>
      <c r="N346" s="598" t="s">
        <v>262</v>
      </c>
      <c r="O346" s="599" t="s">
        <v>607</v>
      </c>
      <c r="P346" s="598" t="e">
        <f t="shared" ref="P346:P356" si="300">VLOOKUP(I346,I347:J733,2,FALSE)</f>
        <v>#N/A</v>
      </c>
      <c r="Q346" s="600" t="e">
        <f>VLOOKUP(I346,#REF!,5,FALSE)</f>
        <v>#REF!</v>
      </c>
      <c r="R346" s="600" t="e">
        <f>VLOOKUP(I346,#REF!,6,FALSE)</f>
        <v>#REF!</v>
      </c>
      <c r="S346" s="601" t="e">
        <f t="shared" ref="S346:S358" si="301">SQRT(Q346^2+R346^2)</f>
        <v>#REF!</v>
      </c>
      <c r="T346" s="590">
        <v>69</v>
      </c>
      <c r="U346" s="590">
        <v>1</v>
      </c>
      <c r="V346" s="604">
        <v>1.665</v>
      </c>
      <c r="W346" s="604">
        <v>44.264000000000003</v>
      </c>
      <c r="X346" s="598">
        <f t="shared" si="287"/>
        <v>0</v>
      </c>
      <c r="Y346" s="598">
        <f t="shared" si="292"/>
        <v>1</v>
      </c>
      <c r="Z346" s="603">
        <f t="shared" ref="Z346:Z365" si="302">K346*X346*Y346</f>
        <v>0</v>
      </c>
      <c r="AA346" s="603">
        <f t="shared" ref="AA346:AA365" si="303">L346*X346*Y346</f>
        <v>0</v>
      </c>
      <c r="AB346" s="598">
        <f t="shared" ref="AB346:AB365" si="304">IF(N346="R",1,0)</f>
        <v>0</v>
      </c>
      <c r="AC346" s="603">
        <f t="shared" ref="AC346:AC365" si="305">K346*X346*AB346</f>
        <v>0</v>
      </c>
      <c r="AD346" s="603">
        <f t="shared" ref="AD346:AD365" si="306">L346*X346*AB346</f>
        <v>0</v>
      </c>
      <c r="AE346" s="598" t="s">
        <v>263</v>
      </c>
      <c r="AF346" s="590">
        <v>526</v>
      </c>
      <c r="AG346" s="590">
        <v>100</v>
      </c>
      <c r="AH346" s="604">
        <f t="shared" si="297"/>
        <v>1.665</v>
      </c>
      <c r="AI346" s="605"/>
      <c r="AJ346" s="591"/>
      <c r="AK346" s="591"/>
      <c r="AL346" s="591"/>
    </row>
    <row r="347" spans="1:38" s="589" customFormat="1" ht="14.45" customHeight="1" x14ac:dyDescent="0.2">
      <c r="A347" s="590">
        <v>69</v>
      </c>
      <c r="B347" s="591" t="s">
        <v>666</v>
      </c>
      <c r="C347" s="606" t="s">
        <v>816</v>
      </c>
      <c r="D347" s="593">
        <f>'Transmission Cost 12-31-2016'!B330</f>
        <v>7279977.9100000001</v>
      </c>
      <c r="E347" s="593">
        <f>'Transmission Cost 12-31-2016'!D330</f>
        <v>4623604.8905704105</v>
      </c>
      <c r="F347" s="594" t="s">
        <v>29</v>
      </c>
      <c r="G347" s="590">
        <v>51471</v>
      </c>
      <c r="H347" s="608" t="s">
        <v>672</v>
      </c>
      <c r="I347" s="590">
        <v>51473</v>
      </c>
      <c r="J347" s="595" t="s">
        <v>667</v>
      </c>
      <c r="K347" s="596">
        <f t="shared" si="298"/>
        <v>333046.16093778238</v>
      </c>
      <c r="L347" s="596">
        <f t="shared" si="299"/>
        <v>211521.77623814117</v>
      </c>
      <c r="M347" s="597"/>
      <c r="N347" s="598" t="s">
        <v>269</v>
      </c>
      <c r="O347" s="599" t="s">
        <v>263</v>
      </c>
      <c r="P347" s="598" t="e">
        <f t="shared" si="300"/>
        <v>#N/A</v>
      </c>
      <c r="Q347" s="600" t="e">
        <f>VLOOKUP(I347,#REF!,5,FALSE)</f>
        <v>#REF!</v>
      </c>
      <c r="R347" s="600" t="e">
        <f>VLOOKUP(I347,#REF!,6,FALSE)</f>
        <v>#REF!</v>
      </c>
      <c r="S347" s="601" t="e">
        <f t="shared" si="301"/>
        <v>#REF!</v>
      </c>
      <c r="T347" s="590">
        <v>69</v>
      </c>
      <c r="U347" s="590">
        <v>1</v>
      </c>
      <c r="V347" s="604">
        <v>2.0249999999999999</v>
      </c>
      <c r="W347" s="604">
        <v>44.264000000000003</v>
      </c>
      <c r="X347" s="598">
        <f t="shared" si="287"/>
        <v>0</v>
      </c>
      <c r="Y347" s="598">
        <f t="shared" si="292"/>
        <v>0</v>
      </c>
      <c r="Z347" s="603">
        <f t="shared" si="302"/>
        <v>0</v>
      </c>
      <c r="AA347" s="603">
        <f t="shared" si="303"/>
        <v>0</v>
      </c>
      <c r="AB347" s="598">
        <f t="shared" si="304"/>
        <v>1</v>
      </c>
      <c r="AC347" s="603">
        <f t="shared" si="305"/>
        <v>0</v>
      </c>
      <c r="AD347" s="603">
        <f t="shared" si="306"/>
        <v>0</v>
      </c>
      <c r="AE347" s="598" t="s">
        <v>263</v>
      </c>
      <c r="AF347" s="590">
        <v>526</v>
      </c>
      <c r="AG347" s="590">
        <v>100</v>
      </c>
      <c r="AH347" s="604">
        <f t="shared" si="297"/>
        <v>2.0249999999999999</v>
      </c>
      <c r="AI347" s="591"/>
      <c r="AJ347" s="591"/>
      <c r="AK347" s="591"/>
      <c r="AL347" s="591"/>
    </row>
    <row r="348" spans="1:38" s="589" customFormat="1" ht="14.45" customHeight="1" x14ac:dyDescent="0.2">
      <c r="A348" s="590">
        <v>69</v>
      </c>
      <c r="B348" s="591" t="s">
        <v>666</v>
      </c>
      <c r="C348" s="606" t="s">
        <v>816</v>
      </c>
      <c r="D348" s="593">
        <f>'Transmission Cost 12-31-2016'!B330</f>
        <v>7279977.9100000001</v>
      </c>
      <c r="E348" s="593">
        <f>'Transmission Cost 12-31-2016'!D330</f>
        <v>4623604.8905704105</v>
      </c>
      <c r="F348" s="594" t="s">
        <v>29</v>
      </c>
      <c r="G348" s="590">
        <v>51473</v>
      </c>
      <c r="H348" s="608" t="s">
        <v>667</v>
      </c>
      <c r="I348" s="590">
        <v>51475</v>
      </c>
      <c r="J348" s="595" t="s">
        <v>668</v>
      </c>
      <c r="K348" s="596">
        <f t="shared" si="298"/>
        <v>1085154.849317278</v>
      </c>
      <c r="L348" s="596">
        <f t="shared" si="299"/>
        <v>689195.39734284219</v>
      </c>
      <c r="M348" s="597"/>
      <c r="N348" s="598" t="s">
        <v>262</v>
      </c>
      <c r="O348" s="599" t="s">
        <v>607</v>
      </c>
      <c r="P348" s="598" t="e">
        <f t="shared" si="300"/>
        <v>#N/A</v>
      </c>
      <c r="Q348" s="600" t="e">
        <f>VLOOKUP(I348,#REF!,5,FALSE)</f>
        <v>#REF!</v>
      </c>
      <c r="R348" s="600" t="e">
        <f>VLOOKUP(I348,#REF!,6,FALSE)</f>
        <v>#REF!</v>
      </c>
      <c r="S348" s="601" t="e">
        <f t="shared" si="301"/>
        <v>#REF!</v>
      </c>
      <c r="T348" s="590">
        <v>69</v>
      </c>
      <c r="U348" s="590">
        <v>1</v>
      </c>
      <c r="V348" s="604">
        <v>6.5979999999999999</v>
      </c>
      <c r="W348" s="604">
        <v>44.264000000000003</v>
      </c>
      <c r="X348" s="598">
        <f t="shared" si="287"/>
        <v>0</v>
      </c>
      <c r="Y348" s="598">
        <f t="shared" si="292"/>
        <v>1</v>
      </c>
      <c r="Z348" s="603">
        <f t="shared" si="302"/>
        <v>0</v>
      </c>
      <c r="AA348" s="603">
        <f t="shared" si="303"/>
        <v>0</v>
      </c>
      <c r="AB348" s="598">
        <f t="shared" si="304"/>
        <v>0</v>
      </c>
      <c r="AC348" s="603">
        <f t="shared" si="305"/>
        <v>0</v>
      </c>
      <c r="AD348" s="603">
        <f t="shared" si="306"/>
        <v>0</v>
      </c>
      <c r="AE348" s="598" t="s">
        <v>263</v>
      </c>
      <c r="AF348" s="590">
        <v>526</v>
      </c>
      <c r="AG348" s="590">
        <v>100</v>
      </c>
      <c r="AH348" s="604">
        <f t="shared" si="297"/>
        <v>6.5979999999999999</v>
      </c>
      <c r="AI348" s="591"/>
      <c r="AJ348" s="591"/>
      <c r="AK348" s="591"/>
      <c r="AL348" s="591"/>
    </row>
    <row r="349" spans="1:38" s="589" customFormat="1" ht="14.45" customHeight="1" x14ac:dyDescent="0.2">
      <c r="A349" s="590">
        <v>69</v>
      </c>
      <c r="B349" s="591" t="s">
        <v>666</v>
      </c>
      <c r="C349" s="606" t="s">
        <v>816</v>
      </c>
      <c r="D349" s="593">
        <f>'Transmission Cost 12-31-2016'!B330</f>
        <v>7279977.9100000001</v>
      </c>
      <c r="E349" s="593">
        <f>'Transmission Cost 12-31-2016'!D330</f>
        <v>4623604.8905704105</v>
      </c>
      <c r="F349" s="594" t="s">
        <v>29</v>
      </c>
      <c r="G349" s="590">
        <v>51473</v>
      </c>
      <c r="H349" s="608" t="s">
        <v>667</v>
      </c>
      <c r="I349" s="590">
        <v>51477</v>
      </c>
      <c r="J349" s="595" t="s">
        <v>671</v>
      </c>
      <c r="K349" s="596">
        <f t="shared" si="298"/>
        <v>301139.51638374297</v>
      </c>
      <c r="L349" s="596">
        <f t="shared" si="299"/>
        <v>191257.46779853656</v>
      </c>
      <c r="M349" s="597"/>
      <c r="N349" s="598" t="s">
        <v>269</v>
      </c>
      <c r="O349" s="599" t="s">
        <v>263</v>
      </c>
      <c r="P349" s="598" t="e">
        <f t="shared" si="300"/>
        <v>#N/A</v>
      </c>
      <c r="Q349" s="600" t="e">
        <f>VLOOKUP(I349,#REF!,5,FALSE)</f>
        <v>#REF!</v>
      </c>
      <c r="R349" s="600" t="e">
        <f>VLOOKUP(I349,#REF!,6,FALSE)</f>
        <v>#REF!</v>
      </c>
      <c r="S349" s="601" t="e">
        <f t="shared" si="301"/>
        <v>#REF!</v>
      </c>
      <c r="T349" s="590">
        <v>69</v>
      </c>
      <c r="U349" s="590">
        <v>1</v>
      </c>
      <c r="V349" s="604">
        <v>1.831</v>
      </c>
      <c r="W349" s="604">
        <v>44.264000000000003</v>
      </c>
      <c r="X349" s="598">
        <f t="shared" si="287"/>
        <v>0</v>
      </c>
      <c r="Y349" s="598">
        <f t="shared" si="292"/>
        <v>0</v>
      </c>
      <c r="Z349" s="603">
        <f t="shared" si="302"/>
        <v>0</v>
      </c>
      <c r="AA349" s="603">
        <f t="shared" si="303"/>
        <v>0</v>
      </c>
      <c r="AB349" s="598">
        <f t="shared" si="304"/>
        <v>1</v>
      </c>
      <c r="AC349" s="603">
        <f t="shared" si="305"/>
        <v>0</v>
      </c>
      <c r="AD349" s="603">
        <f t="shared" si="306"/>
        <v>0</v>
      </c>
      <c r="AE349" s="598" t="s">
        <v>263</v>
      </c>
      <c r="AF349" s="590">
        <v>526</v>
      </c>
      <c r="AG349" s="590">
        <v>100</v>
      </c>
      <c r="AH349" s="604">
        <f t="shared" si="297"/>
        <v>1.831</v>
      </c>
      <c r="AI349" s="591"/>
      <c r="AJ349" s="591"/>
      <c r="AK349" s="591"/>
      <c r="AL349" s="591"/>
    </row>
    <row r="350" spans="1:38" s="589" customFormat="1" ht="14.45" customHeight="1" x14ac:dyDescent="0.2">
      <c r="A350" s="590">
        <v>69</v>
      </c>
      <c r="B350" s="591" t="s">
        <v>666</v>
      </c>
      <c r="C350" s="606" t="s">
        <v>816</v>
      </c>
      <c r="D350" s="593">
        <f>'Transmission Cost 12-31-2016'!B330</f>
        <v>7279977.9100000001</v>
      </c>
      <c r="E350" s="593">
        <f>'Transmission Cost 12-31-2016'!D330</f>
        <v>4623604.8905704105</v>
      </c>
      <c r="F350" s="594" t="s">
        <v>29</v>
      </c>
      <c r="G350" s="590">
        <v>51477</v>
      </c>
      <c r="H350" s="608" t="s">
        <v>671</v>
      </c>
      <c r="I350" s="590">
        <v>51479</v>
      </c>
      <c r="J350" s="595" t="s">
        <v>673</v>
      </c>
      <c r="K350" s="596">
        <f t="shared" si="298"/>
        <v>971343.51925853954</v>
      </c>
      <c r="L350" s="596">
        <f t="shared" si="299"/>
        <v>616912.40022837615</v>
      </c>
      <c r="M350" s="597"/>
      <c r="N350" s="598" t="s">
        <v>269</v>
      </c>
      <c r="O350" s="599" t="s">
        <v>263</v>
      </c>
      <c r="P350" s="598" t="e">
        <f t="shared" si="300"/>
        <v>#N/A</v>
      </c>
      <c r="Q350" s="600" t="e">
        <f>VLOOKUP(I350,#REF!,5,FALSE)</f>
        <v>#REF!</v>
      </c>
      <c r="R350" s="600" t="e">
        <f>VLOOKUP(I350,#REF!,6,FALSE)</f>
        <v>#REF!</v>
      </c>
      <c r="S350" s="601" t="e">
        <f t="shared" si="301"/>
        <v>#REF!</v>
      </c>
      <c r="T350" s="590">
        <v>69</v>
      </c>
      <c r="U350" s="590">
        <v>1</v>
      </c>
      <c r="V350" s="604">
        <v>5.9059999999999997</v>
      </c>
      <c r="W350" s="604">
        <v>44.264000000000003</v>
      </c>
      <c r="X350" s="598">
        <f t="shared" si="287"/>
        <v>0</v>
      </c>
      <c r="Y350" s="598">
        <f t="shared" si="292"/>
        <v>0</v>
      </c>
      <c r="Z350" s="603">
        <f t="shared" si="302"/>
        <v>0</v>
      </c>
      <c r="AA350" s="603">
        <f t="shared" si="303"/>
        <v>0</v>
      </c>
      <c r="AB350" s="598">
        <f t="shared" si="304"/>
        <v>1</v>
      </c>
      <c r="AC350" s="603">
        <f t="shared" si="305"/>
        <v>0</v>
      </c>
      <c r="AD350" s="603">
        <f t="shared" si="306"/>
        <v>0</v>
      </c>
      <c r="AE350" s="598" t="s">
        <v>263</v>
      </c>
      <c r="AF350" s="590">
        <v>526</v>
      </c>
      <c r="AG350" s="590">
        <v>100</v>
      </c>
      <c r="AH350" s="604">
        <f t="shared" si="297"/>
        <v>5.9059999999999997</v>
      </c>
      <c r="AI350" s="591"/>
      <c r="AJ350" s="591"/>
      <c r="AK350" s="591"/>
      <c r="AL350" s="591"/>
    </row>
    <row r="351" spans="1:38" s="589" customFormat="1" ht="14.45" customHeight="1" x14ac:dyDescent="0.2">
      <c r="A351" s="590">
        <v>69</v>
      </c>
      <c r="B351" s="591" t="s">
        <v>666</v>
      </c>
      <c r="C351" s="606" t="s">
        <v>816</v>
      </c>
      <c r="D351" s="593">
        <f>'Transmission Cost 12-31-2016'!B330</f>
        <v>7279977.9100000001</v>
      </c>
      <c r="E351" s="593">
        <f>'Transmission Cost 12-31-2016'!D330</f>
        <v>4623604.8905704105</v>
      </c>
      <c r="F351" s="594" t="s">
        <v>29</v>
      </c>
      <c r="G351" s="590">
        <v>51497</v>
      </c>
      <c r="H351" s="608" t="s">
        <v>669</v>
      </c>
      <c r="I351" s="590">
        <v>51495</v>
      </c>
      <c r="J351" s="595" t="s">
        <v>670</v>
      </c>
      <c r="K351" s="596">
        <f t="shared" si="298"/>
        <v>995355.73629405373</v>
      </c>
      <c r="L351" s="596">
        <f t="shared" si="299"/>
        <v>632162.85915715073</v>
      </c>
      <c r="M351" s="597"/>
      <c r="N351" s="598" t="s">
        <v>269</v>
      </c>
      <c r="O351" s="599" t="s">
        <v>263</v>
      </c>
      <c r="P351" s="598" t="e">
        <f t="shared" si="300"/>
        <v>#N/A</v>
      </c>
      <c r="Q351" s="600" t="e">
        <f>VLOOKUP(I351,#REF!,5,FALSE)</f>
        <v>#REF!</v>
      </c>
      <c r="R351" s="600" t="e">
        <f>VLOOKUP(I351,#REF!,6,FALSE)</f>
        <v>#REF!</v>
      </c>
      <c r="S351" s="601" t="e">
        <f t="shared" si="301"/>
        <v>#REF!</v>
      </c>
      <c r="T351" s="590">
        <v>69</v>
      </c>
      <c r="U351" s="590">
        <v>1</v>
      </c>
      <c r="V351" s="604">
        <v>6.0519999999999996</v>
      </c>
      <c r="W351" s="604">
        <v>44.264000000000003</v>
      </c>
      <c r="X351" s="598">
        <f t="shared" si="287"/>
        <v>0</v>
      </c>
      <c r="Y351" s="598">
        <f t="shared" si="292"/>
        <v>0</v>
      </c>
      <c r="Z351" s="603">
        <f t="shared" si="302"/>
        <v>0</v>
      </c>
      <c r="AA351" s="603">
        <f t="shared" si="303"/>
        <v>0</v>
      </c>
      <c r="AB351" s="598">
        <f t="shared" si="304"/>
        <v>1</v>
      </c>
      <c r="AC351" s="603">
        <f t="shared" si="305"/>
        <v>0</v>
      </c>
      <c r="AD351" s="603">
        <f t="shared" si="306"/>
        <v>0</v>
      </c>
      <c r="AE351" s="598" t="s">
        <v>263</v>
      </c>
      <c r="AF351" s="590">
        <v>526</v>
      </c>
      <c r="AG351" s="590">
        <v>100</v>
      </c>
      <c r="AH351" s="604">
        <f t="shared" si="297"/>
        <v>6.0519999999999996</v>
      </c>
      <c r="AI351" s="591"/>
      <c r="AJ351" s="591"/>
      <c r="AK351" s="591"/>
      <c r="AL351" s="591"/>
    </row>
    <row r="352" spans="1:38" s="589" customFormat="1" ht="14.45" customHeight="1" x14ac:dyDescent="0.2">
      <c r="A352" s="590">
        <v>69</v>
      </c>
      <c r="B352" s="591" t="s">
        <v>666</v>
      </c>
      <c r="C352" s="606" t="s">
        <v>816</v>
      </c>
      <c r="D352" s="593">
        <f>'Transmission Cost 12-31-2016'!B330</f>
        <v>7279977.9100000001</v>
      </c>
      <c r="E352" s="593">
        <f>'Transmission Cost 12-31-2016'!D330</f>
        <v>4623604.8905704105</v>
      </c>
      <c r="F352" s="594" t="s">
        <v>29</v>
      </c>
      <c r="G352" s="590">
        <v>51531</v>
      </c>
      <c r="H352" s="608" t="s">
        <v>651</v>
      </c>
      <c r="I352" s="590">
        <v>51497</v>
      </c>
      <c r="J352" s="595" t="s">
        <v>669</v>
      </c>
      <c r="K352" s="596">
        <f t="shared" si="298"/>
        <v>968383.10893909261</v>
      </c>
      <c r="L352" s="596">
        <f t="shared" si="299"/>
        <v>615032.20666181482</v>
      </c>
      <c r="M352" s="597"/>
      <c r="N352" s="598" t="s">
        <v>262</v>
      </c>
      <c r="O352" s="599" t="s">
        <v>606</v>
      </c>
      <c r="P352" s="598" t="e">
        <f t="shared" si="300"/>
        <v>#N/A</v>
      </c>
      <c r="Q352" s="600" t="e">
        <f>VLOOKUP(I352,#REF!,5,FALSE)</f>
        <v>#REF!</v>
      </c>
      <c r="R352" s="600" t="e">
        <f>VLOOKUP(I352,#REF!,6,FALSE)</f>
        <v>#REF!</v>
      </c>
      <c r="S352" s="601" t="e">
        <f t="shared" si="301"/>
        <v>#REF!</v>
      </c>
      <c r="T352" s="590">
        <v>69</v>
      </c>
      <c r="U352" s="590">
        <v>1</v>
      </c>
      <c r="V352" s="604">
        <v>5.8879999999999999</v>
      </c>
      <c r="W352" s="604">
        <v>44.264000000000003</v>
      </c>
      <c r="X352" s="598">
        <f t="shared" si="287"/>
        <v>0</v>
      </c>
      <c r="Y352" s="598">
        <f t="shared" si="292"/>
        <v>1</v>
      </c>
      <c r="Z352" s="603">
        <f t="shared" si="302"/>
        <v>0</v>
      </c>
      <c r="AA352" s="603">
        <f t="shared" si="303"/>
        <v>0</v>
      </c>
      <c r="AB352" s="598">
        <f t="shared" si="304"/>
        <v>0</v>
      </c>
      <c r="AC352" s="603">
        <f t="shared" si="305"/>
        <v>0</v>
      </c>
      <c r="AD352" s="603">
        <f t="shared" si="306"/>
        <v>0</v>
      </c>
      <c r="AE352" s="598" t="s">
        <v>263</v>
      </c>
      <c r="AF352" s="590">
        <v>526</v>
      </c>
      <c r="AG352" s="590">
        <v>100</v>
      </c>
      <c r="AH352" s="604">
        <f t="shared" si="297"/>
        <v>5.8879999999999999</v>
      </c>
      <c r="AI352" s="591"/>
      <c r="AJ352" s="591"/>
      <c r="AK352" s="591"/>
      <c r="AL352" s="591"/>
    </row>
    <row r="353" spans="1:38" s="589" customFormat="1" ht="14.45" customHeight="1" x14ac:dyDescent="0.2">
      <c r="A353" s="590">
        <v>69</v>
      </c>
      <c r="B353" s="591" t="s">
        <v>674</v>
      </c>
      <c r="C353" s="592" t="s">
        <v>794</v>
      </c>
      <c r="D353" s="593">
        <f>VLOOKUP(C353,TLine_Cost,2,FALSE)</f>
        <v>33349.549999999996</v>
      </c>
      <c r="E353" s="593">
        <f t="shared" ref="E353:E365" si="307">VLOOKUP(C353,TLine_Cost,4,FALSE)</f>
        <v>31543.488265876596</v>
      </c>
      <c r="F353" s="594" t="s">
        <v>29</v>
      </c>
      <c r="G353" s="590">
        <v>51465</v>
      </c>
      <c r="H353" s="608" t="s">
        <v>403</v>
      </c>
      <c r="I353" s="590">
        <v>51459</v>
      </c>
      <c r="J353" s="595" t="s">
        <v>678</v>
      </c>
      <c r="K353" s="596">
        <f t="shared" si="298"/>
        <v>5855.3216450108475</v>
      </c>
      <c r="L353" s="596">
        <f t="shared" si="299"/>
        <v>5538.2237422193984</v>
      </c>
      <c r="M353" s="597">
        <f>SUM(K353:K358)</f>
        <v>27289.624786143595</v>
      </c>
      <c r="N353" s="598" t="s">
        <v>269</v>
      </c>
      <c r="O353" s="599" t="s">
        <v>263</v>
      </c>
      <c r="P353" s="598" t="e">
        <f t="shared" si="300"/>
        <v>#N/A</v>
      </c>
      <c r="Q353" s="600" t="e">
        <f>VLOOKUP(I353,#REF!,5,FALSE)</f>
        <v>#REF!</v>
      </c>
      <c r="R353" s="600" t="e">
        <f>VLOOKUP(I353,#REF!,6,FALSE)</f>
        <v>#REF!</v>
      </c>
      <c r="S353" s="601" t="e">
        <f t="shared" si="301"/>
        <v>#REF!</v>
      </c>
      <c r="T353" s="590">
        <v>69</v>
      </c>
      <c r="U353" s="590">
        <v>1</v>
      </c>
      <c r="V353" s="604">
        <v>7.04</v>
      </c>
      <c r="W353" s="604">
        <v>40.097000000000001</v>
      </c>
      <c r="X353" s="598">
        <f t="shared" si="287"/>
        <v>0</v>
      </c>
      <c r="Y353" s="598">
        <f t="shared" si="292"/>
        <v>0</v>
      </c>
      <c r="Z353" s="603">
        <f t="shared" si="302"/>
        <v>0</v>
      </c>
      <c r="AA353" s="603">
        <f t="shared" si="303"/>
        <v>0</v>
      </c>
      <c r="AB353" s="598">
        <f t="shared" si="304"/>
        <v>1</v>
      </c>
      <c r="AC353" s="603">
        <f t="shared" si="305"/>
        <v>0</v>
      </c>
      <c r="AD353" s="603">
        <f t="shared" si="306"/>
        <v>0</v>
      </c>
      <c r="AE353" s="598" t="s">
        <v>263</v>
      </c>
      <c r="AF353" s="590">
        <v>526</v>
      </c>
      <c r="AG353" s="590">
        <v>100</v>
      </c>
      <c r="AH353" s="604">
        <f t="shared" si="297"/>
        <v>7.04</v>
      </c>
      <c r="AI353" s="605"/>
      <c r="AJ353" s="591"/>
      <c r="AK353" s="591"/>
      <c r="AL353" s="591"/>
    </row>
    <row r="354" spans="1:38" s="589" customFormat="1" ht="14.45" customHeight="1" x14ac:dyDescent="0.2">
      <c r="A354" s="590">
        <v>69</v>
      </c>
      <c r="B354" s="591" t="s">
        <v>674</v>
      </c>
      <c r="C354" s="592" t="s">
        <v>794</v>
      </c>
      <c r="D354" s="593">
        <f t="shared" ref="D354:D367" si="308">VLOOKUP(C354,TLine_Cost,2,FALSE)</f>
        <v>33349.549999999996</v>
      </c>
      <c r="E354" s="593">
        <f t="shared" si="307"/>
        <v>31543.488265876596</v>
      </c>
      <c r="F354" s="594" t="s">
        <v>29</v>
      </c>
      <c r="G354" s="590">
        <v>51459</v>
      </c>
      <c r="H354" s="608" t="s">
        <v>678</v>
      </c>
      <c r="I354" s="590">
        <v>51457</v>
      </c>
      <c r="J354" s="595" t="s">
        <v>676</v>
      </c>
      <c r="K354" s="596">
        <f t="shared" si="298"/>
        <v>4047.1583983839178</v>
      </c>
      <c r="L354" s="596">
        <f t="shared" si="299"/>
        <v>3827.9824900056242</v>
      </c>
      <c r="M354" s="597"/>
      <c r="N354" s="598" t="s">
        <v>269</v>
      </c>
      <c r="O354" s="599" t="s">
        <v>263</v>
      </c>
      <c r="P354" s="598" t="e">
        <f t="shared" si="300"/>
        <v>#N/A</v>
      </c>
      <c r="Q354" s="600" t="e">
        <f>VLOOKUP(I354,#REF!,5,FALSE)</f>
        <v>#REF!</v>
      </c>
      <c r="R354" s="600" t="e">
        <f>VLOOKUP(I354,#REF!,6,FALSE)</f>
        <v>#REF!</v>
      </c>
      <c r="S354" s="601" t="e">
        <f t="shared" si="301"/>
        <v>#REF!</v>
      </c>
      <c r="T354" s="590">
        <v>69</v>
      </c>
      <c r="U354" s="590">
        <v>1</v>
      </c>
      <c r="V354" s="604">
        <v>4.8659999999999997</v>
      </c>
      <c r="W354" s="604">
        <v>40.097000000000001</v>
      </c>
      <c r="X354" s="598">
        <f t="shared" si="287"/>
        <v>0</v>
      </c>
      <c r="Y354" s="598">
        <f t="shared" si="292"/>
        <v>0</v>
      </c>
      <c r="Z354" s="603">
        <f t="shared" si="302"/>
        <v>0</v>
      </c>
      <c r="AA354" s="603">
        <f t="shared" si="303"/>
        <v>0</v>
      </c>
      <c r="AB354" s="598">
        <f t="shared" si="304"/>
        <v>1</v>
      </c>
      <c r="AC354" s="603">
        <f t="shared" si="305"/>
        <v>0</v>
      </c>
      <c r="AD354" s="603">
        <f t="shared" si="306"/>
        <v>0</v>
      </c>
      <c r="AE354" s="598" t="s">
        <v>263</v>
      </c>
      <c r="AF354" s="590">
        <v>526</v>
      </c>
      <c r="AG354" s="590">
        <v>100</v>
      </c>
      <c r="AH354" s="604">
        <f t="shared" si="297"/>
        <v>4.8659999999999997</v>
      </c>
      <c r="AI354" s="605"/>
      <c r="AJ354" s="591"/>
      <c r="AK354" s="591"/>
      <c r="AL354" s="591"/>
    </row>
    <row r="355" spans="1:38" s="589" customFormat="1" ht="14.45" customHeight="1" x14ac:dyDescent="0.2">
      <c r="A355" s="590">
        <v>69</v>
      </c>
      <c r="B355" s="591" t="s">
        <v>674</v>
      </c>
      <c r="C355" s="592" t="s">
        <v>794</v>
      </c>
      <c r="D355" s="593">
        <f t="shared" si="308"/>
        <v>33349.549999999996</v>
      </c>
      <c r="E355" s="593">
        <f t="shared" si="307"/>
        <v>31543.488265876596</v>
      </c>
      <c r="F355" s="594" t="s">
        <v>29</v>
      </c>
      <c r="G355" s="590">
        <v>51457</v>
      </c>
      <c r="H355" s="608" t="s">
        <v>676</v>
      </c>
      <c r="I355" s="590">
        <v>51455</v>
      </c>
      <c r="J355" s="595" t="s">
        <v>675</v>
      </c>
      <c r="K355" s="596">
        <f t="shared" si="298"/>
        <v>2198.2407823527942</v>
      </c>
      <c r="L355" s="596">
        <f t="shared" si="299"/>
        <v>2079.1939418587885</v>
      </c>
      <c r="M355" s="597"/>
      <c r="N355" s="598" t="s">
        <v>262</v>
      </c>
      <c r="O355" s="599" t="s">
        <v>607</v>
      </c>
      <c r="P355" s="598" t="e">
        <f t="shared" si="300"/>
        <v>#N/A</v>
      </c>
      <c r="Q355" s="600" t="e">
        <f>VLOOKUP(I355,#REF!,5,FALSE)</f>
        <v>#REF!</v>
      </c>
      <c r="R355" s="600" t="e">
        <f>VLOOKUP(I355,#REF!,6,FALSE)</f>
        <v>#REF!</v>
      </c>
      <c r="S355" s="601" t="e">
        <f t="shared" si="301"/>
        <v>#REF!</v>
      </c>
      <c r="T355" s="590">
        <v>69</v>
      </c>
      <c r="U355" s="590">
        <v>1</v>
      </c>
      <c r="V355" s="604">
        <v>2.6429999999999998</v>
      </c>
      <c r="W355" s="604">
        <v>40.097000000000001</v>
      </c>
      <c r="X355" s="598">
        <f t="shared" si="287"/>
        <v>0</v>
      </c>
      <c r="Y355" s="598">
        <f t="shared" si="292"/>
        <v>1</v>
      </c>
      <c r="Z355" s="603">
        <f t="shared" si="302"/>
        <v>0</v>
      </c>
      <c r="AA355" s="603">
        <f t="shared" si="303"/>
        <v>0</v>
      </c>
      <c r="AB355" s="598">
        <f t="shared" si="304"/>
        <v>0</v>
      </c>
      <c r="AC355" s="603">
        <f t="shared" si="305"/>
        <v>0</v>
      </c>
      <c r="AD355" s="603">
        <f t="shared" si="306"/>
        <v>0</v>
      </c>
      <c r="AE355" s="598" t="s">
        <v>263</v>
      </c>
      <c r="AF355" s="590">
        <v>526</v>
      </c>
      <c r="AG355" s="590">
        <v>100</v>
      </c>
      <c r="AH355" s="604">
        <f t="shared" si="297"/>
        <v>2.6429999999999998</v>
      </c>
      <c r="AI355" s="605"/>
      <c r="AJ355" s="591"/>
      <c r="AK355" s="591"/>
      <c r="AL355" s="591"/>
    </row>
    <row r="356" spans="1:38" s="589" customFormat="1" ht="14.45" customHeight="1" x14ac:dyDescent="0.2">
      <c r="A356" s="590">
        <v>69</v>
      </c>
      <c r="B356" s="591" t="s">
        <v>674</v>
      </c>
      <c r="C356" s="592" t="s">
        <v>794</v>
      </c>
      <c r="D356" s="593">
        <f t="shared" si="308"/>
        <v>33349.549999999996</v>
      </c>
      <c r="E356" s="593">
        <f t="shared" si="307"/>
        <v>31543.488265876596</v>
      </c>
      <c r="F356" s="594" t="s">
        <v>29</v>
      </c>
      <c r="G356" s="590">
        <v>51455</v>
      </c>
      <c r="H356" s="608" t="s">
        <v>675</v>
      </c>
      <c r="I356" s="590">
        <v>51453</v>
      </c>
      <c r="J356" s="595" t="s">
        <v>677</v>
      </c>
      <c r="K356" s="596">
        <f t="shared" si="298"/>
        <v>3408.3960371100075</v>
      </c>
      <c r="L356" s="596">
        <f t="shared" si="299"/>
        <v>3223.8126272180534</v>
      </c>
      <c r="M356" s="597"/>
      <c r="N356" s="598" t="s">
        <v>269</v>
      </c>
      <c r="O356" s="599" t="s">
        <v>263</v>
      </c>
      <c r="P356" s="598" t="e">
        <f t="shared" si="300"/>
        <v>#N/A</v>
      </c>
      <c r="Q356" s="600" t="e">
        <f>VLOOKUP(I356,#REF!,5,FALSE)</f>
        <v>#REF!</v>
      </c>
      <c r="R356" s="600" t="e">
        <f>VLOOKUP(I356,#REF!,6,FALSE)</f>
        <v>#REF!</v>
      </c>
      <c r="S356" s="601" t="e">
        <f t="shared" si="301"/>
        <v>#REF!</v>
      </c>
      <c r="T356" s="590">
        <v>69</v>
      </c>
      <c r="U356" s="590">
        <v>1</v>
      </c>
      <c r="V356" s="604">
        <v>4.0979999999999999</v>
      </c>
      <c r="W356" s="604">
        <v>40.097000000000001</v>
      </c>
      <c r="X356" s="598">
        <f t="shared" si="287"/>
        <v>0</v>
      </c>
      <c r="Y356" s="598">
        <f t="shared" si="292"/>
        <v>0</v>
      </c>
      <c r="Z356" s="603">
        <f t="shared" si="302"/>
        <v>0</v>
      </c>
      <c r="AA356" s="603">
        <f t="shared" si="303"/>
        <v>0</v>
      </c>
      <c r="AB356" s="598">
        <f t="shared" si="304"/>
        <v>1</v>
      </c>
      <c r="AC356" s="603">
        <f t="shared" si="305"/>
        <v>0</v>
      </c>
      <c r="AD356" s="603">
        <f t="shared" si="306"/>
        <v>0</v>
      </c>
      <c r="AE356" s="598" t="s">
        <v>263</v>
      </c>
      <c r="AF356" s="590">
        <v>526</v>
      </c>
      <c r="AG356" s="590">
        <v>100</v>
      </c>
      <c r="AH356" s="604">
        <f t="shared" si="297"/>
        <v>4.0979999999999999</v>
      </c>
      <c r="AI356" s="605"/>
      <c r="AJ356" s="591"/>
      <c r="AK356" s="591"/>
      <c r="AL356" s="591"/>
    </row>
    <row r="357" spans="1:38" s="589" customFormat="1" ht="14.45" customHeight="1" x14ac:dyDescent="0.2">
      <c r="A357" s="590">
        <v>69</v>
      </c>
      <c r="B357" s="591" t="s">
        <v>674</v>
      </c>
      <c r="C357" s="592" t="s">
        <v>794</v>
      </c>
      <c r="D357" s="593">
        <f t="shared" si="308"/>
        <v>33349.549999999996</v>
      </c>
      <c r="E357" s="593">
        <f t="shared" si="307"/>
        <v>31543.488265876596</v>
      </c>
      <c r="F357" s="594" t="s">
        <v>29</v>
      </c>
      <c r="G357" s="590">
        <v>51239</v>
      </c>
      <c r="H357" s="608" t="s">
        <v>455</v>
      </c>
      <c r="I357" s="590">
        <v>51245</v>
      </c>
      <c r="J357" s="595" t="s">
        <v>679</v>
      </c>
      <c r="K357" s="596">
        <f t="shared" si="298"/>
        <v>5368.7643776342366</v>
      </c>
      <c r="L357" s="596">
        <f t="shared" si="299"/>
        <v>5078.0162295491782</v>
      </c>
      <c r="M357" s="597"/>
      <c r="N357" s="598" t="s">
        <v>269</v>
      </c>
      <c r="O357" s="599" t="s">
        <v>263</v>
      </c>
      <c r="P357" s="598" t="e">
        <f>VLOOKUP(I357,I358:J745,2,FALSE)</f>
        <v>#N/A</v>
      </c>
      <c r="Q357" s="600" t="e">
        <f>VLOOKUP(I357,#REF!,5,FALSE)</f>
        <v>#REF!</v>
      </c>
      <c r="R357" s="600" t="e">
        <f>VLOOKUP(I357,#REF!,6,FALSE)</f>
        <v>#REF!</v>
      </c>
      <c r="S357" s="601" t="e">
        <f t="shared" si="301"/>
        <v>#REF!</v>
      </c>
      <c r="T357" s="590">
        <v>69</v>
      </c>
      <c r="U357" s="590">
        <v>1</v>
      </c>
      <c r="V357" s="604">
        <v>6.4550000000000001</v>
      </c>
      <c r="W357" s="604">
        <v>40.097000000000001</v>
      </c>
      <c r="X357" s="598">
        <f t="shared" si="287"/>
        <v>0</v>
      </c>
      <c r="Y357" s="598">
        <f t="shared" si="292"/>
        <v>0</v>
      </c>
      <c r="Z357" s="603">
        <f t="shared" si="302"/>
        <v>0</v>
      </c>
      <c r="AA357" s="603">
        <f t="shared" si="303"/>
        <v>0</v>
      </c>
      <c r="AB357" s="598">
        <f t="shared" si="304"/>
        <v>1</v>
      </c>
      <c r="AC357" s="603">
        <f t="shared" si="305"/>
        <v>0</v>
      </c>
      <c r="AD357" s="603">
        <f t="shared" si="306"/>
        <v>0</v>
      </c>
      <c r="AE357" s="598" t="s">
        <v>263</v>
      </c>
      <c r="AF357" s="590">
        <v>526</v>
      </c>
      <c r="AG357" s="590">
        <v>100</v>
      </c>
      <c r="AH357" s="604">
        <f t="shared" si="297"/>
        <v>6.4550000000000001</v>
      </c>
      <c r="AI357" s="605"/>
      <c r="AJ357" s="591"/>
      <c r="AK357" s="591"/>
      <c r="AL357" s="591"/>
    </row>
    <row r="358" spans="1:38" s="589" customFormat="1" ht="14.45" customHeight="1" x14ac:dyDescent="0.2">
      <c r="A358" s="590">
        <v>69</v>
      </c>
      <c r="B358" s="591" t="s">
        <v>674</v>
      </c>
      <c r="C358" s="592" t="s">
        <v>794</v>
      </c>
      <c r="D358" s="593">
        <f t="shared" si="308"/>
        <v>33349.549999999996</v>
      </c>
      <c r="E358" s="593">
        <f t="shared" si="307"/>
        <v>31543.488265876596</v>
      </c>
      <c r="F358" s="594" t="s">
        <v>29</v>
      </c>
      <c r="G358" s="590">
        <v>51245</v>
      </c>
      <c r="H358" s="608" t="s">
        <v>679</v>
      </c>
      <c r="I358" s="590">
        <v>51247</v>
      </c>
      <c r="J358" s="595" t="s">
        <v>680</v>
      </c>
      <c r="K358" s="596">
        <f t="shared" si="298"/>
        <v>6411.7435456517933</v>
      </c>
      <c r="L358" s="596">
        <f t="shared" si="299"/>
        <v>6064.5123336320094</v>
      </c>
      <c r="M358" s="597"/>
      <c r="N358" s="598" t="s">
        <v>262</v>
      </c>
      <c r="O358" s="599" t="s">
        <v>607</v>
      </c>
      <c r="P358" s="598" t="e">
        <f>VLOOKUP(I358,I368:J746,2,FALSE)</f>
        <v>#N/A</v>
      </c>
      <c r="Q358" s="600" t="e">
        <f>VLOOKUP(I358,#REF!,5,FALSE)</f>
        <v>#REF!</v>
      </c>
      <c r="R358" s="600" t="e">
        <f>VLOOKUP(I358,#REF!,6,FALSE)</f>
        <v>#REF!</v>
      </c>
      <c r="S358" s="601" t="e">
        <f t="shared" si="301"/>
        <v>#REF!</v>
      </c>
      <c r="T358" s="590">
        <v>69</v>
      </c>
      <c r="U358" s="590">
        <v>1</v>
      </c>
      <c r="V358" s="604">
        <v>7.7089999999999996</v>
      </c>
      <c r="W358" s="604">
        <v>40.097000000000001</v>
      </c>
      <c r="X358" s="598">
        <f t="shared" si="287"/>
        <v>0</v>
      </c>
      <c r="Y358" s="598">
        <f t="shared" si="292"/>
        <v>1</v>
      </c>
      <c r="Z358" s="603">
        <f t="shared" si="302"/>
        <v>0</v>
      </c>
      <c r="AA358" s="603">
        <f t="shared" si="303"/>
        <v>0</v>
      </c>
      <c r="AB358" s="598">
        <f t="shared" si="304"/>
        <v>0</v>
      </c>
      <c r="AC358" s="603">
        <f t="shared" si="305"/>
        <v>0</v>
      </c>
      <c r="AD358" s="603">
        <f t="shared" si="306"/>
        <v>0</v>
      </c>
      <c r="AE358" s="598" t="s">
        <v>263</v>
      </c>
      <c r="AF358" s="590">
        <v>526</v>
      </c>
      <c r="AG358" s="590">
        <v>100</v>
      </c>
      <c r="AH358" s="604">
        <f t="shared" si="297"/>
        <v>7.7089999999999996</v>
      </c>
      <c r="AI358" s="605"/>
      <c r="AJ358" s="591"/>
      <c r="AK358" s="591"/>
      <c r="AL358" s="591"/>
    </row>
    <row r="359" spans="1:38" s="627" customFormat="1" ht="14.45" customHeight="1" x14ac:dyDescent="0.2">
      <c r="A359" s="590">
        <v>69</v>
      </c>
      <c r="B359" s="591" t="s">
        <v>279</v>
      </c>
      <c r="C359" s="592" t="s">
        <v>380</v>
      </c>
      <c r="D359" s="593">
        <f>VLOOKUP(C359,TLine_Cost,2,FALSE)</f>
        <v>143534.71</v>
      </c>
      <c r="E359" s="593">
        <f>VLOOKUP(C359,TLine_Cost,4,FALSE)</f>
        <v>138648.66266164489</v>
      </c>
      <c r="F359" s="594" t="s">
        <v>28</v>
      </c>
      <c r="G359" s="590">
        <v>51175</v>
      </c>
      <c r="H359" s="592" t="s">
        <v>878</v>
      </c>
      <c r="I359" s="590">
        <v>51183</v>
      </c>
      <c r="J359" s="592" t="s">
        <v>960</v>
      </c>
      <c r="K359" s="596">
        <f>D359*V359/W359</f>
        <v>12883.714894178082</v>
      </c>
      <c r="L359" s="596">
        <f>E359*V359/W359</f>
        <v>12445.141946444221</v>
      </c>
      <c r="M359" s="597">
        <f>SUM(K359)</f>
        <v>12883.714894178082</v>
      </c>
      <c r="N359" s="598" t="s">
        <v>269</v>
      </c>
      <c r="O359" s="599" t="s">
        <v>263</v>
      </c>
      <c r="P359" s="598" t="str">
        <f>VLOOKUP(I359,I25:J492,2,FALSE)</f>
        <v>Farwell</v>
      </c>
      <c r="Q359" s="600" t="e">
        <f>VLOOKUP(I359,#REF!,5,FALSE)</f>
        <v>#REF!</v>
      </c>
      <c r="R359" s="600" t="e">
        <f>VLOOKUP(I359,#REF!,6,FALSE)</f>
        <v>#REF!</v>
      </c>
      <c r="S359" s="601" t="e">
        <f>SQRT(Q359^2+R359^2)</f>
        <v>#REF!</v>
      </c>
      <c r="T359" s="590">
        <v>69</v>
      </c>
      <c r="U359" s="590">
        <v>1</v>
      </c>
      <c r="V359" s="676">
        <v>2.621</v>
      </c>
      <c r="W359" s="676">
        <v>29.2</v>
      </c>
      <c r="X359" s="598">
        <f t="shared" si="287"/>
        <v>1</v>
      </c>
      <c r="Y359" s="598">
        <f t="shared" si="292"/>
        <v>0</v>
      </c>
      <c r="Z359" s="603">
        <f>K359*X359*Y359</f>
        <v>0</v>
      </c>
      <c r="AA359" s="603">
        <f>L359*X359*Y359</f>
        <v>0</v>
      </c>
      <c r="AB359" s="598">
        <f>IF(N359="R",1,0)</f>
        <v>1</v>
      </c>
      <c r="AC359" s="603">
        <f>K359*X359*AB359</f>
        <v>12883.714894178082</v>
      </c>
      <c r="AD359" s="603">
        <f>L359*X359*AB359</f>
        <v>12445.141946444221</v>
      </c>
      <c r="AE359" s="598" t="s">
        <v>263</v>
      </c>
      <c r="AF359" s="590">
        <v>526</v>
      </c>
      <c r="AG359" s="590">
        <v>100</v>
      </c>
      <c r="AH359" s="604">
        <f>V359</f>
        <v>2.621</v>
      </c>
      <c r="AI359" s="605"/>
      <c r="AJ359" s="626"/>
      <c r="AK359" s="626"/>
      <c r="AL359" s="591"/>
    </row>
    <row r="360" spans="1:38" s="589" customFormat="1" ht="14.45" customHeight="1" x14ac:dyDescent="0.2">
      <c r="A360" s="590">
        <v>69</v>
      </c>
      <c r="B360" s="591" t="s">
        <v>279</v>
      </c>
      <c r="C360" s="592" t="s">
        <v>380</v>
      </c>
      <c r="D360" s="593">
        <f t="shared" si="308"/>
        <v>143534.71</v>
      </c>
      <c r="E360" s="593">
        <f t="shared" si="307"/>
        <v>138648.66266164489</v>
      </c>
      <c r="F360" s="594" t="s">
        <v>29</v>
      </c>
      <c r="G360" s="590">
        <v>51183</v>
      </c>
      <c r="H360" s="595" t="s">
        <v>286</v>
      </c>
      <c r="I360" s="590"/>
      <c r="J360" s="595" t="s">
        <v>632</v>
      </c>
      <c r="K360" s="596">
        <f t="shared" ref="K360:K367" si="309">D360*V360/W360</f>
        <v>19908.067654109585</v>
      </c>
      <c r="L360" s="596">
        <f t="shared" ref="L360:L367" si="310">E360*V360/W360</f>
        <v>19230.379581495268</v>
      </c>
      <c r="M360" s="597">
        <f>SUM(K360:K365)</f>
        <v>118583.26520684932</v>
      </c>
      <c r="N360" s="598" t="s">
        <v>269</v>
      </c>
      <c r="O360" s="599" t="s">
        <v>263</v>
      </c>
      <c r="P360" s="598"/>
      <c r="Q360" s="600"/>
      <c r="R360" s="600"/>
      <c r="S360" s="601"/>
      <c r="T360" s="590">
        <v>69</v>
      </c>
      <c r="U360" s="590">
        <v>1</v>
      </c>
      <c r="V360" s="604">
        <v>4.05</v>
      </c>
      <c r="W360" s="676">
        <v>29.2</v>
      </c>
      <c r="X360" s="598">
        <f t="shared" si="287"/>
        <v>0</v>
      </c>
      <c r="Y360" s="598">
        <f t="shared" si="292"/>
        <v>0</v>
      </c>
      <c r="Z360" s="603">
        <f t="shared" si="302"/>
        <v>0</v>
      </c>
      <c r="AA360" s="603">
        <f t="shared" si="303"/>
        <v>0</v>
      </c>
      <c r="AB360" s="598">
        <f t="shared" si="304"/>
        <v>1</v>
      </c>
      <c r="AC360" s="603">
        <f t="shared" si="305"/>
        <v>0</v>
      </c>
      <c r="AD360" s="603">
        <f t="shared" si="306"/>
        <v>0</v>
      </c>
      <c r="AE360" s="598" t="s">
        <v>263</v>
      </c>
      <c r="AF360" s="590">
        <v>526</v>
      </c>
      <c r="AG360" s="590">
        <v>100</v>
      </c>
      <c r="AH360" s="604">
        <f t="shared" si="297"/>
        <v>4.05</v>
      </c>
      <c r="AI360" s="605"/>
      <c r="AJ360" s="591"/>
      <c r="AK360" s="591"/>
      <c r="AL360" s="591"/>
    </row>
    <row r="361" spans="1:38" s="589" customFormat="1" ht="14.45" customHeight="1" x14ac:dyDescent="0.2">
      <c r="A361" s="590">
        <v>69</v>
      </c>
      <c r="B361" s="591" t="s">
        <v>279</v>
      </c>
      <c r="C361" s="592" t="s">
        <v>380</v>
      </c>
      <c r="D361" s="593">
        <f t="shared" si="308"/>
        <v>143534.71</v>
      </c>
      <c r="E361" s="593">
        <f t="shared" si="307"/>
        <v>138648.66266164489</v>
      </c>
      <c r="F361" s="594" t="s">
        <v>29</v>
      </c>
      <c r="G361" s="590">
        <v>51229</v>
      </c>
      <c r="H361" s="608" t="s">
        <v>284</v>
      </c>
      <c r="I361" s="590">
        <v>51185</v>
      </c>
      <c r="J361" s="595" t="s">
        <v>285</v>
      </c>
      <c r="K361" s="596">
        <f t="shared" si="309"/>
        <v>29306.641815753421</v>
      </c>
      <c r="L361" s="596">
        <f t="shared" si="310"/>
        <v>28309.018040709823</v>
      </c>
      <c r="M361" s="597"/>
      <c r="N361" s="598" t="s">
        <v>262</v>
      </c>
      <c r="O361" s="599" t="s">
        <v>602</v>
      </c>
      <c r="P361" s="598" t="e">
        <f>VLOOKUP(I361,I362:J832,2,FALSE)</f>
        <v>#N/A</v>
      </c>
      <c r="Q361" s="600" t="e">
        <f>VLOOKUP(I361,#REF!,5,FALSE)</f>
        <v>#REF!</v>
      </c>
      <c r="R361" s="600" t="e">
        <f>VLOOKUP(I361,#REF!,6,FALSE)</f>
        <v>#REF!</v>
      </c>
      <c r="S361" s="601" t="e">
        <f t="shared" ref="S361:S367" si="311">SQRT(Q361^2+R361^2)</f>
        <v>#REF!</v>
      </c>
      <c r="T361" s="590">
        <v>69</v>
      </c>
      <c r="U361" s="590">
        <v>1</v>
      </c>
      <c r="V361" s="604">
        <v>5.9619999999999997</v>
      </c>
      <c r="W361" s="676">
        <v>29.2</v>
      </c>
      <c r="X361" s="598">
        <f t="shared" si="287"/>
        <v>0</v>
      </c>
      <c r="Y361" s="598">
        <f t="shared" si="292"/>
        <v>1</v>
      </c>
      <c r="Z361" s="603">
        <f t="shared" si="302"/>
        <v>0</v>
      </c>
      <c r="AA361" s="603">
        <f t="shared" si="303"/>
        <v>0</v>
      </c>
      <c r="AB361" s="598">
        <f t="shared" si="304"/>
        <v>0</v>
      </c>
      <c r="AC361" s="603">
        <f t="shared" si="305"/>
        <v>0</v>
      </c>
      <c r="AD361" s="603">
        <f t="shared" si="306"/>
        <v>0</v>
      </c>
      <c r="AE361" s="598" t="s">
        <v>263</v>
      </c>
      <c r="AF361" s="590">
        <v>526</v>
      </c>
      <c r="AG361" s="590">
        <v>100</v>
      </c>
      <c r="AH361" s="604">
        <f t="shared" si="297"/>
        <v>5.9619999999999997</v>
      </c>
      <c r="AI361" s="605"/>
      <c r="AJ361" s="591"/>
      <c r="AK361" s="591"/>
      <c r="AL361" s="591"/>
    </row>
    <row r="362" spans="1:38" s="589" customFormat="1" ht="14.45" customHeight="1" x14ac:dyDescent="0.2">
      <c r="A362" s="590">
        <v>69</v>
      </c>
      <c r="B362" s="591" t="s">
        <v>279</v>
      </c>
      <c r="C362" s="592" t="s">
        <v>380</v>
      </c>
      <c r="D362" s="593">
        <f t="shared" si="308"/>
        <v>143534.71</v>
      </c>
      <c r="E362" s="593">
        <f t="shared" si="307"/>
        <v>138648.66266164489</v>
      </c>
      <c r="F362" s="594" t="s">
        <v>29</v>
      </c>
      <c r="G362" s="590">
        <v>51231</v>
      </c>
      <c r="H362" s="608" t="s">
        <v>283</v>
      </c>
      <c r="I362" s="590">
        <v>51229</v>
      </c>
      <c r="J362" s="595" t="s">
        <v>284</v>
      </c>
      <c r="K362" s="596">
        <f t="shared" si="309"/>
        <v>11438.536649657533</v>
      </c>
      <c r="L362" s="596">
        <f t="shared" si="310"/>
        <v>11049.158836083825</v>
      </c>
      <c r="M362" s="597"/>
      <c r="N362" s="598" t="s">
        <v>269</v>
      </c>
      <c r="O362" s="599" t="s">
        <v>263</v>
      </c>
      <c r="P362" s="598" t="e">
        <f>VLOOKUP(I362,I363:J832,2,FALSE)</f>
        <v>#N/A</v>
      </c>
      <c r="Q362" s="600" t="e">
        <f>VLOOKUP(I362,#REF!,5,FALSE)</f>
        <v>#REF!</v>
      </c>
      <c r="R362" s="600" t="e">
        <f>VLOOKUP(I362,#REF!,6,FALSE)</f>
        <v>#REF!</v>
      </c>
      <c r="S362" s="601" t="e">
        <f t="shared" si="311"/>
        <v>#REF!</v>
      </c>
      <c r="T362" s="590">
        <v>69</v>
      </c>
      <c r="U362" s="590">
        <v>1</v>
      </c>
      <c r="V362" s="604">
        <v>2.327</v>
      </c>
      <c r="W362" s="676">
        <v>29.2</v>
      </c>
      <c r="X362" s="598">
        <f t="shared" si="287"/>
        <v>0</v>
      </c>
      <c r="Y362" s="598">
        <f t="shared" si="292"/>
        <v>0</v>
      </c>
      <c r="Z362" s="603">
        <f t="shared" si="302"/>
        <v>0</v>
      </c>
      <c r="AA362" s="603">
        <f t="shared" si="303"/>
        <v>0</v>
      </c>
      <c r="AB362" s="598">
        <f t="shared" si="304"/>
        <v>1</v>
      </c>
      <c r="AC362" s="603">
        <f t="shared" si="305"/>
        <v>0</v>
      </c>
      <c r="AD362" s="603">
        <f t="shared" si="306"/>
        <v>0</v>
      </c>
      <c r="AE362" s="598" t="s">
        <v>263</v>
      </c>
      <c r="AF362" s="590">
        <v>526</v>
      </c>
      <c r="AG362" s="590">
        <v>100</v>
      </c>
      <c r="AH362" s="604">
        <f t="shared" si="297"/>
        <v>2.327</v>
      </c>
      <c r="AI362" s="605"/>
      <c r="AJ362" s="591"/>
      <c r="AK362" s="591"/>
      <c r="AL362" s="591"/>
    </row>
    <row r="363" spans="1:38" s="589" customFormat="1" ht="14.45" customHeight="1" x14ac:dyDescent="0.2">
      <c r="A363" s="590">
        <v>69</v>
      </c>
      <c r="B363" s="591" t="s">
        <v>279</v>
      </c>
      <c r="C363" s="592" t="s">
        <v>380</v>
      </c>
      <c r="D363" s="593">
        <f t="shared" si="308"/>
        <v>143534.71</v>
      </c>
      <c r="E363" s="593">
        <f t="shared" si="307"/>
        <v>138648.66266164489</v>
      </c>
      <c r="F363" s="594" t="s">
        <v>29</v>
      </c>
      <c r="G363" s="590">
        <v>51233</v>
      </c>
      <c r="H363" s="608" t="s">
        <v>282</v>
      </c>
      <c r="I363" s="590">
        <v>51231</v>
      </c>
      <c r="J363" s="595" t="s">
        <v>283</v>
      </c>
      <c r="K363" s="596">
        <f t="shared" si="309"/>
        <v>44957.823892465756</v>
      </c>
      <c r="L363" s="596">
        <f t="shared" si="310"/>
        <v>43427.42016107549</v>
      </c>
      <c r="M363" s="597"/>
      <c r="N363" s="598" t="s">
        <v>262</v>
      </c>
      <c r="O363" s="599" t="s">
        <v>603</v>
      </c>
      <c r="P363" s="598" t="e">
        <f>VLOOKUP(I363,I364:J833,2,FALSE)</f>
        <v>#N/A</v>
      </c>
      <c r="Q363" s="600" t="e">
        <f>VLOOKUP(I363,#REF!,5,FALSE)</f>
        <v>#REF!</v>
      </c>
      <c r="R363" s="600" t="e">
        <f>VLOOKUP(I363,#REF!,6,FALSE)</f>
        <v>#REF!</v>
      </c>
      <c r="S363" s="601" t="e">
        <f t="shared" si="311"/>
        <v>#REF!</v>
      </c>
      <c r="T363" s="590">
        <v>69</v>
      </c>
      <c r="U363" s="590">
        <v>1</v>
      </c>
      <c r="V363" s="604">
        <v>9.1460000000000008</v>
      </c>
      <c r="W363" s="676">
        <v>29.2</v>
      </c>
      <c r="X363" s="598">
        <f t="shared" si="287"/>
        <v>0</v>
      </c>
      <c r="Y363" s="598">
        <f t="shared" si="292"/>
        <v>1</v>
      </c>
      <c r="Z363" s="603">
        <f t="shared" si="302"/>
        <v>0</v>
      </c>
      <c r="AA363" s="603">
        <f t="shared" si="303"/>
        <v>0</v>
      </c>
      <c r="AB363" s="598">
        <f t="shared" si="304"/>
        <v>0</v>
      </c>
      <c r="AC363" s="603">
        <f t="shared" si="305"/>
        <v>0</v>
      </c>
      <c r="AD363" s="603">
        <f t="shared" si="306"/>
        <v>0</v>
      </c>
      <c r="AE363" s="598" t="s">
        <v>263</v>
      </c>
      <c r="AF363" s="590">
        <v>526</v>
      </c>
      <c r="AG363" s="590">
        <v>100</v>
      </c>
      <c r="AH363" s="604">
        <f t="shared" si="297"/>
        <v>9.1460000000000008</v>
      </c>
      <c r="AI363" s="605"/>
      <c r="AJ363" s="591"/>
      <c r="AK363" s="591"/>
      <c r="AL363" s="591"/>
    </row>
    <row r="364" spans="1:38" s="589" customFormat="1" ht="14.45" customHeight="1" x14ac:dyDescent="0.2">
      <c r="A364" s="590">
        <v>69</v>
      </c>
      <c r="B364" s="591" t="s">
        <v>279</v>
      </c>
      <c r="C364" s="592" t="s">
        <v>380</v>
      </c>
      <c r="D364" s="593">
        <f t="shared" si="308"/>
        <v>143534.71</v>
      </c>
      <c r="E364" s="593">
        <f t="shared" si="307"/>
        <v>138648.66266164489</v>
      </c>
      <c r="F364" s="594" t="s">
        <v>29</v>
      </c>
      <c r="G364" s="590">
        <v>51235</v>
      </c>
      <c r="H364" s="608" t="s">
        <v>280</v>
      </c>
      <c r="I364" s="590">
        <v>51233</v>
      </c>
      <c r="J364" s="595" t="s">
        <v>282</v>
      </c>
      <c r="K364" s="596">
        <f t="shared" si="309"/>
        <v>2649.4934482876711</v>
      </c>
      <c r="L364" s="596">
        <f t="shared" si="310"/>
        <v>2559.3023689940619</v>
      </c>
      <c r="M364" s="597"/>
      <c r="N364" s="598" t="s">
        <v>269</v>
      </c>
      <c r="O364" s="599" t="s">
        <v>263</v>
      </c>
      <c r="P364" s="598" t="e">
        <f>VLOOKUP(I364,I365:J834,2,FALSE)</f>
        <v>#N/A</v>
      </c>
      <c r="Q364" s="600" t="e">
        <f>VLOOKUP(I364,#REF!,5,FALSE)</f>
        <v>#REF!</v>
      </c>
      <c r="R364" s="600" t="e">
        <f>VLOOKUP(I364,#REF!,6,FALSE)</f>
        <v>#REF!</v>
      </c>
      <c r="S364" s="601" t="e">
        <f t="shared" si="311"/>
        <v>#REF!</v>
      </c>
      <c r="T364" s="590">
        <v>69</v>
      </c>
      <c r="U364" s="590">
        <v>1</v>
      </c>
      <c r="V364" s="604">
        <v>0.53900000000000003</v>
      </c>
      <c r="W364" s="676">
        <v>29.2</v>
      </c>
      <c r="X364" s="598">
        <f t="shared" si="287"/>
        <v>0</v>
      </c>
      <c r="Y364" s="598">
        <f t="shared" si="292"/>
        <v>0</v>
      </c>
      <c r="Z364" s="603">
        <f t="shared" si="302"/>
        <v>0</v>
      </c>
      <c r="AA364" s="603">
        <f t="shared" si="303"/>
        <v>0</v>
      </c>
      <c r="AB364" s="598">
        <f t="shared" si="304"/>
        <v>1</v>
      </c>
      <c r="AC364" s="603">
        <f t="shared" si="305"/>
        <v>0</v>
      </c>
      <c r="AD364" s="603">
        <f t="shared" si="306"/>
        <v>0</v>
      </c>
      <c r="AE364" s="598" t="s">
        <v>263</v>
      </c>
      <c r="AF364" s="590">
        <v>526</v>
      </c>
      <c r="AG364" s="590">
        <v>100</v>
      </c>
      <c r="AH364" s="604">
        <f t="shared" si="297"/>
        <v>0.53900000000000003</v>
      </c>
      <c r="AI364" s="605"/>
      <c r="AJ364" s="591"/>
      <c r="AK364" s="591"/>
      <c r="AL364" s="591"/>
    </row>
    <row r="365" spans="1:38" s="589" customFormat="1" ht="14.45" customHeight="1" x14ac:dyDescent="0.2">
      <c r="A365" s="590">
        <v>69</v>
      </c>
      <c r="B365" s="591" t="s">
        <v>279</v>
      </c>
      <c r="C365" s="592" t="s">
        <v>380</v>
      </c>
      <c r="D365" s="593">
        <f t="shared" si="308"/>
        <v>143534.71</v>
      </c>
      <c r="E365" s="593">
        <f t="shared" si="307"/>
        <v>138648.66266164489</v>
      </c>
      <c r="F365" s="594" t="s">
        <v>29</v>
      </c>
      <c r="G365" s="590">
        <v>51241</v>
      </c>
      <c r="H365" s="608" t="s">
        <v>281</v>
      </c>
      <c r="I365" s="590">
        <v>51235</v>
      </c>
      <c r="J365" s="595" t="s">
        <v>280</v>
      </c>
      <c r="K365" s="596">
        <f t="shared" si="309"/>
        <v>10322.701746575343</v>
      </c>
      <c r="L365" s="596">
        <f t="shared" si="310"/>
        <v>9971.307931145695</v>
      </c>
      <c r="M365" s="597"/>
      <c r="N365" s="598" t="s">
        <v>269</v>
      </c>
      <c r="O365" s="599" t="s">
        <v>263</v>
      </c>
      <c r="P365" s="598" t="str">
        <f>VLOOKUP(I365,I359:J835,2,FALSE)</f>
        <v>MULECY2</v>
      </c>
      <c r="Q365" s="600" t="e">
        <f>VLOOKUP(I365,#REF!,5,FALSE)</f>
        <v>#REF!</v>
      </c>
      <c r="R365" s="600" t="e">
        <f>VLOOKUP(I365,#REF!,6,FALSE)</f>
        <v>#REF!</v>
      </c>
      <c r="S365" s="601" t="e">
        <f t="shared" si="311"/>
        <v>#REF!</v>
      </c>
      <c r="T365" s="590">
        <v>69</v>
      </c>
      <c r="U365" s="590">
        <v>1</v>
      </c>
      <c r="V365" s="604">
        <v>2.1</v>
      </c>
      <c r="W365" s="676">
        <v>29.2</v>
      </c>
      <c r="X365" s="598">
        <f t="shared" si="287"/>
        <v>0</v>
      </c>
      <c r="Y365" s="598">
        <f t="shared" si="292"/>
        <v>0</v>
      </c>
      <c r="Z365" s="603">
        <f t="shared" si="302"/>
        <v>0</v>
      </c>
      <c r="AA365" s="603">
        <f t="shared" si="303"/>
        <v>0</v>
      </c>
      <c r="AB365" s="598">
        <f t="shared" si="304"/>
        <v>1</v>
      </c>
      <c r="AC365" s="603">
        <f t="shared" si="305"/>
        <v>0</v>
      </c>
      <c r="AD365" s="603">
        <f t="shared" si="306"/>
        <v>0</v>
      </c>
      <c r="AE365" s="598" t="s">
        <v>263</v>
      </c>
      <c r="AF365" s="590">
        <v>526</v>
      </c>
      <c r="AG365" s="590">
        <v>100</v>
      </c>
      <c r="AH365" s="604">
        <f t="shared" si="297"/>
        <v>2.1</v>
      </c>
      <c r="AI365" s="605"/>
      <c r="AJ365" s="591"/>
      <c r="AK365" s="591"/>
      <c r="AL365" s="591"/>
    </row>
    <row r="366" spans="1:38" s="589" customFormat="1" ht="14.45" customHeight="1" x14ac:dyDescent="0.2">
      <c r="A366" s="590">
        <v>69</v>
      </c>
      <c r="B366" s="591" t="s">
        <v>665</v>
      </c>
      <c r="C366" s="614" t="s">
        <v>741</v>
      </c>
      <c r="D366" s="593">
        <f t="shared" si="308"/>
        <v>515456.65</v>
      </c>
      <c r="E366" s="593">
        <f>VLOOKUP(C366,TLine_Cost,4,FALSE)</f>
        <v>437012.74839060078</v>
      </c>
      <c r="F366" s="594" t="s">
        <v>28</v>
      </c>
      <c r="G366" s="590">
        <v>51465</v>
      </c>
      <c r="H366" s="592" t="s">
        <v>607</v>
      </c>
      <c r="I366" s="590">
        <v>51461</v>
      </c>
      <c r="J366" s="592" t="s">
        <v>1088</v>
      </c>
      <c r="K366" s="596">
        <f t="shared" si="309"/>
        <v>366249.15013401234</v>
      </c>
      <c r="L366" s="596">
        <f t="shared" si="310"/>
        <v>310512.14044049388</v>
      </c>
      <c r="M366" s="597">
        <f>SUM(K366:K367)</f>
        <v>515456.65</v>
      </c>
      <c r="N366" s="598" t="s">
        <v>269</v>
      </c>
      <c r="O366" s="599" t="s">
        <v>263</v>
      </c>
      <c r="P366" s="598" t="str">
        <f>VLOOKUP(I366,I359:J753,2,FALSE)</f>
        <v>South Littlefield Substation</v>
      </c>
      <c r="Q366" s="600" t="e">
        <f>VLOOKUP(I366,#REF!,5,FALSE)</f>
        <v>#REF!</v>
      </c>
      <c r="R366" s="600" t="e">
        <f>VLOOKUP(I366,#REF!,6,FALSE)</f>
        <v>#REF!</v>
      </c>
      <c r="S366" s="601" t="e">
        <f t="shared" si="311"/>
        <v>#REF!</v>
      </c>
      <c r="T366" s="590">
        <v>69</v>
      </c>
      <c r="U366" s="590">
        <v>1</v>
      </c>
      <c r="V366" s="676">
        <v>2.6509999999999998</v>
      </c>
      <c r="W366" s="676">
        <v>3.7309999999999999</v>
      </c>
      <c r="X366" s="598">
        <f t="shared" si="287"/>
        <v>1</v>
      </c>
      <c r="Y366" s="598">
        <f t="shared" si="292"/>
        <v>0</v>
      </c>
      <c r="Z366" s="603">
        <f>K366*X366*Y366</f>
        <v>0</v>
      </c>
      <c r="AA366" s="603">
        <f>L366*X366*Y366</f>
        <v>0</v>
      </c>
      <c r="AB366" s="598">
        <f>IF(N366="R",1,0)</f>
        <v>1</v>
      </c>
      <c r="AC366" s="603">
        <f>K366*X366*AB366</f>
        <v>366249.15013401234</v>
      </c>
      <c r="AD366" s="603">
        <f>L366*X366*AB366</f>
        <v>310512.14044049388</v>
      </c>
      <c r="AE366" s="598" t="s">
        <v>263</v>
      </c>
      <c r="AF366" s="590">
        <v>526</v>
      </c>
      <c r="AG366" s="590">
        <v>100</v>
      </c>
      <c r="AH366" s="604">
        <f t="shared" si="297"/>
        <v>2.6509999999999998</v>
      </c>
      <c r="AI366" s="605"/>
      <c r="AJ366" s="591"/>
      <c r="AK366" s="591"/>
      <c r="AL366" s="591"/>
    </row>
    <row r="367" spans="1:38" s="589" customFormat="1" ht="14.45" customHeight="1" x14ac:dyDescent="0.2">
      <c r="A367" s="590">
        <v>69</v>
      </c>
      <c r="B367" s="591" t="s">
        <v>665</v>
      </c>
      <c r="C367" s="614" t="s">
        <v>741</v>
      </c>
      <c r="D367" s="593">
        <f t="shared" si="308"/>
        <v>515456.65</v>
      </c>
      <c r="E367" s="593">
        <f>VLOOKUP(C367,TLine_Cost,4,FALSE)</f>
        <v>437012.74839060078</v>
      </c>
      <c r="F367" s="594" t="s">
        <v>28</v>
      </c>
      <c r="G367" s="590">
        <v>51465</v>
      </c>
      <c r="H367" s="592" t="s">
        <v>1088</v>
      </c>
      <c r="I367" s="590">
        <v>51461</v>
      </c>
      <c r="J367" s="592" t="s">
        <v>1089</v>
      </c>
      <c r="K367" s="596">
        <f t="shared" si="309"/>
        <v>149207.49986598769</v>
      </c>
      <c r="L367" s="596">
        <f t="shared" si="310"/>
        <v>126500.60795010692</v>
      </c>
      <c r="M367" s="597"/>
      <c r="N367" s="598" t="s">
        <v>269</v>
      </c>
      <c r="O367" s="599" t="s">
        <v>263</v>
      </c>
      <c r="P367" s="598" t="str">
        <f>VLOOKUP(I367,I359:J754,2,FALSE)</f>
        <v>South Littlefield Substation</v>
      </c>
      <c r="Q367" s="600" t="e">
        <f>VLOOKUP(I367,#REF!,5,FALSE)</f>
        <v>#REF!</v>
      </c>
      <c r="R367" s="600" t="e">
        <f>VLOOKUP(I367,#REF!,6,FALSE)</f>
        <v>#REF!</v>
      </c>
      <c r="S367" s="601" t="e">
        <f t="shared" si="311"/>
        <v>#REF!</v>
      </c>
      <c r="T367" s="590">
        <v>69</v>
      </c>
      <c r="U367" s="590">
        <v>1</v>
      </c>
      <c r="V367" s="676">
        <v>1.08</v>
      </c>
      <c r="W367" s="676">
        <v>3.7309999999999999</v>
      </c>
      <c r="X367" s="598">
        <f t="shared" si="287"/>
        <v>1</v>
      </c>
      <c r="Y367" s="598">
        <f t="shared" si="292"/>
        <v>0</v>
      </c>
      <c r="Z367" s="603">
        <f>K367*X367*Y367</f>
        <v>0</v>
      </c>
      <c r="AA367" s="603">
        <f>L367*X367*Y367</f>
        <v>0</v>
      </c>
      <c r="AB367" s="598">
        <f>IF(N367="R",1,0)</f>
        <v>1</v>
      </c>
      <c r="AC367" s="603">
        <f>K367*X367*AB367</f>
        <v>149207.49986598769</v>
      </c>
      <c r="AD367" s="603">
        <f>L367*X367*AB367</f>
        <v>126500.60795010692</v>
      </c>
      <c r="AE367" s="598" t="s">
        <v>263</v>
      </c>
      <c r="AF367" s="590">
        <v>526</v>
      </c>
      <c r="AG367" s="590">
        <v>100</v>
      </c>
      <c r="AH367" s="604">
        <f t="shared" si="297"/>
        <v>1.08</v>
      </c>
      <c r="AI367" s="605"/>
      <c r="AJ367" s="591"/>
      <c r="AK367" s="591"/>
      <c r="AL367" s="591"/>
    </row>
    <row r="368" spans="1:38" s="589" customFormat="1" ht="14.45" customHeight="1" x14ac:dyDescent="0.2">
      <c r="A368" s="590">
        <v>69</v>
      </c>
      <c r="B368" s="591" t="s">
        <v>682</v>
      </c>
      <c r="C368" s="592" t="s">
        <v>1090</v>
      </c>
      <c r="D368" s="593">
        <v>0</v>
      </c>
      <c r="E368" s="593">
        <v>0</v>
      </c>
      <c r="F368" s="612" t="s">
        <v>29</v>
      </c>
      <c r="G368" s="590">
        <v>51359</v>
      </c>
      <c r="H368" s="608" t="s">
        <v>681</v>
      </c>
      <c r="I368" s="590">
        <v>51365</v>
      </c>
      <c r="J368" s="595" t="s">
        <v>686</v>
      </c>
      <c r="K368" s="596">
        <f t="shared" ref="K368:K373" si="312">D368*V368/W368</f>
        <v>0</v>
      </c>
      <c r="L368" s="596">
        <f t="shared" ref="L368:L373" si="313">E368*V368/W368</f>
        <v>0</v>
      </c>
      <c r="M368" s="597">
        <f>SUM(K368:K373)</f>
        <v>0</v>
      </c>
      <c r="N368" s="598" t="s">
        <v>269</v>
      </c>
      <c r="O368" s="599" t="s">
        <v>263</v>
      </c>
      <c r="P368" s="598" t="e">
        <f>VLOOKUP(I368,I369:J749,2,FALSE)</f>
        <v>#N/A</v>
      </c>
      <c r="Q368" s="600" t="e">
        <f>VLOOKUP(I368,#REF!,5,FALSE)</f>
        <v>#REF!</v>
      </c>
      <c r="R368" s="600" t="e">
        <f>VLOOKUP(I368,#REF!,6,FALSE)</f>
        <v>#REF!</v>
      </c>
      <c r="S368" s="601" t="e">
        <f t="shared" ref="S368:S383" si="314">SQRT(Q368^2+R368^2)</f>
        <v>#REF!</v>
      </c>
      <c r="T368" s="590">
        <v>69</v>
      </c>
      <c r="U368" s="590">
        <v>1</v>
      </c>
      <c r="V368" s="604">
        <v>3.5</v>
      </c>
      <c r="W368" s="604">
        <v>24.54</v>
      </c>
      <c r="X368" s="598">
        <f t="shared" si="287"/>
        <v>0</v>
      </c>
      <c r="Y368" s="598">
        <f t="shared" si="292"/>
        <v>0</v>
      </c>
      <c r="Z368" s="603">
        <f t="shared" ref="Z368:Z383" si="315">K368*X368*Y368</f>
        <v>0</v>
      </c>
      <c r="AA368" s="603">
        <f t="shared" ref="AA368:AA383" si="316">L368*X368*Y368</f>
        <v>0</v>
      </c>
      <c r="AB368" s="598">
        <f t="shared" ref="AB368:AB383" si="317">IF(N368="R",1,0)</f>
        <v>1</v>
      </c>
      <c r="AC368" s="603">
        <f t="shared" ref="AC368:AC383" si="318">K368*X368*AB368</f>
        <v>0</v>
      </c>
      <c r="AD368" s="603">
        <f t="shared" ref="AD368:AD383" si="319">L368*X368*AB368</f>
        <v>0</v>
      </c>
      <c r="AE368" s="598" t="s">
        <v>263</v>
      </c>
      <c r="AF368" s="590">
        <v>526</v>
      </c>
      <c r="AG368" s="590">
        <v>100</v>
      </c>
      <c r="AH368" s="604">
        <f t="shared" si="297"/>
        <v>3.5</v>
      </c>
      <c r="AI368" s="605"/>
      <c r="AJ368" s="591"/>
      <c r="AK368" s="591"/>
      <c r="AL368" s="591"/>
    </row>
    <row r="369" spans="1:38" s="589" customFormat="1" ht="14.45" customHeight="1" x14ac:dyDescent="0.2">
      <c r="A369" s="590">
        <v>69</v>
      </c>
      <c r="B369" s="591" t="s">
        <v>682</v>
      </c>
      <c r="C369" s="592" t="s">
        <v>1090</v>
      </c>
      <c r="D369" s="593">
        <v>0</v>
      </c>
      <c r="E369" s="593">
        <v>0</v>
      </c>
      <c r="F369" s="612" t="s">
        <v>29</v>
      </c>
      <c r="G369" s="590">
        <v>51365</v>
      </c>
      <c r="H369" s="608" t="s">
        <v>686</v>
      </c>
      <c r="I369" s="590">
        <v>51369</v>
      </c>
      <c r="J369" s="595" t="s">
        <v>260</v>
      </c>
      <c r="K369" s="596">
        <f t="shared" si="312"/>
        <v>0</v>
      </c>
      <c r="L369" s="596">
        <f t="shared" si="313"/>
        <v>0</v>
      </c>
      <c r="M369" s="597"/>
      <c r="N369" s="598" t="s">
        <v>269</v>
      </c>
      <c r="O369" s="599" t="s">
        <v>263</v>
      </c>
      <c r="P369" s="598" t="str">
        <f>VLOOKUP(I369,I370:J750,2,FALSE)</f>
        <v>LOCKNEY2</v>
      </c>
      <c r="Q369" s="600" t="e">
        <f>VLOOKUP(I369,#REF!,5,FALSE)</f>
        <v>#REF!</v>
      </c>
      <c r="R369" s="600" t="e">
        <f>VLOOKUP(I369,#REF!,6,FALSE)</f>
        <v>#REF!</v>
      </c>
      <c r="S369" s="601" t="e">
        <f t="shared" si="314"/>
        <v>#REF!</v>
      </c>
      <c r="T369" s="590">
        <v>69</v>
      </c>
      <c r="U369" s="590">
        <v>1</v>
      </c>
      <c r="V369" s="604">
        <v>1.5</v>
      </c>
      <c r="W369" s="604">
        <v>24.54</v>
      </c>
      <c r="X369" s="598">
        <f t="shared" si="287"/>
        <v>0</v>
      </c>
      <c r="Y369" s="598">
        <f t="shared" si="292"/>
        <v>0</v>
      </c>
      <c r="Z369" s="603">
        <f t="shared" si="315"/>
        <v>0</v>
      </c>
      <c r="AA369" s="603">
        <f t="shared" si="316"/>
        <v>0</v>
      </c>
      <c r="AB369" s="598">
        <f t="shared" si="317"/>
        <v>1</v>
      </c>
      <c r="AC369" s="603">
        <f t="shared" si="318"/>
        <v>0</v>
      </c>
      <c r="AD369" s="603">
        <f t="shared" si="319"/>
        <v>0</v>
      </c>
      <c r="AE369" s="598" t="s">
        <v>263</v>
      </c>
      <c r="AF369" s="590">
        <v>526</v>
      </c>
      <c r="AG369" s="590">
        <v>100</v>
      </c>
      <c r="AH369" s="604">
        <f t="shared" si="297"/>
        <v>1.5</v>
      </c>
      <c r="AI369" s="605"/>
      <c r="AJ369" s="591"/>
      <c r="AK369" s="591"/>
      <c r="AL369" s="591"/>
    </row>
    <row r="370" spans="1:38" s="589" customFormat="1" ht="14.45" customHeight="1" x14ac:dyDescent="0.2">
      <c r="A370" s="590">
        <v>69</v>
      </c>
      <c r="B370" s="591" t="s">
        <v>682</v>
      </c>
      <c r="C370" s="592" t="s">
        <v>1090</v>
      </c>
      <c r="D370" s="593">
        <v>0</v>
      </c>
      <c r="E370" s="593">
        <v>0</v>
      </c>
      <c r="F370" s="594" t="s">
        <v>29</v>
      </c>
      <c r="G370" s="590">
        <v>51513</v>
      </c>
      <c r="H370" s="608" t="s">
        <v>683</v>
      </c>
      <c r="I370" s="590">
        <v>51367</v>
      </c>
      <c r="J370" s="595" t="s">
        <v>685</v>
      </c>
      <c r="K370" s="596">
        <f t="shared" si="312"/>
        <v>0</v>
      </c>
      <c r="L370" s="596">
        <f t="shared" si="313"/>
        <v>0</v>
      </c>
      <c r="M370" s="597"/>
      <c r="N370" s="598" t="s">
        <v>262</v>
      </c>
      <c r="O370" s="599" t="s">
        <v>611</v>
      </c>
      <c r="P370" s="598" t="e">
        <f>VLOOKUP(I370,I372:J751,2,FALSE)</f>
        <v>#N/A</v>
      </c>
      <c r="Q370" s="600" t="e">
        <f>VLOOKUP(I370,#REF!,5,FALSE)</f>
        <v>#REF!</v>
      </c>
      <c r="R370" s="600" t="e">
        <f>VLOOKUP(I370,#REF!,6,FALSE)</f>
        <v>#REF!</v>
      </c>
      <c r="S370" s="601" t="e">
        <f t="shared" si="314"/>
        <v>#REF!</v>
      </c>
      <c r="T370" s="590">
        <v>69</v>
      </c>
      <c r="U370" s="590">
        <v>1</v>
      </c>
      <c r="V370" s="604">
        <v>4.9000000000000004</v>
      </c>
      <c r="W370" s="604">
        <v>24.54</v>
      </c>
      <c r="X370" s="598">
        <f t="shared" si="287"/>
        <v>0</v>
      </c>
      <c r="Y370" s="598">
        <f t="shared" si="292"/>
        <v>1</v>
      </c>
      <c r="Z370" s="603">
        <f t="shared" si="315"/>
        <v>0</v>
      </c>
      <c r="AA370" s="603">
        <f t="shared" si="316"/>
        <v>0</v>
      </c>
      <c r="AB370" s="598">
        <f t="shared" si="317"/>
        <v>0</v>
      </c>
      <c r="AC370" s="603">
        <f t="shared" si="318"/>
        <v>0</v>
      </c>
      <c r="AD370" s="603">
        <f t="shared" si="319"/>
        <v>0</v>
      </c>
      <c r="AE370" s="598" t="s">
        <v>263</v>
      </c>
      <c r="AF370" s="590">
        <v>526</v>
      </c>
      <c r="AG370" s="590">
        <v>100</v>
      </c>
      <c r="AH370" s="604">
        <f t="shared" si="297"/>
        <v>4.9000000000000004</v>
      </c>
      <c r="AI370" s="605"/>
      <c r="AJ370" s="591"/>
      <c r="AK370" s="591"/>
      <c r="AL370" s="591"/>
    </row>
    <row r="371" spans="1:38" s="589" customFormat="1" ht="14.45" customHeight="1" x14ac:dyDescent="0.2">
      <c r="A371" s="590">
        <v>69</v>
      </c>
      <c r="B371" s="591" t="s">
        <v>682</v>
      </c>
      <c r="C371" s="592" t="s">
        <v>1090</v>
      </c>
      <c r="D371" s="593">
        <v>0</v>
      </c>
      <c r="E371" s="593">
        <v>0</v>
      </c>
      <c r="F371" s="594" t="s">
        <v>29</v>
      </c>
      <c r="G371" s="590">
        <v>51367</v>
      </c>
      <c r="H371" s="608" t="s">
        <v>685</v>
      </c>
      <c r="I371" s="590">
        <v>51369</v>
      </c>
      <c r="J371" s="595" t="s">
        <v>260</v>
      </c>
      <c r="K371" s="596">
        <f t="shared" si="312"/>
        <v>0</v>
      </c>
      <c r="L371" s="596">
        <f t="shared" si="313"/>
        <v>0</v>
      </c>
      <c r="M371" s="597"/>
      <c r="N371" s="598" t="s">
        <v>269</v>
      </c>
      <c r="O371" s="599" t="s">
        <v>263</v>
      </c>
      <c r="P371" s="598"/>
      <c r="Q371" s="600"/>
      <c r="R371" s="600"/>
      <c r="S371" s="601"/>
      <c r="T371" s="590">
        <v>69</v>
      </c>
      <c r="U371" s="590">
        <v>1</v>
      </c>
      <c r="V371" s="604">
        <f>4.2+3.5</f>
        <v>7.7</v>
      </c>
      <c r="W371" s="604">
        <v>24.54</v>
      </c>
      <c r="X371" s="598">
        <f t="shared" si="287"/>
        <v>0</v>
      </c>
      <c r="Y371" s="598">
        <f t="shared" si="292"/>
        <v>0</v>
      </c>
      <c r="Z371" s="603">
        <f>K371*X371*Y371</f>
        <v>0</v>
      </c>
      <c r="AA371" s="603">
        <f>L371*X371*Y371</f>
        <v>0</v>
      </c>
      <c r="AB371" s="598">
        <f>IF(N371="R",1,0)</f>
        <v>1</v>
      </c>
      <c r="AC371" s="603">
        <f>K371*X371*AB371</f>
        <v>0</v>
      </c>
      <c r="AD371" s="603">
        <f>L371*X371*AB371</f>
        <v>0</v>
      </c>
      <c r="AE371" s="598" t="s">
        <v>263</v>
      </c>
      <c r="AF371" s="590">
        <v>526</v>
      </c>
      <c r="AG371" s="590">
        <v>100</v>
      </c>
      <c r="AH371" s="604">
        <f t="shared" si="297"/>
        <v>7.7</v>
      </c>
      <c r="AI371" s="605"/>
      <c r="AJ371" s="591"/>
      <c r="AK371" s="591"/>
      <c r="AL371" s="591"/>
    </row>
    <row r="372" spans="1:38" s="589" customFormat="1" ht="14.45" customHeight="1" x14ac:dyDescent="0.2">
      <c r="A372" s="590">
        <v>69</v>
      </c>
      <c r="B372" s="591" t="s">
        <v>682</v>
      </c>
      <c r="C372" s="592" t="s">
        <v>1090</v>
      </c>
      <c r="D372" s="593">
        <v>0</v>
      </c>
      <c r="E372" s="593">
        <v>0</v>
      </c>
      <c r="F372" s="594" t="s">
        <v>29</v>
      </c>
      <c r="G372" s="590">
        <v>51515</v>
      </c>
      <c r="H372" s="608" t="s">
        <v>684</v>
      </c>
      <c r="I372" s="590">
        <v>51513</v>
      </c>
      <c r="J372" s="595" t="s">
        <v>683</v>
      </c>
      <c r="K372" s="596">
        <f t="shared" si="312"/>
        <v>0</v>
      </c>
      <c r="L372" s="596">
        <f t="shared" si="313"/>
        <v>0</v>
      </c>
      <c r="M372" s="597"/>
      <c r="N372" s="598" t="s">
        <v>269</v>
      </c>
      <c r="O372" s="599" t="s">
        <v>263</v>
      </c>
      <c r="P372" s="598" t="e">
        <f>VLOOKUP(I372,I373:J752,2,FALSE)</f>
        <v>#N/A</v>
      </c>
      <c r="Q372" s="600" t="e">
        <f>VLOOKUP(I372,#REF!,5,FALSE)</f>
        <v>#REF!</v>
      </c>
      <c r="R372" s="600" t="e">
        <f>VLOOKUP(I372,#REF!,6,FALSE)</f>
        <v>#REF!</v>
      </c>
      <c r="S372" s="601" t="e">
        <f t="shared" si="314"/>
        <v>#REF!</v>
      </c>
      <c r="T372" s="590">
        <v>69</v>
      </c>
      <c r="U372" s="590">
        <v>1</v>
      </c>
      <c r="V372" s="604">
        <v>3.6</v>
      </c>
      <c r="W372" s="604">
        <v>24.54</v>
      </c>
      <c r="X372" s="598">
        <f t="shared" ref="X372:X431" si="320">IF(F372="yes",1,0)</f>
        <v>0</v>
      </c>
      <c r="Y372" s="598">
        <f t="shared" si="292"/>
        <v>0</v>
      </c>
      <c r="Z372" s="603">
        <f t="shared" si="315"/>
        <v>0</v>
      </c>
      <c r="AA372" s="603">
        <f t="shared" si="316"/>
        <v>0</v>
      </c>
      <c r="AB372" s="598">
        <f t="shared" si="317"/>
        <v>1</v>
      </c>
      <c r="AC372" s="603">
        <f t="shared" si="318"/>
        <v>0</v>
      </c>
      <c r="AD372" s="603">
        <f t="shared" si="319"/>
        <v>0</v>
      </c>
      <c r="AE372" s="598" t="s">
        <v>263</v>
      </c>
      <c r="AF372" s="590">
        <v>526</v>
      </c>
      <c r="AG372" s="590">
        <v>100</v>
      </c>
      <c r="AH372" s="604">
        <f t="shared" si="297"/>
        <v>3.6</v>
      </c>
      <c r="AI372" s="605"/>
      <c r="AJ372" s="591"/>
      <c r="AK372" s="591"/>
      <c r="AL372" s="591"/>
    </row>
    <row r="373" spans="1:38" s="589" customFormat="1" ht="14.45" customHeight="1" x14ac:dyDescent="0.2">
      <c r="A373" s="590">
        <v>69</v>
      </c>
      <c r="B373" s="591" t="s">
        <v>682</v>
      </c>
      <c r="C373" s="592" t="s">
        <v>1090</v>
      </c>
      <c r="D373" s="593">
        <v>0</v>
      </c>
      <c r="E373" s="593">
        <v>0</v>
      </c>
      <c r="F373" s="594" t="s">
        <v>29</v>
      </c>
      <c r="G373" s="590">
        <v>51517</v>
      </c>
      <c r="H373" s="608" t="s">
        <v>265</v>
      </c>
      <c r="I373" s="590">
        <v>51515</v>
      </c>
      <c r="J373" s="595" t="s">
        <v>684</v>
      </c>
      <c r="K373" s="596">
        <f t="shared" si="312"/>
        <v>0</v>
      </c>
      <c r="L373" s="596">
        <f t="shared" si="313"/>
        <v>0</v>
      </c>
      <c r="M373" s="597"/>
      <c r="N373" s="598" t="s">
        <v>269</v>
      </c>
      <c r="O373" s="599" t="s">
        <v>263</v>
      </c>
      <c r="P373" s="598" t="e">
        <f>VLOOKUP(I373,I374:J753,2,FALSE)</f>
        <v>#N/A</v>
      </c>
      <c r="Q373" s="600" t="e">
        <f>VLOOKUP(I373,#REF!,5,FALSE)</f>
        <v>#REF!</v>
      </c>
      <c r="R373" s="600" t="e">
        <f>VLOOKUP(I373,#REF!,6,FALSE)</f>
        <v>#REF!</v>
      </c>
      <c r="S373" s="601" t="e">
        <f t="shared" si="314"/>
        <v>#REF!</v>
      </c>
      <c r="T373" s="590">
        <v>69</v>
      </c>
      <c r="U373" s="590">
        <v>1</v>
      </c>
      <c r="V373" s="604">
        <v>3.34</v>
      </c>
      <c r="W373" s="604">
        <v>24.54</v>
      </c>
      <c r="X373" s="598">
        <f t="shared" si="320"/>
        <v>0</v>
      </c>
      <c r="Y373" s="598">
        <f t="shared" ref="Y373:Y432" si="321">IF(N373="W",1,0)</f>
        <v>0</v>
      </c>
      <c r="Z373" s="603">
        <f t="shared" si="315"/>
        <v>0</v>
      </c>
      <c r="AA373" s="603">
        <f t="shared" si="316"/>
        <v>0</v>
      </c>
      <c r="AB373" s="598">
        <f t="shared" si="317"/>
        <v>1</v>
      </c>
      <c r="AC373" s="603">
        <f t="shared" si="318"/>
        <v>0</v>
      </c>
      <c r="AD373" s="603">
        <f t="shared" si="319"/>
        <v>0</v>
      </c>
      <c r="AE373" s="598" t="s">
        <v>263</v>
      </c>
      <c r="AF373" s="590">
        <v>526</v>
      </c>
      <c r="AG373" s="590">
        <v>100</v>
      </c>
      <c r="AH373" s="604">
        <f t="shared" si="297"/>
        <v>3.34</v>
      </c>
      <c r="AI373" s="605"/>
      <c r="AJ373" s="591"/>
      <c r="AK373" s="591"/>
      <c r="AL373" s="591"/>
    </row>
    <row r="374" spans="1:38" s="589" customFormat="1" ht="14.45" customHeight="1" x14ac:dyDescent="0.2">
      <c r="A374" s="590">
        <v>69</v>
      </c>
      <c r="B374" s="591" t="s">
        <v>687</v>
      </c>
      <c r="C374" s="606" t="s">
        <v>817</v>
      </c>
      <c r="D374" s="593">
        <f>VLOOKUP(C374,TLine_Cost,2,FALSE)</f>
        <v>6412087.1499999994</v>
      </c>
      <c r="E374" s="593">
        <f>VLOOKUP(C374,TLine_Cost,4,FALSE)</f>
        <v>5577282.6863616724</v>
      </c>
      <c r="F374" s="594" t="s">
        <v>29</v>
      </c>
      <c r="G374" s="590">
        <v>51331</v>
      </c>
      <c r="H374" s="608" t="s">
        <v>690</v>
      </c>
      <c r="I374" s="590">
        <v>51329</v>
      </c>
      <c r="J374" s="595" t="s">
        <v>691</v>
      </c>
      <c r="K374" s="596">
        <f>D374*V374/W374</f>
        <v>1423870.8269020747</v>
      </c>
      <c r="L374" s="596">
        <f>E374*V374/W374</f>
        <v>1238493.7891083437</v>
      </c>
      <c r="M374" s="597">
        <f>SUM(K374:K377)</f>
        <v>6155323.5582635589</v>
      </c>
      <c r="N374" s="598" t="s">
        <v>269</v>
      </c>
      <c r="O374" s="599" t="s">
        <v>263</v>
      </c>
      <c r="P374" s="598" t="e">
        <f>VLOOKUP(I374,I375:J754,2,FALSE)</f>
        <v>#N/A</v>
      </c>
      <c r="Q374" s="600" t="e">
        <f>VLOOKUP(I374,#REF!,5,FALSE)</f>
        <v>#REF!</v>
      </c>
      <c r="R374" s="600" t="e">
        <f>VLOOKUP(I374,#REF!,6,FALSE)</f>
        <v>#REF!</v>
      </c>
      <c r="S374" s="601" t="e">
        <f t="shared" si="314"/>
        <v>#REF!</v>
      </c>
      <c r="T374" s="590">
        <v>69</v>
      </c>
      <c r="U374" s="590">
        <v>1</v>
      </c>
      <c r="V374" s="604">
        <v>6.1</v>
      </c>
      <c r="W374" s="604">
        <v>27.47</v>
      </c>
      <c r="X374" s="598">
        <f t="shared" si="320"/>
        <v>0</v>
      </c>
      <c r="Y374" s="598">
        <f t="shared" si="321"/>
        <v>0</v>
      </c>
      <c r="Z374" s="603">
        <f t="shared" si="315"/>
        <v>0</v>
      </c>
      <c r="AA374" s="603">
        <f t="shared" si="316"/>
        <v>0</v>
      </c>
      <c r="AB374" s="598">
        <f t="shared" si="317"/>
        <v>1</v>
      </c>
      <c r="AC374" s="603">
        <f t="shared" si="318"/>
        <v>0</v>
      </c>
      <c r="AD374" s="603">
        <f t="shared" si="319"/>
        <v>0</v>
      </c>
      <c r="AE374" s="598" t="s">
        <v>263</v>
      </c>
      <c r="AF374" s="590">
        <v>526</v>
      </c>
      <c r="AG374" s="590">
        <v>100</v>
      </c>
      <c r="AH374" s="604">
        <f t="shared" si="297"/>
        <v>6.1</v>
      </c>
      <c r="AI374" s="591"/>
      <c r="AJ374" s="591"/>
      <c r="AK374" s="591"/>
      <c r="AL374" s="591"/>
    </row>
    <row r="375" spans="1:38" s="589" customFormat="1" ht="14.45" customHeight="1" x14ac:dyDescent="0.2">
      <c r="A375" s="590">
        <v>69</v>
      </c>
      <c r="B375" s="591" t="s">
        <v>687</v>
      </c>
      <c r="C375" s="606" t="s">
        <v>817</v>
      </c>
      <c r="D375" s="593">
        <f>VLOOKUP(C375,TLine_Cost,2,FALSE)</f>
        <v>6412087.1499999994</v>
      </c>
      <c r="E375" s="593">
        <f>VLOOKUP(C375,TLine_Cost,4,FALSE)</f>
        <v>5577282.6863616724</v>
      </c>
      <c r="F375" s="594" t="s">
        <v>29</v>
      </c>
      <c r="G375" s="590">
        <v>51375</v>
      </c>
      <c r="H375" s="608" t="s">
        <v>689</v>
      </c>
      <c r="I375" s="590">
        <v>51331</v>
      </c>
      <c r="J375" s="595" t="s">
        <v>690</v>
      </c>
      <c r="K375" s="596">
        <f>D375*V375/W375</f>
        <v>2334214.4703312702</v>
      </c>
      <c r="L375" s="596">
        <f>E375*V375/W375</f>
        <v>2030317.6870628584</v>
      </c>
      <c r="M375" s="597"/>
      <c r="N375" s="598" t="s">
        <v>262</v>
      </c>
      <c r="O375" s="599" t="s">
        <v>611</v>
      </c>
      <c r="P375" s="598" t="e">
        <f>VLOOKUP(I375,I376:J755,2,FALSE)</f>
        <v>#N/A</v>
      </c>
      <c r="Q375" s="600" t="e">
        <f>VLOOKUP(I375,#REF!,5,FALSE)</f>
        <v>#REF!</v>
      </c>
      <c r="R375" s="600" t="e">
        <f>VLOOKUP(I375,#REF!,6,FALSE)</f>
        <v>#REF!</v>
      </c>
      <c r="S375" s="601" t="e">
        <f t="shared" si="314"/>
        <v>#REF!</v>
      </c>
      <c r="T375" s="590">
        <v>69</v>
      </c>
      <c r="U375" s="590">
        <v>1</v>
      </c>
      <c r="V375" s="604">
        <v>10</v>
      </c>
      <c r="W375" s="604">
        <v>27.47</v>
      </c>
      <c r="X375" s="598">
        <f t="shared" si="320"/>
        <v>0</v>
      </c>
      <c r="Y375" s="598">
        <f t="shared" si="321"/>
        <v>1</v>
      </c>
      <c r="Z375" s="603">
        <f t="shared" si="315"/>
        <v>0</v>
      </c>
      <c r="AA375" s="603">
        <f t="shared" si="316"/>
        <v>0</v>
      </c>
      <c r="AB375" s="598">
        <f t="shared" si="317"/>
        <v>0</v>
      </c>
      <c r="AC375" s="603">
        <f t="shared" si="318"/>
        <v>0</v>
      </c>
      <c r="AD375" s="603">
        <f t="shared" si="319"/>
        <v>0</v>
      </c>
      <c r="AE375" s="598" t="s">
        <v>263</v>
      </c>
      <c r="AF375" s="590">
        <v>526</v>
      </c>
      <c r="AG375" s="590">
        <v>100</v>
      </c>
      <c r="AH375" s="604">
        <f t="shared" si="297"/>
        <v>10</v>
      </c>
      <c r="AI375" s="591"/>
      <c r="AJ375" s="591"/>
      <c r="AK375" s="591"/>
      <c r="AL375" s="591"/>
    </row>
    <row r="376" spans="1:38" s="589" customFormat="1" ht="14.45" customHeight="1" x14ac:dyDescent="0.2">
      <c r="A376" s="590">
        <v>69</v>
      </c>
      <c r="B376" s="591" t="s">
        <v>687</v>
      </c>
      <c r="C376" s="606" t="s">
        <v>817</v>
      </c>
      <c r="D376" s="593">
        <f>VLOOKUP(C376,TLine_Cost,2,FALSE)</f>
        <v>6412087.1499999994</v>
      </c>
      <c r="E376" s="593">
        <f>VLOOKUP(C376,TLine_Cost,4,FALSE)</f>
        <v>5577282.6863616724</v>
      </c>
      <c r="F376" s="594" t="s">
        <v>29</v>
      </c>
      <c r="G376" s="590">
        <v>51373</v>
      </c>
      <c r="H376" s="608" t="s">
        <v>688</v>
      </c>
      <c r="I376" s="590">
        <v>51375</v>
      </c>
      <c r="J376" s="595" t="s">
        <v>689</v>
      </c>
      <c r="K376" s="596">
        <f>D376*V376/W376</f>
        <v>1400528.6821987622</v>
      </c>
      <c r="L376" s="596">
        <f>E376*V376/W376</f>
        <v>1218190.6122377152</v>
      </c>
      <c r="M376" s="597"/>
      <c r="N376" s="598" t="s">
        <v>262</v>
      </c>
      <c r="O376" s="599" t="s">
        <v>611</v>
      </c>
      <c r="P376" s="598" t="e">
        <f>VLOOKUP(I376,I377:J756,2,FALSE)</f>
        <v>#N/A</v>
      </c>
      <c r="Q376" s="600" t="e">
        <f>VLOOKUP(I376,#REF!,5,FALSE)</f>
        <v>#REF!</v>
      </c>
      <c r="R376" s="600" t="e">
        <f>VLOOKUP(I376,#REF!,6,FALSE)</f>
        <v>#REF!</v>
      </c>
      <c r="S376" s="601" t="e">
        <f t="shared" si="314"/>
        <v>#REF!</v>
      </c>
      <c r="T376" s="590">
        <v>69</v>
      </c>
      <c r="U376" s="590">
        <v>1</v>
      </c>
      <c r="V376" s="604">
        <v>6</v>
      </c>
      <c r="W376" s="604">
        <v>27.47</v>
      </c>
      <c r="X376" s="598">
        <f t="shared" si="320"/>
        <v>0</v>
      </c>
      <c r="Y376" s="598">
        <f t="shared" si="321"/>
        <v>1</v>
      </c>
      <c r="Z376" s="603">
        <f t="shared" si="315"/>
        <v>0</v>
      </c>
      <c r="AA376" s="603">
        <f t="shared" si="316"/>
        <v>0</v>
      </c>
      <c r="AB376" s="598">
        <f t="shared" si="317"/>
        <v>0</v>
      </c>
      <c r="AC376" s="603">
        <f t="shared" si="318"/>
        <v>0</v>
      </c>
      <c r="AD376" s="603">
        <f t="shared" si="319"/>
        <v>0</v>
      </c>
      <c r="AE376" s="598" t="s">
        <v>263</v>
      </c>
      <c r="AF376" s="590">
        <v>526</v>
      </c>
      <c r="AG376" s="590">
        <v>100</v>
      </c>
      <c r="AH376" s="604">
        <f t="shared" si="297"/>
        <v>6</v>
      </c>
      <c r="AI376" s="591"/>
      <c r="AJ376" s="591"/>
      <c r="AK376" s="591"/>
      <c r="AL376" s="591"/>
    </row>
    <row r="377" spans="1:38" s="589" customFormat="1" ht="14.45" customHeight="1" x14ac:dyDescent="0.2">
      <c r="A377" s="590">
        <v>69</v>
      </c>
      <c r="B377" s="591" t="s">
        <v>687</v>
      </c>
      <c r="C377" s="606" t="s">
        <v>817</v>
      </c>
      <c r="D377" s="593">
        <f>VLOOKUP(C377,TLine_Cost,2,FALSE)</f>
        <v>6412087.1499999994</v>
      </c>
      <c r="E377" s="593">
        <f>VLOOKUP(C377,TLine_Cost,4,FALSE)</f>
        <v>5577282.6863616724</v>
      </c>
      <c r="F377" s="594" t="s">
        <v>29</v>
      </c>
      <c r="G377" s="590">
        <v>51371</v>
      </c>
      <c r="H377" s="608" t="s">
        <v>261</v>
      </c>
      <c r="I377" s="590">
        <v>51373</v>
      </c>
      <c r="J377" s="595" t="s">
        <v>688</v>
      </c>
      <c r="K377" s="596">
        <f>D377*V377/W377</f>
        <v>996709.57883145241</v>
      </c>
      <c r="L377" s="596">
        <f>E377*V377/W377</f>
        <v>866945.65237584047</v>
      </c>
      <c r="M377" s="597"/>
      <c r="N377" s="598" t="s">
        <v>262</v>
      </c>
      <c r="O377" s="599" t="s">
        <v>611</v>
      </c>
      <c r="P377" s="598" t="e">
        <f>VLOOKUP(I377,I379:J757,2,FALSE)</f>
        <v>#N/A</v>
      </c>
      <c r="Q377" s="600" t="e">
        <f>VLOOKUP(I377,#REF!,5,FALSE)</f>
        <v>#REF!</v>
      </c>
      <c r="R377" s="600" t="e">
        <f>VLOOKUP(I377,#REF!,6,FALSE)</f>
        <v>#REF!</v>
      </c>
      <c r="S377" s="601" t="e">
        <f t="shared" si="314"/>
        <v>#REF!</v>
      </c>
      <c r="T377" s="590">
        <v>69</v>
      </c>
      <c r="U377" s="590">
        <v>1</v>
      </c>
      <c r="V377" s="604">
        <v>4.2699999999999996</v>
      </c>
      <c r="W377" s="604">
        <v>27.47</v>
      </c>
      <c r="X377" s="598">
        <f t="shared" si="320"/>
        <v>0</v>
      </c>
      <c r="Y377" s="598">
        <f t="shared" si="321"/>
        <v>1</v>
      </c>
      <c r="Z377" s="603">
        <f t="shared" si="315"/>
        <v>0</v>
      </c>
      <c r="AA377" s="603">
        <f t="shared" si="316"/>
        <v>0</v>
      </c>
      <c r="AB377" s="598">
        <f t="shared" si="317"/>
        <v>0</v>
      </c>
      <c r="AC377" s="603">
        <f t="shared" si="318"/>
        <v>0</v>
      </c>
      <c r="AD377" s="603">
        <f t="shared" si="319"/>
        <v>0</v>
      </c>
      <c r="AE377" s="598" t="s">
        <v>263</v>
      </c>
      <c r="AF377" s="590">
        <v>526</v>
      </c>
      <c r="AG377" s="590">
        <v>100</v>
      </c>
      <c r="AH377" s="604">
        <f t="shared" si="297"/>
        <v>4.2699999999999996</v>
      </c>
      <c r="AI377" s="591"/>
      <c r="AJ377" s="591"/>
      <c r="AK377" s="591"/>
      <c r="AL377" s="591"/>
    </row>
    <row r="378" spans="1:38" s="589" customFormat="1" ht="14.45" customHeight="1" x14ac:dyDescent="0.2">
      <c r="A378" s="590">
        <v>69</v>
      </c>
      <c r="B378" s="591" t="s">
        <v>1597</v>
      </c>
      <c r="C378" s="613" t="s">
        <v>784</v>
      </c>
      <c r="D378" s="593">
        <f>VLOOKUP(C378,TLine_Cost,2,FALSE)</f>
        <v>320436.87</v>
      </c>
      <c r="E378" s="593">
        <f>VLOOKUP(C378,TLine_Cost,4,FALSE)</f>
        <v>303107.92562637082</v>
      </c>
      <c r="F378" s="612" t="s">
        <v>28</v>
      </c>
      <c r="G378" s="590"/>
      <c r="H378" s="608" t="s">
        <v>1598</v>
      </c>
      <c r="I378" s="590"/>
      <c r="J378" s="595" t="s">
        <v>1599</v>
      </c>
      <c r="K378" s="596">
        <f>D378*V378/W378</f>
        <v>179989.61275409468</v>
      </c>
      <c r="L378" s="596">
        <f>E378*V378/W378</f>
        <v>170255.93264653787</v>
      </c>
      <c r="M378" s="597">
        <f>SUM(K378)</f>
        <v>179989.61275409468</v>
      </c>
      <c r="N378" s="598" t="s">
        <v>269</v>
      </c>
      <c r="O378" s="599" t="s">
        <v>263</v>
      </c>
      <c r="P378" s="598"/>
      <c r="Q378" s="600"/>
      <c r="R378" s="600"/>
      <c r="S378" s="601"/>
      <c r="T378" s="590">
        <v>69</v>
      </c>
      <c r="U378" s="590">
        <v>1</v>
      </c>
      <c r="V378" s="604">
        <v>5.0069999999999997</v>
      </c>
      <c r="W378" s="604">
        <v>8.9139999999999997</v>
      </c>
      <c r="X378" s="598">
        <f>IF(F378="yes",1,0)</f>
        <v>1</v>
      </c>
      <c r="Y378" s="598">
        <v>0</v>
      </c>
      <c r="Z378" s="603">
        <f>K378*X378*Y378</f>
        <v>0</v>
      </c>
      <c r="AA378" s="603">
        <f>L378*X378*Y378</f>
        <v>0</v>
      </c>
      <c r="AB378" s="598">
        <f>IF(N378="R",1,0)</f>
        <v>1</v>
      </c>
      <c r="AC378" s="603">
        <f>K378*X378*AB378</f>
        <v>179989.61275409468</v>
      </c>
      <c r="AD378" s="603">
        <f>L378*X378*AB378</f>
        <v>170255.93264653787</v>
      </c>
      <c r="AE378" s="598" t="s">
        <v>263</v>
      </c>
      <c r="AF378" s="590">
        <v>526</v>
      </c>
      <c r="AG378" s="590">
        <v>100</v>
      </c>
      <c r="AH378" s="604">
        <f>V378</f>
        <v>5.0069999999999997</v>
      </c>
      <c r="AI378" s="605"/>
      <c r="AJ378" s="591"/>
      <c r="AK378" s="591"/>
      <c r="AL378" s="591"/>
    </row>
    <row r="379" spans="1:38" s="589" customFormat="1" ht="14.45" customHeight="1" x14ac:dyDescent="0.2">
      <c r="A379" s="590">
        <v>69</v>
      </c>
      <c r="B379" s="591" t="s">
        <v>692</v>
      </c>
      <c r="C379" s="592" t="s">
        <v>1091</v>
      </c>
      <c r="D379" s="593">
        <v>0</v>
      </c>
      <c r="E379" s="593">
        <v>0</v>
      </c>
      <c r="F379" s="594" t="s">
        <v>29</v>
      </c>
      <c r="G379" s="590">
        <v>51517</v>
      </c>
      <c r="H379" s="608" t="s">
        <v>265</v>
      </c>
      <c r="I379" s="590">
        <v>51527</v>
      </c>
      <c r="J379" s="595" t="s">
        <v>693</v>
      </c>
      <c r="K379" s="596">
        <f t="shared" ref="K379:K384" si="322">D379*V379/W379</f>
        <v>0</v>
      </c>
      <c r="L379" s="596">
        <f t="shared" ref="L379:L384" si="323">E379*V379/W379</f>
        <v>0</v>
      </c>
      <c r="M379" s="597">
        <f>SUM(K379:K384)</f>
        <v>0</v>
      </c>
      <c r="N379" s="598" t="s">
        <v>262</v>
      </c>
      <c r="O379" s="599" t="s">
        <v>611</v>
      </c>
      <c r="P379" s="598" t="str">
        <f>VLOOKUP(I379,I380:J758,2,FALSE)</f>
        <v>LH-HARM2</v>
      </c>
      <c r="Q379" s="600" t="e">
        <f>VLOOKUP(I379,#REF!,5,FALSE)</f>
        <v>#REF!</v>
      </c>
      <c r="R379" s="600" t="e">
        <f>VLOOKUP(I379,#REF!,6,FALSE)</f>
        <v>#REF!</v>
      </c>
      <c r="S379" s="601" t="e">
        <f t="shared" si="314"/>
        <v>#REF!</v>
      </c>
      <c r="T379" s="590">
        <v>69</v>
      </c>
      <c r="U379" s="590">
        <v>1</v>
      </c>
      <c r="V379" s="604">
        <v>1.71</v>
      </c>
      <c r="W379" s="676">
        <v>25.337</v>
      </c>
      <c r="X379" s="598">
        <f t="shared" si="320"/>
        <v>0</v>
      </c>
      <c r="Y379" s="598">
        <f t="shared" si="321"/>
        <v>1</v>
      </c>
      <c r="Z379" s="603">
        <f t="shared" si="315"/>
        <v>0</v>
      </c>
      <c r="AA379" s="603">
        <f t="shared" si="316"/>
        <v>0</v>
      </c>
      <c r="AB379" s="598">
        <f t="shared" si="317"/>
        <v>0</v>
      </c>
      <c r="AC379" s="603">
        <f t="shared" si="318"/>
        <v>0</v>
      </c>
      <c r="AD379" s="603">
        <f t="shared" si="319"/>
        <v>0</v>
      </c>
      <c r="AE379" s="598" t="s">
        <v>263</v>
      </c>
      <c r="AF379" s="590">
        <v>526</v>
      </c>
      <c r="AG379" s="590">
        <v>100</v>
      </c>
      <c r="AH379" s="604">
        <f t="shared" si="297"/>
        <v>1.71</v>
      </c>
      <c r="AI379" s="605"/>
      <c r="AJ379" s="591"/>
      <c r="AK379" s="591"/>
      <c r="AL379" s="591"/>
    </row>
    <row r="380" spans="1:38" s="589" customFormat="1" ht="14.45" customHeight="1" x14ac:dyDescent="0.2">
      <c r="A380" s="590">
        <v>69</v>
      </c>
      <c r="B380" s="591" t="s">
        <v>692</v>
      </c>
      <c r="C380" s="592" t="s">
        <v>1091</v>
      </c>
      <c r="D380" s="593">
        <v>0</v>
      </c>
      <c r="E380" s="593">
        <v>0</v>
      </c>
      <c r="F380" s="594" t="s">
        <v>29</v>
      </c>
      <c r="G380" s="590">
        <v>51531</v>
      </c>
      <c r="H380" s="592" t="s">
        <v>1092</v>
      </c>
      <c r="I380" s="590">
        <v>51539</v>
      </c>
      <c r="J380" s="592" t="s">
        <v>1094</v>
      </c>
      <c r="K380" s="596">
        <f t="shared" si="322"/>
        <v>0</v>
      </c>
      <c r="L380" s="596">
        <f t="shared" si="323"/>
        <v>0</v>
      </c>
      <c r="M380" s="597"/>
      <c r="N380" s="598" t="s">
        <v>262</v>
      </c>
      <c r="O380" s="599" t="s">
        <v>611</v>
      </c>
      <c r="P380" s="598" t="e">
        <f>VLOOKUP(I380,I381:J759,2,FALSE)</f>
        <v>#N/A</v>
      </c>
      <c r="Q380" s="600" t="e">
        <f>VLOOKUP(I380,#REF!,5,FALSE)</f>
        <v>#REF!</v>
      </c>
      <c r="R380" s="600" t="e">
        <f>VLOOKUP(I380,#REF!,6,FALSE)</f>
        <v>#REF!</v>
      </c>
      <c r="S380" s="601" t="e">
        <f t="shared" si="314"/>
        <v>#REF!</v>
      </c>
      <c r="T380" s="590">
        <v>69</v>
      </c>
      <c r="U380" s="590">
        <v>1</v>
      </c>
      <c r="V380" s="676">
        <v>0.156</v>
      </c>
      <c r="W380" s="676">
        <v>25.337</v>
      </c>
      <c r="X380" s="598">
        <f t="shared" si="320"/>
        <v>0</v>
      </c>
      <c r="Y380" s="598">
        <f t="shared" si="321"/>
        <v>1</v>
      </c>
      <c r="Z380" s="603">
        <f t="shared" si="315"/>
        <v>0</v>
      </c>
      <c r="AA380" s="603">
        <f t="shared" si="316"/>
        <v>0</v>
      </c>
      <c r="AB380" s="598">
        <f t="shared" si="317"/>
        <v>0</v>
      </c>
      <c r="AC380" s="603">
        <f t="shared" si="318"/>
        <v>0</v>
      </c>
      <c r="AD380" s="603">
        <f t="shared" si="319"/>
        <v>0</v>
      </c>
      <c r="AE380" s="598" t="s">
        <v>263</v>
      </c>
      <c r="AF380" s="590">
        <v>526</v>
      </c>
      <c r="AG380" s="590">
        <v>100</v>
      </c>
      <c r="AH380" s="604">
        <f t="shared" ref="AH380:AH432" si="324">V380</f>
        <v>0.156</v>
      </c>
      <c r="AI380" s="605"/>
      <c r="AJ380" s="591"/>
      <c r="AK380" s="591"/>
      <c r="AL380" s="591"/>
    </row>
    <row r="381" spans="1:38" s="589" customFormat="1" ht="14.45" customHeight="1" x14ac:dyDescent="0.2">
      <c r="A381" s="590">
        <v>69</v>
      </c>
      <c r="B381" s="591" t="s">
        <v>692</v>
      </c>
      <c r="C381" s="592" t="s">
        <v>1091</v>
      </c>
      <c r="D381" s="593">
        <v>0</v>
      </c>
      <c r="E381" s="593">
        <v>0</v>
      </c>
      <c r="F381" s="594" t="s">
        <v>29</v>
      </c>
      <c r="G381" s="590">
        <v>51539</v>
      </c>
      <c r="H381" s="592" t="s">
        <v>1093</v>
      </c>
      <c r="I381" s="590">
        <v>51541</v>
      </c>
      <c r="J381" s="592" t="s">
        <v>1095</v>
      </c>
      <c r="K381" s="596">
        <f t="shared" si="322"/>
        <v>0</v>
      </c>
      <c r="L381" s="596">
        <f t="shared" si="323"/>
        <v>0</v>
      </c>
      <c r="M381" s="597"/>
      <c r="N381" s="598" t="s">
        <v>262</v>
      </c>
      <c r="O381" s="599" t="s">
        <v>606</v>
      </c>
      <c r="P381" s="598" t="e">
        <f>VLOOKUP(I381,I382:J760,2,FALSE)</f>
        <v>#N/A</v>
      </c>
      <c r="Q381" s="600" t="e">
        <f>VLOOKUP(I381,#REF!,5,FALSE)</f>
        <v>#REF!</v>
      </c>
      <c r="R381" s="600" t="e">
        <f>VLOOKUP(I381,#REF!,6,FALSE)</f>
        <v>#REF!</v>
      </c>
      <c r="S381" s="601" t="e">
        <f t="shared" si="314"/>
        <v>#REF!</v>
      </c>
      <c r="T381" s="590">
        <v>69</v>
      </c>
      <c r="U381" s="590">
        <v>1</v>
      </c>
      <c r="V381" s="676">
        <v>7.0000000000000001E-3</v>
      </c>
      <c r="W381" s="676">
        <v>25.337</v>
      </c>
      <c r="X381" s="598">
        <f t="shared" si="320"/>
        <v>0</v>
      </c>
      <c r="Y381" s="598">
        <f t="shared" si="321"/>
        <v>1</v>
      </c>
      <c r="Z381" s="603">
        <f t="shared" si="315"/>
        <v>0</v>
      </c>
      <c r="AA381" s="603">
        <f t="shared" si="316"/>
        <v>0</v>
      </c>
      <c r="AB381" s="598">
        <f t="shared" si="317"/>
        <v>0</v>
      </c>
      <c r="AC381" s="603">
        <f t="shared" si="318"/>
        <v>0</v>
      </c>
      <c r="AD381" s="603">
        <f t="shared" si="319"/>
        <v>0</v>
      </c>
      <c r="AE381" s="598" t="s">
        <v>263</v>
      </c>
      <c r="AF381" s="590">
        <v>526</v>
      </c>
      <c r="AG381" s="590">
        <v>100</v>
      </c>
      <c r="AH381" s="604">
        <f t="shared" si="324"/>
        <v>7.0000000000000001E-3</v>
      </c>
      <c r="AI381" s="605"/>
      <c r="AJ381" s="591"/>
      <c r="AK381" s="591"/>
      <c r="AL381" s="591"/>
    </row>
    <row r="382" spans="1:38" s="589" customFormat="1" ht="14.45" customHeight="1" x14ac:dyDescent="0.2">
      <c r="A382" s="590">
        <v>69</v>
      </c>
      <c r="B382" s="591" t="s">
        <v>692</v>
      </c>
      <c r="C382" s="592" t="s">
        <v>1091</v>
      </c>
      <c r="D382" s="593">
        <v>0</v>
      </c>
      <c r="E382" s="593">
        <v>0</v>
      </c>
      <c r="F382" s="594" t="s">
        <v>29</v>
      </c>
      <c r="G382" s="590">
        <v>51541</v>
      </c>
      <c r="H382" s="608" t="s">
        <v>489</v>
      </c>
      <c r="I382" s="590">
        <v>51543</v>
      </c>
      <c r="J382" s="595" t="s">
        <v>490</v>
      </c>
      <c r="K382" s="596">
        <f t="shared" si="322"/>
        <v>0</v>
      </c>
      <c r="L382" s="596">
        <f t="shared" si="323"/>
        <v>0</v>
      </c>
      <c r="M382" s="597"/>
      <c r="N382" s="598" t="s">
        <v>269</v>
      </c>
      <c r="O382" s="599" t="s">
        <v>263</v>
      </c>
      <c r="P382" s="598" t="e">
        <f>VLOOKUP(I382,I383:J761,2,FALSE)</f>
        <v>#N/A</v>
      </c>
      <c r="Q382" s="600" t="e">
        <f>VLOOKUP(I382,#REF!,5,FALSE)</f>
        <v>#REF!</v>
      </c>
      <c r="R382" s="600" t="e">
        <f>VLOOKUP(I382,#REF!,6,FALSE)</f>
        <v>#REF!</v>
      </c>
      <c r="S382" s="601" t="e">
        <f t="shared" si="314"/>
        <v>#REF!</v>
      </c>
      <c r="T382" s="590">
        <v>69</v>
      </c>
      <c r="U382" s="590">
        <v>1</v>
      </c>
      <c r="V382" s="604">
        <v>5.0140000000000002</v>
      </c>
      <c r="W382" s="676">
        <v>25.337</v>
      </c>
      <c r="X382" s="598">
        <f t="shared" si="320"/>
        <v>0</v>
      </c>
      <c r="Y382" s="598">
        <f t="shared" si="321"/>
        <v>0</v>
      </c>
      <c r="Z382" s="603">
        <f t="shared" si="315"/>
        <v>0</v>
      </c>
      <c r="AA382" s="603">
        <f t="shared" si="316"/>
        <v>0</v>
      </c>
      <c r="AB382" s="598">
        <f t="shared" si="317"/>
        <v>1</v>
      </c>
      <c r="AC382" s="603">
        <f t="shared" si="318"/>
        <v>0</v>
      </c>
      <c r="AD382" s="603">
        <f t="shared" si="319"/>
        <v>0</v>
      </c>
      <c r="AE382" s="598" t="s">
        <v>263</v>
      </c>
      <c r="AF382" s="590">
        <v>526</v>
      </c>
      <c r="AG382" s="590">
        <v>100</v>
      </c>
      <c r="AH382" s="604">
        <f t="shared" si="324"/>
        <v>5.0140000000000002</v>
      </c>
      <c r="AI382" s="605"/>
      <c r="AJ382" s="591"/>
      <c r="AK382" s="591"/>
      <c r="AL382" s="591"/>
    </row>
    <row r="383" spans="1:38" s="589" customFormat="1" ht="14.45" customHeight="1" x14ac:dyDescent="0.2">
      <c r="A383" s="590">
        <v>69</v>
      </c>
      <c r="B383" s="591" t="s">
        <v>692</v>
      </c>
      <c r="C383" s="592" t="s">
        <v>1091</v>
      </c>
      <c r="D383" s="593">
        <v>0</v>
      </c>
      <c r="E383" s="593">
        <v>0</v>
      </c>
      <c r="F383" s="594" t="s">
        <v>29</v>
      </c>
      <c r="G383" s="590">
        <v>51543</v>
      </c>
      <c r="H383" s="608" t="s">
        <v>490</v>
      </c>
      <c r="I383" s="590">
        <v>51545</v>
      </c>
      <c r="J383" s="595" t="s">
        <v>491</v>
      </c>
      <c r="K383" s="596">
        <f t="shared" si="322"/>
        <v>0</v>
      </c>
      <c r="L383" s="596">
        <f t="shared" si="323"/>
        <v>0</v>
      </c>
      <c r="M383" s="597"/>
      <c r="N383" s="598" t="s">
        <v>262</v>
      </c>
      <c r="O383" s="599" t="s">
        <v>611</v>
      </c>
      <c r="P383" s="598" t="str">
        <f>VLOOKUP(I383,I312:J762,2,FALSE)</f>
        <v>LH-PTRS2</v>
      </c>
      <c r="Q383" s="600" t="e">
        <f>VLOOKUP(I383,#REF!,5,FALSE)</f>
        <v>#REF!</v>
      </c>
      <c r="R383" s="600" t="e">
        <f>VLOOKUP(I383,#REF!,6,FALSE)</f>
        <v>#REF!</v>
      </c>
      <c r="S383" s="601" t="e">
        <f t="shared" si="314"/>
        <v>#REF!</v>
      </c>
      <c r="T383" s="590">
        <v>69</v>
      </c>
      <c r="U383" s="590">
        <v>1</v>
      </c>
      <c r="V383" s="604">
        <v>2.1000000000000001E-2</v>
      </c>
      <c r="W383" s="676">
        <v>25.337</v>
      </c>
      <c r="X383" s="598">
        <f t="shared" si="320"/>
        <v>0</v>
      </c>
      <c r="Y383" s="598">
        <f t="shared" si="321"/>
        <v>1</v>
      </c>
      <c r="Z383" s="603">
        <f t="shared" si="315"/>
        <v>0</v>
      </c>
      <c r="AA383" s="603">
        <f t="shared" si="316"/>
        <v>0</v>
      </c>
      <c r="AB383" s="598">
        <f t="shared" si="317"/>
        <v>0</v>
      </c>
      <c r="AC383" s="603">
        <f t="shared" si="318"/>
        <v>0</v>
      </c>
      <c r="AD383" s="603">
        <f t="shared" si="319"/>
        <v>0</v>
      </c>
      <c r="AE383" s="598" t="s">
        <v>263</v>
      </c>
      <c r="AF383" s="590">
        <v>526</v>
      </c>
      <c r="AG383" s="590">
        <v>100</v>
      </c>
      <c r="AH383" s="604">
        <f t="shared" si="324"/>
        <v>2.1000000000000001E-2</v>
      </c>
      <c r="AI383" s="605"/>
      <c r="AJ383" s="591"/>
      <c r="AK383" s="591"/>
      <c r="AL383" s="591"/>
    </row>
    <row r="384" spans="1:38" s="589" customFormat="1" ht="14.45" customHeight="1" x14ac:dyDescent="0.2">
      <c r="A384" s="590">
        <v>69</v>
      </c>
      <c r="B384" s="591" t="s">
        <v>692</v>
      </c>
      <c r="C384" s="592" t="s">
        <v>1091</v>
      </c>
      <c r="D384" s="593">
        <v>0</v>
      </c>
      <c r="E384" s="593">
        <v>0</v>
      </c>
      <c r="F384" s="594" t="s">
        <v>29</v>
      </c>
      <c r="G384" s="590">
        <v>51545</v>
      </c>
      <c r="H384" s="608" t="s">
        <v>491</v>
      </c>
      <c r="I384" s="590">
        <v>51527</v>
      </c>
      <c r="J384" s="595" t="s">
        <v>693</v>
      </c>
      <c r="K384" s="596">
        <f t="shared" si="322"/>
        <v>0</v>
      </c>
      <c r="L384" s="596">
        <f t="shared" si="323"/>
        <v>0</v>
      </c>
      <c r="M384" s="597"/>
      <c r="N384" s="598" t="s">
        <v>262</v>
      </c>
      <c r="O384" s="599" t="s">
        <v>263</v>
      </c>
      <c r="P384" s="598"/>
      <c r="Q384" s="600"/>
      <c r="R384" s="600"/>
      <c r="S384" s="601"/>
      <c r="T384" s="590">
        <v>69</v>
      </c>
      <c r="U384" s="590">
        <v>1</v>
      </c>
      <c r="V384" s="604">
        <v>7.6</v>
      </c>
      <c r="W384" s="676">
        <v>25.337</v>
      </c>
      <c r="X384" s="598">
        <f t="shared" si="320"/>
        <v>0</v>
      </c>
      <c r="Y384" s="598">
        <f t="shared" si="321"/>
        <v>1</v>
      </c>
      <c r="Z384" s="603">
        <f>K384*X384*Y384</f>
        <v>0</v>
      </c>
      <c r="AA384" s="603">
        <f>L384*X384*Y384</f>
        <v>0</v>
      </c>
      <c r="AB384" s="598">
        <f>IF(N384="R",1,0)</f>
        <v>0</v>
      </c>
      <c r="AC384" s="603">
        <f>K384*X384*AB384</f>
        <v>0</v>
      </c>
      <c r="AD384" s="603">
        <f>L384*X384*AB384</f>
        <v>0</v>
      </c>
      <c r="AE384" s="598" t="s">
        <v>263</v>
      </c>
      <c r="AF384" s="590">
        <v>526</v>
      </c>
      <c r="AG384" s="590">
        <v>100</v>
      </c>
      <c r="AH384" s="604">
        <f t="shared" si="324"/>
        <v>7.6</v>
      </c>
      <c r="AI384" s="605"/>
      <c r="AJ384" s="591"/>
      <c r="AK384" s="591"/>
      <c r="AL384" s="591"/>
    </row>
    <row r="385" spans="1:38" ht="14.45" customHeight="1" x14ac:dyDescent="0.2">
      <c r="A385" s="194">
        <v>115</v>
      </c>
      <c r="B385" s="266" t="s">
        <v>500</v>
      </c>
      <c r="C385" s="181" t="s">
        <v>829</v>
      </c>
      <c r="D385" s="267">
        <f>VLOOKUP(C385,TLine_Cost,2,FALSE)</f>
        <v>1226344.53</v>
      </c>
      <c r="E385" s="267">
        <f>VLOOKUP(C385,TLine_Cost,4,FALSE)</f>
        <v>685189.46841381397</v>
      </c>
      <c r="F385" s="268" t="s">
        <v>28</v>
      </c>
      <c r="G385" s="194">
        <v>51664</v>
      </c>
      <c r="H385" s="176" t="s">
        <v>1096</v>
      </c>
      <c r="I385" s="194">
        <v>51672</v>
      </c>
      <c r="J385" s="176" t="s">
        <v>1098</v>
      </c>
      <c r="K385" s="271">
        <f>D385*V385/W385</f>
        <v>1226344.53</v>
      </c>
      <c r="L385" s="271">
        <f>E385*V385/W385</f>
        <v>685189.46841381397</v>
      </c>
      <c r="M385" s="184">
        <f>SUM(K385)</f>
        <v>1226344.53</v>
      </c>
      <c r="N385" s="191" t="s">
        <v>262</v>
      </c>
      <c r="O385" s="272" t="s">
        <v>1226</v>
      </c>
      <c r="P385" s="191" t="e">
        <f>VLOOKUP(I385,I390:J771,2,FALSE)</f>
        <v>#N/A</v>
      </c>
      <c r="Q385" s="273" t="e">
        <f>VLOOKUP(I385,#REF!,5,FALSE)</f>
        <v>#REF!</v>
      </c>
      <c r="R385" s="273" t="e">
        <f>VLOOKUP(I385,#REF!,6,FALSE)</f>
        <v>#REF!</v>
      </c>
      <c r="S385" s="274" t="e">
        <f>SQRT(Q385^2+R385^2)</f>
        <v>#REF!</v>
      </c>
      <c r="T385" s="194">
        <v>115</v>
      </c>
      <c r="U385" s="194">
        <v>1</v>
      </c>
      <c r="V385" s="195">
        <v>1.9490000000000001</v>
      </c>
      <c r="W385" s="195">
        <v>1.9490000000000001</v>
      </c>
      <c r="X385" s="191">
        <f t="shared" si="320"/>
        <v>1</v>
      </c>
      <c r="Y385" s="191">
        <f t="shared" si="321"/>
        <v>1</v>
      </c>
      <c r="Z385" s="192">
        <f>K385*X385*Y385</f>
        <v>1226344.53</v>
      </c>
      <c r="AA385" s="192">
        <f>L385*X385*Y385</f>
        <v>685189.46841381397</v>
      </c>
      <c r="AB385" s="191">
        <f>IF(N385="R",1,0)</f>
        <v>0</v>
      </c>
      <c r="AC385" s="192">
        <f>K385*X385*AB385</f>
        <v>0</v>
      </c>
      <c r="AD385" s="192">
        <f>L385*X385*AB385</f>
        <v>0</v>
      </c>
      <c r="AE385" s="191" t="s">
        <v>263</v>
      </c>
      <c r="AF385" s="194">
        <v>526</v>
      </c>
      <c r="AG385" s="194">
        <v>100</v>
      </c>
      <c r="AH385" s="195">
        <f t="shared" si="324"/>
        <v>1.9490000000000001</v>
      </c>
      <c r="AI385" s="177"/>
      <c r="AJ385" s="266"/>
      <c r="AK385" s="266"/>
      <c r="AL385" s="266"/>
    </row>
    <row r="386" spans="1:38" s="589" customFormat="1" ht="14.45" customHeight="1" x14ac:dyDescent="0.2">
      <c r="A386" s="590">
        <v>115</v>
      </c>
      <c r="B386" s="591" t="s">
        <v>309</v>
      </c>
      <c r="C386" s="728" t="s">
        <v>789</v>
      </c>
      <c r="D386" s="593">
        <f>VLOOKUP(C386,TLine_Cost,2,FALSE)</f>
        <v>3109701.1999999997</v>
      </c>
      <c r="E386" s="593">
        <f>VLOOKUP(C386,TLine_Cost,4,FALSE)</f>
        <v>2566741.4125128658</v>
      </c>
      <c r="F386" s="594" t="s">
        <v>28</v>
      </c>
      <c r="G386" s="590"/>
      <c r="H386" s="592" t="s">
        <v>1097</v>
      </c>
      <c r="I386" s="590"/>
      <c r="J386" s="592" t="s">
        <v>1099</v>
      </c>
      <c r="K386" s="596">
        <f>D386*V386/W386</f>
        <v>3109701.1999999997</v>
      </c>
      <c r="L386" s="596">
        <f>E386*V386/W386</f>
        <v>2566741.4125128658</v>
      </c>
      <c r="M386" s="597">
        <f>SUM(K386)</f>
        <v>3109701.1999999997</v>
      </c>
      <c r="N386" s="598" t="s">
        <v>269</v>
      </c>
      <c r="O386" s="599" t="s">
        <v>263</v>
      </c>
      <c r="P386" s="598"/>
      <c r="Q386" s="600"/>
      <c r="R386" s="600"/>
      <c r="S386" s="601"/>
      <c r="T386" s="590">
        <v>115</v>
      </c>
      <c r="U386" s="590">
        <v>1</v>
      </c>
      <c r="V386" s="676">
        <v>7.8650000000000002</v>
      </c>
      <c r="W386" s="676">
        <v>7.8650000000000002</v>
      </c>
      <c r="X386" s="598">
        <f t="shared" si="320"/>
        <v>1</v>
      </c>
      <c r="Y386" s="598">
        <f t="shared" si="321"/>
        <v>0</v>
      </c>
      <c r="Z386" s="603">
        <f>K386*X386*Y386</f>
        <v>0</v>
      </c>
      <c r="AA386" s="603">
        <f>L386*X386*Y386</f>
        <v>0</v>
      </c>
      <c r="AB386" s="598">
        <f>IF(N386="R",1,0)</f>
        <v>1</v>
      </c>
      <c r="AC386" s="603">
        <f>K386*X386*AB386</f>
        <v>3109701.1999999997</v>
      </c>
      <c r="AD386" s="603">
        <f>L386*X386*AB386</f>
        <v>2566741.4125128658</v>
      </c>
      <c r="AE386" s="598" t="s">
        <v>263</v>
      </c>
      <c r="AF386" s="590">
        <v>526</v>
      </c>
      <c r="AG386" s="590">
        <v>100</v>
      </c>
      <c r="AH386" s="604">
        <f t="shared" si="324"/>
        <v>7.8650000000000002</v>
      </c>
      <c r="AI386" s="605"/>
      <c r="AJ386" s="591"/>
      <c r="AK386" s="591"/>
      <c r="AL386" s="591"/>
    </row>
    <row r="387" spans="1:38" s="589" customFormat="1" ht="14.45" customHeight="1" x14ac:dyDescent="0.2">
      <c r="A387" s="590">
        <v>115</v>
      </c>
      <c r="B387" s="605" t="s">
        <v>1100</v>
      </c>
      <c r="C387" s="592" t="s">
        <v>851</v>
      </c>
      <c r="D387" s="593">
        <f t="shared" ref="D387:D392" si="325">VLOOKUP(C387,TLine_Cost,2,FALSE)</f>
        <v>442624.89</v>
      </c>
      <c r="E387" s="593">
        <f t="shared" ref="E387:E392" si="326">VLOOKUP(C387,TLine_Cost,4,FALSE)</f>
        <v>357703.35895016498</v>
      </c>
      <c r="F387" s="594" t="s">
        <v>28</v>
      </c>
      <c r="G387" s="606"/>
      <c r="H387" s="592" t="s">
        <v>1101</v>
      </c>
      <c r="I387" s="606"/>
      <c r="J387" s="606" t="s">
        <v>485</v>
      </c>
      <c r="K387" s="596">
        <f t="shared" ref="K387:K392" si="327">D387*V387/W387</f>
        <v>963.69451338994133</v>
      </c>
      <c r="L387" s="596">
        <f t="shared" ref="L387:L392" si="328">E387*V387/W387</f>
        <v>778.80112987190296</v>
      </c>
      <c r="M387" s="597">
        <f>SUM(K387)</f>
        <v>963.69451338994133</v>
      </c>
      <c r="N387" s="598" t="s">
        <v>269</v>
      </c>
      <c r="O387" s="599" t="s">
        <v>263</v>
      </c>
      <c r="P387" s="598" t="e">
        <f>VLOOKUP(I387,I390:J771,2,FALSE)</f>
        <v>#N/A</v>
      </c>
      <c r="Q387" s="600" t="e">
        <f>VLOOKUP(I387,#REF!,5,FALSE)</f>
        <v>#REF!</v>
      </c>
      <c r="R387" s="600" t="e">
        <f>VLOOKUP(I387,#REF!,6,FALSE)</f>
        <v>#REF!</v>
      </c>
      <c r="S387" s="601" t="e">
        <f t="shared" ref="S387:S392" si="329">SQRT(Q387^2+R387^2)</f>
        <v>#REF!</v>
      </c>
      <c r="T387" s="590">
        <v>115</v>
      </c>
      <c r="U387" s="590">
        <v>1</v>
      </c>
      <c r="V387" s="676">
        <v>0.01</v>
      </c>
      <c r="W387" s="676">
        <v>4.593</v>
      </c>
      <c r="X387" s="598">
        <f t="shared" si="320"/>
        <v>1</v>
      </c>
      <c r="Y387" s="598">
        <f t="shared" si="321"/>
        <v>0</v>
      </c>
      <c r="Z387" s="603">
        <f t="shared" ref="Z387:Z392" si="330">K387*X387*Y387</f>
        <v>0</v>
      </c>
      <c r="AA387" s="603">
        <f t="shared" ref="AA387:AA392" si="331">L387*X387*Y387</f>
        <v>0</v>
      </c>
      <c r="AB387" s="598">
        <f t="shared" ref="AB387:AB392" si="332">IF(N387="R",1,0)</f>
        <v>1</v>
      </c>
      <c r="AC387" s="603">
        <f t="shared" ref="AC387:AC392" si="333">K387*X387*AB387</f>
        <v>963.69451338994133</v>
      </c>
      <c r="AD387" s="603">
        <f t="shared" ref="AD387:AD392" si="334">L387*X387*AB387</f>
        <v>778.80112987190296</v>
      </c>
      <c r="AE387" s="598" t="s">
        <v>263</v>
      </c>
      <c r="AF387" s="590">
        <v>526</v>
      </c>
      <c r="AG387" s="590">
        <v>100</v>
      </c>
      <c r="AH387" s="604">
        <f t="shared" si="324"/>
        <v>0.01</v>
      </c>
      <c r="AI387" s="605"/>
      <c r="AJ387" s="591"/>
      <c r="AK387" s="591"/>
      <c r="AL387" s="591"/>
    </row>
    <row r="388" spans="1:38" s="589" customFormat="1" ht="14.45" customHeight="1" x14ac:dyDescent="0.2">
      <c r="A388" s="590">
        <v>115</v>
      </c>
      <c r="B388" s="591" t="s">
        <v>501</v>
      </c>
      <c r="C388" s="679" t="s">
        <v>73</v>
      </c>
      <c r="D388" s="593">
        <f>'Transmission Cost 12-31-2016'!B471</f>
        <v>229095.9</v>
      </c>
      <c r="E388" s="593">
        <f>'Transmission Cost 12-31-2016'!D471</f>
        <v>189931.76585056298</v>
      </c>
      <c r="F388" s="594" t="s">
        <v>28</v>
      </c>
      <c r="G388" s="606"/>
      <c r="H388" s="606" t="s">
        <v>1236</v>
      </c>
      <c r="I388" s="606"/>
      <c r="J388" s="606" t="s">
        <v>1237</v>
      </c>
      <c r="K388" s="596">
        <f t="shared" si="327"/>
        <v>255.2684210526316</v>
      </c>
      <c r="L388" s="596">
        <f t="shared" si="328"/>
        <v>211.6300727180685</v>
      </c>
      <c r="M388" s="597">
        <f>SUM(K388:K390)</f>
        <v>40674.096054270172</v>
      </c>
      <c r="N388" s="598" t="s">
        <v>269</v>
      </c>
      <c r="O388" s="599" t="s">
        <v>263</v>
      </c>
      <c r="P388" s="598" t="e">
        <f>VLOOKUP(I388,I391:J772,2,FALSE)</f>
        <v>#N/A</v>
      </c>
      <c r="Q388" s="600" t="e">
        <f>VLOOKUP(I388,#REF!,5,FALSE)</f>
        <v>#REF!</v>
      </c>
      <c r="R388" s="600" t="e">
        <f>VLOOKUP(I388,#REF!,6,FALSE)</f>
        <v>#REF!</v>
      </c>
      <c r="S388" s="601" t="e">
        <f t="shared" si="329"/>
        <v>#REF!</v>
      </c>
      <c r="T388" s="590">
        <v>115</v>
      </c>
      <c r="U388" s="590">
        <v>1</v>
      </c>
      <c r="V388" s="604">
        <v>1.7000000000000001E-2</v>
      </c>
      <c r="W388" s="604">
        <v>15.257</v>
      </c>
      <c r="X388" s="598">
        <f t="shared" si="320"/>
        <v>1</v>
      </c>
      <c r="Y388" s="598">
        <f t="shared" si="321"/>
        <v>0</v>
      </c>
      <c r="Z388" s="603">
        <f t="shared" si="330"/>
        <v>0</v>
      </c>
      <c r="AA388" s="603">
        <f t="shared" si="331"/>
        <v>0</v>
      </c>
      <c r="AB388" s="598">
        <f t="shared" si="332"/>
        <v>1</v>
      </c>
      <c r="AC388" s="603">
        <f t="shared" si="333"/>
        <v>255.2684210526316</v>
      </c>
      <c r="AD388" s="603">
        <f t="shared" si="334"/>
        <v>211.6300727180685</v>
      </c>
      <c r="AE388" s="598" t="s">
        <v>263</v>
      </c>
      <c r="AF388" s="590">
        <v>526</v>
      </c>
      <c r="AG388" s="590">
        <v>100</v>
      </c>
      <c r="AH388" s="604">
        <f t="shared" si="324"/>
        <v>1.7000000000000001E-2</v>
      </c>
      <c r="AI388" s="605"/>
      <c r="AJ388" s="591"/>
      <c r="AK388" s="591"/>
      <c r="AL388" s="591"/>
    </row>
    <row r="389" spans="1:38" s="589" customFormat="1" ht="14.45" customHeight="1" x14ac:dyDescent="0.2">
      <c r="A389" s="590">
        <v>115</v>
      </c>
      <c r="B389" s="591" t="s">
        <v>501</v>
      </c>
      <c r="C389" s="592" t="s">
        <v>73</v>
      </c>
      <c r="D389" s="593">
        <f>'Transmission Cost 12-31-2016'!B471</f>
        <v>229095.9</v>
      </c>
      <c r="E389" s="593">
        <f>'Transmission Cost 12-31-2016'!D471</f>
        <v>189931.76585056298</v>
      </c>
      <c r="F389" s="594" t="s">
        <v>28</v>
      </c>
      <c r="G389" s="590">
        <v>51933</v>
      </c>
      <c r="H389" s="608" t="s">
        <v>1238</v>
      </c>
      <c r="I389" s="590">
        <v>51934</v>
      </c>
      <c r="J389" s="595" t="s">
        <v>1239</v>
      </c>
      <c r="K389" s="596">
        <f t="shared" si="327"/>
        <v>30632.21052631579</v>
      </c>
      <c r="L389" s="596">
        <f t="shared" si="328"/>
        <v>25395.608726168219</v>
      </c>
      <c r="M389" s="597"/>
      <c r="N389" s="598" t="s">
        <v>269</v>
      </c>
      <c r="O389" s="599" t="s">
        <v>263</v>
      </c>
      <c r="P389" s="598" t="e">
        <f>VLOOKUP(I389,I391:J771,2,FALSE)</f>
        <v>#N/A</v>
      </c>
      <c r="Q389" s="600" t="e">
        <f>VLOOKUP(I389,#REF!,5,FALSE)</f>
        <v>#REF!</v>
      </c>
      <c r="R389" s="600" t="e">
        <f>VLOOKUP(I389,#REF!,6,FALSE)</f>
        <v>#REF!</v>
      </c>
      <c r="S389" s="601" t="e">
        <f t="shared" si="329"/>
        <v>#REF!</v>
      </c>
      <c r="T389" s="590">
        <v>115</v>
      </c>
      <c r="U389" s="590">
        <v>1</v>
      </c>
      <c r="V389" s="604">
        <v>2.04</v>
      </c>
      <c r="W389" s="604">
        <v>15.257</v>
      </c>
      <c r="X389" s="598">
        <f t="shared" si="320"/>
        <v>1</v>
      </c>
      <c r="Y389" s="598">
        <f t="shared" si="321"/>
        <v>0</v>
      </c>
      <c r="Z389" s="603">
        <f t="shared" si="330"/>
        <v>0</v>
      </c>
      <c r="AA389" s="603">
        <f t="shared" si="331"/>
        <v>0</v>
      </c>
      <c r="AB389" s="598">
        <f t="shared" si="332"/>
        <v>1</v>
      </c>
      <c r="AC389" s="603">
        <f t="shared" si="333"/>
        <v>30632.21052631579</v>
      </c>
      <c r="AD389" s="603">
        <f t="shared" si="334"/>
        <v>25395.608726168219</v>
      </c>
      <c r="AE389" s="598" t="s">
        <v>263</v>
      </c>
      <c r="AF389" s="590">
        <v>526</v>
      </c>
      <c r="AG389" s="590">
        <v>100</v>
      </c>
      <c r="AH389" s="604">
        <f t="shared" si="324"/>
        <v>2.04</v>
      </c>
      <c r="AI389" s="605"/>
      <c r="AJ389" s="591"/>
      <c r="AK389" s="591"/>
      <c r="AL389" s="591"/>
    </row>
    <row r="390" spans="1:38" s="589" customFormat="1" ht="14.45" customHeight="1" x14ac:dyDescent="0.2">
      <c r="A390" s="590">
        <v>115</v>
      </c>
      <c r="B390" s="591" t="s">
        <v>501</v>
      </c>
      <c r="C390" s="592" t="s">
        <v>837</v>
      </c>
      <c r="D390" s="593">
        <f t="shared" si="325"/>
        <v>95714.37</v>
      </c>
      <c r="E390" s="593">
        <f t="shared" si="326"/>
        <v>79296.384254244913</v>
      </c>
      <c r="F390" s="594" t="s">
        <v>28</v>
      </c>
      <c r="G390" s="590">
        <v>51931</v>
      </c>
      <c r="H390" s="608" t="s">
        <v>1241</v>
      </c>
      <c r="I390" s="590">
        <v>51932</v>
      </c>
      <c r="J390" s="595" t="s">
        <v>1240</v>
      </c>
      <c r="K390" s="596">
        <f t="shared" si="327"/>
        <v>9786.6171069017491</v>
      </c>
      <c r="L390" s="596">
        <f t="shared" si="328"/>
        <v>8107.908464090061</v>
      </c>
      <c r="M390" s="597"/>
      <c r="N390" s="598" t="s">
        <v>269</v>
      </c>
      <c r="O390" s="599" t="s">
        <v>263</v>
      </c>
      <c r="P390" s="598" t="e">
        <f>VLOOKUP(I390,I391:J772,2,FALSE)</f>
        <v>#N/A</v>
      </c>
      <c r="Q390" s="600" t="e">
        <f>VLOOKUP(I390,#REF!,5,FALSE)</f>
        <v>#REF!</v>
      </c>
      <c r="R390" s="600" t="e">
        <f>VLOOKUP(I390,#REF!,6,FALSE)</f>
        <v>#REF!</v>
      </c>
      <c r="S390" s="601" t="e">
        <f t="shared" si="329"/>
        <v>#REF!</v>
      </c>
      <c r="T390" s="590">
        <v>115</v>
      </c>
      <c r="U390" s="590">
        <v>1</v>
      </c>
      <c r="V390" s="604">
        <v>1.56</v>
      </c>
      <c r="W390" s="604">
        <v>15.257</v>
      </c>
      <c r="X390" s="598">
        <f t="shared" si="320"/>
        <v>1</v>
      </c>
      <c r="Y390" s="598">
        <f t="shared" si="321"/>
        <v>0</v>
      </c>
      <c r="Z390" s="603">
        <f t="shared" si="330"/>
        <v>0</v>
      </c>
      <c r="AA390" s="603">
        <f t="shared" si="331"/>
        <v>0</v>
      </c>
      <c r="AB390" s="598">
        <f t="shared" si="332"/>
        <v>1</v>
      </c>
      <c r="AC390" s="603">
        <f t="shared" si="333"/>
        <v>9786.6171069017491</v>
      </c>
      <c r="AD390" s="603">
        <f t="shared" si="334"/>
        <v>8107.908464090061</v>
      </c>
      <c r="AE390" s="598" t="s">
        <v>263</v>
      </c>
      <c r="AF390" s="590">
        <v>526</v>
      </c>
      <c r="AG390" s="590">
        <v>100</v>
      </c>
      <c r="AH390" s="604">
        <f t="shared" si="324"/>
        <v>1.56</v>
      </c>
      <c r="AI390" s="605"/>
      <c r="AJ390" s="591"/>
      <c r="AK390" s="591"/>
      <c r="AL390" s="591"/>
    </row>
    <row r="391" spans="1:38" s="589" customFormat="1" ht="14.45" customHeight="1" x14ac:dyDescent="0.2">
      <c r="A391" s="590">
        <v>115</v>
      </c>
      <c r="B391" s="605" t="s">
        <v>113</v>
      </c>
      <c r="C391" s="606" t="s">
        <v>845</v>
      </c>
      <c r="D391" s="593">
        <f t="shared" si="325"/>
        <v>3231825.4299999997</v>
      </c>
      <c r="E391" s="593">
        <f t="shared" si="326"/>
        <v>2385079.1661562053</v>
      </c>
      <c r="F391" s="612" t="s">
        <v>29</v>
      </c>
      <c r="G391" s="590"/>
      <c r="H391" s="729" t="s">
        <v>1600</v>
      </c>
      <c r="I391" s="590"/>
      <c r="J391" s="595" t="s">
        <v>1602</v>
      </c>
      <c r="K391" s="596">
        <f t="shared" si="327"/>
        <v>1600.4556824875542</v>
      </c>
      <c r="L391" s="596">
        <f t="shared" si="328"/>
        <v>1181.1323313516277</v>
      </c>
      <c r="M391" s="597">
        <f>SUM(K391:K392)</f>
        <v>218083.1453663304</v>
      </c>
      <c r="N391" s="598" t="s">
        <v>262</v>
      </c>
      <c r="O391" s="599" t="s">
        <v>604</v>
      </c>
      <c r="P391" s="598" t="e">
        <f>VLOOKUP(I391,I393:J773,2,FALSE)</f>
        <v>#N/A</v>
      </c>
      <c r="Q391" s="600" t="e">
        <f>VLOOKUP(I391,#REF!,5,FALSE)</f>
        <v>#REF!</v>
      </c>
      <c r="R391" s="600" t="e">
        <f>VLOOKUP(I391,#REF!,6,FALSE)</f>
        <v>#REF!</v>
      </c>
      <c r="S391" s="601" t="e">
        <f t="shared" si="329"/>
        <v>#REF!</v>
      </c>
      <c r="T391" s="590">
        <v>115</v>
      </c>
      <c r="U391" s="590">
        <v>1</v>
      </c>
      <c r="V391" s="604">
        <v>1.9E-2</v>
      </c>
      <c r="W391" s="604">
        <v>38.366999999999997</v>
      </c>
      <c r="X391" s="598">
        <f t="shared" si="320"/>
        <v>0</v>
      </c>
      <c r="Y391" s="598">
        <f t="shared" si="321"/>
        <v>1</v>
      </c>
      <c r="Z391" s="603">
        <f>K391*X391*Y391</f>
        <v>0</v>
      </c>
      <c r="AA391" s="603">
        <f>L391*X391*Y391</f>
        <v>0</v>
      </c>
      <c r="AB391" s="598">
        <f t="shared" si="332"/>
        <v>0</v>
      </c>
      <c r="AC391" s="603">
        <f>K391*X391*AB391</f>
        <v>0</v>
      </c>
      <c r="AD391" s="603">
        <f>L391*X391*AB391</f>
        <v>0</v>
      </c>
      <c r="AE391" s="598" t="s">
        <v>263</v>
      </c>
      <c r="AF391" s="590">
        <v>526</v>
      </c>
      <c r="AG391" s="590">
        <v>100</v>
      </c>
      <c r="AH391" s="604">
        <f t="shared" si="324"/>
        <v>1.9E-2</v>
      </c>
      <c r="AI391" s="605"/>
      <c r="AJ391" s="591"/>
      <c r="AK391" s="591"/>
      <c r="AL391" s="591"/>
    </row>
    <row r="392" spans="1:38" s="589" customFormat="1" ht="14.45" customHeight="1" x14ac:dyDescent="0.2">
      <c r="A392" s="590">
        <v>115</v>
      </c>
      <c r="B392" s="591" t="s">
        <v>113</v>
      </c>
      <c r="C392" s="606" t="s">
        <v>845</v>
      </c>
      <c r="D392" s="593">
        <f t="shared" si="325"/>
        <v>3231825.4299999997</v>
      </c>
      <c r="E392" s="593">
        <f t="shared" si="326"/>
        <v>2385079.1661562053</v>
      </c>
      <c r="F392" s="612" t="s">
        <v>29</v>
      </c>
      <c r="G392" s="590"/>
      <c r="H392" s="729" t="s">
        <v>1601</v>
      </c>
      <c r="I392" s="590"/>
      <c r="J392" s="595" t="s">
        <v>1603</v>
      </c>
      <c r="K392" s="596">
        <f t="shared" si="327"/>
        <v>216482.68968384285</v>
      </c>
      <c r="L392" s="596">
        <f t="shared" si="328"/>
        <v>159763.68903019387</v>
      </c>
      <c r="M392" s="597"/>
      <c r="N392" s="598" t="s">
        <v>269</v>
      </c>
      <c r="O392" s="599" t="s">
        <v>263</v>
      </c>
      <c r="P392" s="598" t="e">
        <f>VLOOKUP(I392,I398:J762,2,FALSE)</f>
        <v>#N/A</v>
      </c>
      <c r="Q392" s="600" t="e">
        <f>VLOOKUP(I392,#REF!,5,FALSE)</f>
        <v>#REF!</v>
      </c>
      <c r="R392" s="600" t="e">
        <f>VLOOKUP(I392,#REF!,6,FALSE)</f>
        <v>#REF!</v>
      </c>
      <c r="S392" s="601" t="e">
        <f t="shared" si="329"/>
        <v>#REF!</v>
      </c>
      <c r="T392" s="590">
        <v>115</v>
      </c>
      <c r="U392" s="590">
        <v>1</v>
      </c>
      <c r="V392" s="604">
        <v>2.57</v>
      </c>
      <c r="W392" s="604">
        <v>38.366999999999997</v>
      </c>
      <c r="X392" s="598">
        <f t="shared" si="320"/>
        <v>0</v>
      </c>
      <c r="Y392" s="598">
        <f t="shared" si="321"/>
        <v>0</v>
      </c>
      <c r="Z392" s="603">
        <f t="shared" si="330"/>
        <v>0</v>
      </c>
      <c r="AA392" s="603">
        <f t="shared" si="331"/>
        <v>0</v>
      </c>
      <c r="AB392" s="598">
        <f t="shared" si="332"/>
        <v>1</v>
      </c>
      <c r="AC392" s="603">
        <f t="shared" si="333"/>
        <v>0</v>
      </c>
      <c r="AD392" s="603">
        <f t="shared" si="334"/>
        <v>0</v>
      </c>
      <c r="AE392" s="598" t="s">
        <v>263</v>
      </c>
      <c r="AF392" s="590">
        <v>526</v>
      </c>
      <c r="AG392" s="590">
        <v>100</v>
      </c>
      <c r="AH392" s="604">
        <f t="shared" si="324"/>
        <v>2.57</v>
      </c>
      <c r="AI392" s="605"/>
      <c r="AJ392" s="591"/>
      <c r="AK392" s="591"/>
      <c r="AL392" s="591"/>
    </row>
    <row r="393" spans="1:38" s="589" customFormat="1" ht="14.45" customHeight="1" x14ac:dyDescent="0.2">
      <c r="A393" s="590">
        <v>115</v>
      </c>
      <c r="B393" s="591" t="s">
        <v>502</v>
      </c>
      <c r="C393" s="606" t="s">
        <v>849</v>
      </c>
      <c r="D393" s="593">
        <f>VLOOKUP(C393,TLine_Cost,2,FALSE)</f>
        <v>1405318.5</v>
      </c>
      <c r="E393" s="593">
        <f>VLOOKUP(C393,TLine_Cost,4,FALSE)</f>
        <v>806092.02583670721</v>
      </c>
      <c r="F393" s="612" t="s">
        <v>28</v>
      </c>
      <c r="G393" s="590">
        <v>51928</v>
      </c>
      <c r="H393" s="608" t="s">
        <v>1242</v>
      </c>
      <c r="I393" s="590">
        <v>51926</v>
      </c>
      <c r="J393" s="595" t="s">
        <v>1243</v>
      </c>
      <c r="K393" s="596">
        <f t="shared" ref="K393:K399" si="335">D393*V393/W393</f>
        <v>56148.570205479446</v>
      </c>
      <c r="L393" s="596">
        <f t="shared" ref="L393:L399" si="336">E393*V393/W393</f>
        <v>32206.873178407248</v>
      </c>
      <c r="M393" s="597">
        <f>SUM(K393:K397)</f>
        <v>254837.26731354636</v>
      </c>
      <c r="N393" s="598" t="s">
        <v>269</v>
      </c>
      <c r="O393" s="599" t="s">
        <v>263</v>
      </c>
      <c r="P393" s="598" t="e">
        <f>VLOOKUP(I393,I394:J774,2,FALSE)</f>
        <v>#N/A</v>
      </c>
      <c r="Q393" s="600" t="e">
        <f>VLOOKUP(I393,#REF!,5,FALSE)</f>
        <v>#REF!</v>
      </c>
      <c r="R393" s="600" t="e">
        <f>VLOOKUP(I393,#REF!,6,FALSE)</f>
        <v>#REF!</v>
      </c>
      <c r="S393" s="601" t="e">
        <f t="shared" ref="S393:S400" si="337">SQRT(Q393^2+R393^2)</f>
        <v>#REF!</v>
      </c>
      <c r="T393" s="590">
        <v>115</v>
      </c>
      <c r="U393" s="590">
        <v>1</v>
      </c>
      <c r="V393" s="604">
        <v>0.94499999999999995</v>
      </c>
      <c r="W393" s="604">
        <v>23.652000000000001</v>
      </c>
      <c r="X393" s="598">
        <f t="shared" si="320"/>
        <v>1</v>
      </c>
      <c r="Y393" s="598">
        <f t="shared" si="321"/>
        <v>0</v>
      </c>
      <c r="Z393" s="603">
        <f t="shared" ref="Z393:Z400" si="338">K393*X393*Y393</f>
        <v>0</v>
      </c>
      <c r="AA393" s="603">
        <f t="shared" ref="AA393:AA400" si="339">L393*X393*Y393</f>
        <v>0</v>
      </c>
      <c r="AB393" s="598">
        <f t="shared" ref="AB393:AB400" si="340">IF(N393="R",1,0)</f>
        <v>1</v>
      </c>
      <c r="AC393" s="603">
        <f t="shared" ref="AC393:AC400" si="341">K393*X393*AB393</f>
        <v>56148.570205479446</v>
      </c>
      <c r="AD393" s="603">
        <f t="shared" ref="AD393:AD400" si="342">L393*X393*AB393</f>
        <v>32206.873178407248</v>
      </c>
      <c r="AE393" s="598" t="s">
        <v>263</v>
      </c>
      <c r="AF393" s="590">
        <v>526</v>
      </c>
      <c r="AG393" s="590">
        <v>100</v>
      </c>
      <c r="AH393" s="604">
        <f t="shared" si="324"/>
        <v>0.94499999999999995</v>
      </c>
      <c r="AI393" s="605"/>
      <c r="AJ393" s="591"/>
      <c r="AK393" s="591"/>
      <c r="AL393" s="591"/>
    </row>
    <row r="394" spans="1:38" s="589" customFormat="1" ht="14.45" customHeight="1" x14ac:dyDescent="0.2">
      <c r="A394" s="590">
        <v>115</v>
      </c>
      <c r="B394" s="591" t="s">
        <v>502</v>
      </c>
      <c r="C394" s="606" t="s">
        <v>849</v>
      </c>
      <c r="D394" s="593">
        <f>VLOOKUP(C394,TLine_Cost,2,FALSE)</f>
        <v>1405318.5</v>
      </c>
      <c r="E394" s="593">
        <f>VLOOKUP(C394,TLine_Cost,4,FALSE)</f>
        <v>806092.02583670721</v>
      </c>
      <c r="F394" s="612" t="s">
        <v>28</v>
      </c>
      <c r="G394" s="590">
        <v>51938</v>
      </c>
      <c r="H394" s="608" t="s">
        <v>1244</v>
      </c>
      <c r="I394" s="590">
        <v>51940</v>
      </c>
      <c r="J394" s="595" t="s">
        <v>1245</v>
      </c>
      <c r="K394" s="596">
        <f t="shared" si="335"/>
        <v>44562.357305936071</v>
      </c>
      <c r="L394" s="596">
        <f t="shared" si="336"/>
        <v>25561.010459053374</v>
      </c>
      <c r="M394" s="597"/>
      <c r="N394" s="598" t="s">
        <v>269</v>
      </c>
      <c r="O394" s="599" t="s">
        <v>263</v>
      </c>
      <c r="P394" s="598" t="e">
        <f>VLOOKUP(I394,I398:J775,2,FALSE)</f>
        <v>#N/A</v>
      </c>
      <c r="Q394" s="600" t="e">
        <f>VLOOKUP(I394,#REF!,5,FALSE)</f>
        <v>#REF!</v>
      </c>
      <c r="R394" s="600" t="e">
        <f>VLOOKUP(I394,#REF!,6,FALSE)</f>
        <v>#REF!</v>
      </c>
      <c r="S394" s="601" t="e">
        <f t="shared" si="337"/>
        <v>#REF!</v>
      </c>
      <c r="T394" s="590">
        <v>115</v>
      </c>
      <c r="U394" s="590">
        <v>1</v>
      </c>
      <c r="V394" s="604">
        <v>0.75</v>
      </c>
      <c r="W394" s="604">
        <v>23.652000000000001</v>
      </c>
      <c r="X394" s="598">
        <f t="shared" si="320"/>
        <v>1</v>
      </c>
      <c r="Y394" s="598">
        <f t="shared" si="321"/>
        <v>0</v>
      </c>
      <c r="Z394" s="603">
        <f t="shared" si="338"/>
        <v>0</v>
      </c>
      <c r="AA394" s="603">
        <f t="shared" si="339"/>
        <v>0</v>
      </c>
      <c r="AB394" s="598">
        <f t="shared" si="340"/>
        <v>1</v>
      </c>
      <c r="AC394" s="603">
        <f t="shared" si="341"/>
        <v>44562.357305936071</v>
      </c>
      <c r="AD394" s="603">
        <f t="shared" si="342"/>
        <v>25561.010459053374</v>
      </c>
      <c r="AE394" s="598" t="s">
        <v>263</v>
      </c>
      <c r="AF394" s="590">
        <v>526</v>
      </c>
      <c r="AG394" s="590">
        <v>100</v>
      </c>
      <c r="AH394" s="604">
        <f t="shared" si="324"/>
        <v>0.75</v>
      </c>
      <c r="AI394" s="605"/>
      <c r="AJ394" s="591"/>
      <c r="AK394" s="591"/>
      <c r="AL394" s="591"/>
    </row>
    <row r="395" spans="1:38" s="589" customFormat="1" ht="14.45" customHeight="1" x14ac:dyDescent="0.2">
      <c r="A395" s="590">
        <v>115</v>
      </c>
      <c r="B395" s="591" t="s">
        <v>502</v>
      </c>
      <c r="C395" s="606" t="s">
        <v>849</v>
      </c>
      <c r="D395" s="593">
        <f>VLOOKUP(C395,TLine_Cost,2,FALSE)</f>
        <v>1405318.5</v>
      </c>
      <c r="E395" s="593">
        <f>VLOOKUP(C395,TLine_Cost,4,FALSE)</f>
        <v>806092.02583670721</v>
      </c>
      <c r="F395" s="612" t="s">
        <v>28</v>
      </c>
      <c r="G395" s="590"/>
      <c r="H395" s="608" t="s">
        <v>1604</v>
      </c>
      <c r="I395" s="590"/>
      <c r="J395" s="595" t="s">
        <v>1605</v>
      </c>
      <c r="K395" s="596">
        <f>D395*V395/W395</f>
        <v>11883.295281582952</v>
      </c>
      <c r="L395" s="596">
        <f>E395*V395/W395</f>
        <v>6816.269455747567</v>
      </c>
      <c r="M395" s="597"/>
      <c r="N395" s="598" t="s">
        <v>269</v>
      </c>
      <c r="O395" s="599" t="s">
        <v>263</v>
      </c>
      <c r="P395" s="598"/>
      <c r="Q395" s="600"/>
      <c r="R395" s="600"/>
      <c r="S395" s="601"/>
      <c r="T395" s="590">
        <v>115</v>
      </c>
      <c r="U395" s="590">
        <v>1</v>
      </c>
      <c r="V395" s="604">
        <v>0.2</v>
      </c>
      <c r="W395" s="604">
        <v>23.652000000000001</v>
      </c>
      <c r="X395" s="598">
        <f t="shared" si="320"/>
        <v>1</v>
      </c>
      <c r="Y395" s="598">
        <f t="shared" si="321"/>
        <v>0</v>
      </c>
      <c r="Z395" s="603">
        <f>K395*X395*Y395</f>
        <v>0</v>
      </c>
      <c r="AA395" s="603">
        <f>L395*X395*Y395</f>
        <v>0</v>
      </c>
      <c r="AB395" s="598">
        <f t="shared" si="340"/>
        <v>1</v>
      </c>
      <c r="AC395" s="603">
        <f>K395*X395*AB395</f>
        <v>11883.295281582952</v>
      </c>
      <c r="AD395" s="603">
        <f>L395*X395*AB395</f>
        <v>6816.269455747567</v>
      </c>
      <c r="AE395" s="598" t="s">
        <v>263</v>
      </c>
      <c r="AF395" s="590">
        <v>526</v>
      </c>
      <c r="AG395" s="590">
        <v>100</v>
      </c>
      <c r="AH395" s="604">
        <f t="shared" si="324"/>
        <v>0.2</v>
      </c>
      <c r="AI395" s="605"/>
      <c r="AJ395" s="591"/>
      <c r="AK395" s="591"/>
      <c r="AL395" s="591"/>
    </row>
    <row r="396" spans="1:38" s="589" customFormat="1" ht="13.5" customHeight="1" x14ac:dyDescent="0.2">
      <c r="A396" s="590">
        <v>115</v>
      </c>
      <c r="B396" s="591" t="s">
        <v>502</v>
      </c>
      <c r="C396" s="606" t="s">
        <v>849</v>
      </c>
      <c r="D396" s="593">
        <f>VLOOKUP(C396,TLine_Cost,2,FALSE)</f>
        <v>1405318.5</v>
      </c>
      <c r="E396" s="593">
        <f>VLOOKUP(C396,TLine_Cost,4,FALSE)</f>
        <v>806092.02583670721</v>
      </c>
      <c r="F396" s="612" t="s">
        <v>28</v>
      </c>
      <c r="G396" s="590"/>
      <c r="H396" s="608" t="s">
        <v>1246</v>
      </c>
      <c r="I396" s="590"/>
      <c r="J396" s="595" t="s">
        <v>1247</v>
      </c>
      <c r="K396" s="596">
        <f t="shared" si="335"/>
        <v>140222.88432267882</v>
      </c>
      <c r="L396" s="596">
        <f t="shared" si="336"/>
        <v>80431.979577821287</v>
      </c>
      <c r="M396" s="597"/>
      <c r="N396" s="598" t="s">
        <v>269</v>
      </c>
      <c r="O396" s="599" t="s">
        <v>263</v>
      </c>
      <c r="P396" s="598" t="e">
        <f>VLOOKUP(I396,I399:J777,2,FALSE)</f>
        <v>#N/A</v>
      </c>
      <c r="Q396" s="600" t="e">
        <f>VLOOKUP(I396,#REF!,5,FALSE)</f>
        <v>#REF!</v>
      </c>
      <c r="R396" s="600" t="e">
        <f>VLOOKUP(I396,#REF!,6,FALSE)</f>
        <v>#REF!</v>
      </c>
      <c r="S396" s="601" t="e">
        <f t="shared" si="337"/>
        <v>#REF!</v>
      </c>
      <c r="T396" s="590">
        <v>115</v>
      </c>
      <c r="U396" s="590">
        <v>1</v>
      </c>
      <c r="V396" s="604">
        <v>2.36</v>
      </c>
      <c r="W396" s="604">
        <v>23.652000000000001</v>
      </c>
      <c r="X396" s="598">
        <f t="shared" si="320"/>
        <v>1</v>
      </c>
      <c r="Y396" s="598">
        <f t="shared" si="321"/>
        <v>0</v>
      </c>
      <c r="Z396" s="603">
        <f t="shared" si="338"/>
        <v>0</v>
      </c>
      <c r="AA396" s="603">
        <f t="shared" si="339"/>
        <v>0</v>
      </c>
      <c r="AB396" s="598">
        <f t="shared" si="340"/>
        <v>1</v>
      </c>
      <c r="AC396" s="603">
        <f t="shared" si="341"/>
        <v>140222.88432267882</v>
      </c>
      <c r="AD396" s="603">
        <f t="shared" si="342"/>
        <v>80431.979577821287</v>
      </c>
      <c r="AE396" s="598" t="s">
        <v>263</v>
      </c>
      <c r="AF396" s="590">
        <v>526</v>
      </c>
      <c r="AG396" s="590">
        <v>100</v>
      </c>
      <c r="AH396" s="604">
        <f t="shared" si="324"/>
        <v>2.36</v>
      </c>
      <c r="AI396" s="605"/>
      <c r="AJ396" s="591"/>
      <c r="AK396" s="591"/>
      <c r="AL396" s="591"/>
    </row>
    <row r="397" spans="1:38" s="589" customFormat="1" ht="13.5" customHeight="1" x14ac:dyDescent="0.2">
      <c r="A397" s="590">
        <v>115</v>
      </c>
      <c r="B397" s="591" t="s">
        <v>502</v>
      </c>
      <c r="C397" s="606" t="s">
        <v>849</v>
      </c>
      <c r="D397" s="593">
        <f>VLOOKUP(C397,TLine_Cost,2,FALSE)</f>
        <v>1405318.5</v>
      </c>
      <c r="E397" s="593">
        <f>VLOOKUP(C397,TLine_Cost,4,FALSE)</f>
        <v>806092.02583670721</v>
      </c>
      <c r="F397" s="612" t="s">
        <v>28</v>
      </c>
      <c r="G397" s="590"/>
      <c r="H397" s="608" t="s">
        <v>1246</v>
      </c>
      <c r="I397" s="590"/>
      <c r="J397" s="595" t="s">
        <v>1248</v>
      </c>
      <c r="K397" s="596">
        <f t="shared" si="335"/>
        <v>2020.1601978691021</v>
      </c>
      <c r="L397" s="596">
        <f t="shared" si="336"/>
        <v>1158.7658074770864</v>
      </c>
      <c r="M397" s="597"/>
      <c r="N397" s="598" t="s">
        <v>269</v>
      </c>
      <c r="O397" s="599" t="s">
        <v>263</v>
      </c>
      <c r="P397" s="598"/>
      <c r="Q397" s="600"/>
      <c r="R397" s="600"/>
      <c r="S397" s="601"/>
      <c r="T397" s="590">
        <v>115</v>
      </c>
      <c r="U397" s="590">
        <v>1</v>
      </c>
      <c r="V397" s="604">
        <v>3.4000000000000002E-2</v>
      </c>
      <c r="W397" s="604">
        <v>23.652000000000001</v>
      </c>
      <c r="X397" s="598">
        <f t="shared" si="320"/>
        <v>1</v>
      </c>
      <c r="Y397" s="598">
        <f t="shared" si="321"/>
        <v>0</v>
      </c>
      <c r="Z397" s="603">
        <f t="shared" si="338"/>
        <v>0</v>
      </c>
      <c r="AA397" s="603">
        <f t="shared" si="339"/>
        <v>0</v>
      </c>
      <c r="AB397" s="598">
        <f t="shared" si="340"/>
        <v>1</v>
      </c>
      <c r="AC397" s="603">
        <f t="shared" si="341"/>
        <v>2020.1601978691021</v>
      </c>
      <c r="AD397" s="603">
        <f t="shared" si="342"/>
        <v>1158.7658074770864</v>
      </c>
      <c r="AE397" s="598" t="s">
        <v>263</v>
      </c>
      <c r="AF397" s="590">
        <v>526</v>
      </c>
      <c r="AG397" s="590">
        <v>100</v>
      </c>
      <c r="AH397" s="604">
        <f t="shared" si="324"/>
        <v>3.4000000000000002E-2</v>
      </c>
      <c r="AI397" s="605"/>
      <c r="AJ397" s="591"/>
      <c r="AK397" s="591"/>
      <c r="AL397" s="591"/>
    </row>
    <row r="398" spans="1:38" s="589" customFormat="1" ht="14.45" customHeight="1" x14ac:dyDescent="0.2">
      <c r="A398" s="590">
        <v>115</v>
      </c>
      <c r="B398" s="591" t="s">
        <v>503</v>
      </c>
      <c r="C398" s="592" t="s">
        <v>74</v>
      </c>
      <c r="D398" s="593">
        <f>'Transmission Cost 12-31-2016'!B472</f>
        <v>235943.12000000002</v>
      </c>
      <c r="E398" s="593">
        <f>'Transmission Cost 12-31-2016'!D472</f>
        <v>207135.45857008212</v>
      </c>
      <c r="F398" s="594" t="s">
        <v>28</v>
      </c>
      <c r="G398" s="590">
        <v>50964</v>
      </c>
      <c r="H398" s="592" t="s">
        <v>1102</v>
      </c>
      <c r="I398" s="590">
        <v>50966</v>
      </c>
      <c r="J398" s="592" t="s">
        <v>1103</v>
      </c>
      <c r="K398" s="596">
        <f t="shared" si="335"/>
        <v>67743.714277571969</v>
      </c>
      <c r="L398" s="596">
        <f t="shared" si="336"/>
        <v>59472.492023185448</v>
      </c>
      <c r="M398" s="597">
        <f>SUM(K398)</f>
        <v>67743.714277571969</v>
      </c>
      <c r="N398" s="598" t="s">
        <v>269</v>
      </c>
      <c r="O398" s="599" t="s">
        <v>263</v>
      </c>
      <c r="P398" s="598" t="e">
        <f>VLOOKUP(I398,I399:J776,2,FALSE)</f>
        <v>#N/A</v>
      </c>
      <c r="Q398" s="600" t="e">
        <f>VLOOKUP(I398,#REF!,5,FALSE)</f>
        <v>#REF!</v>
      </c>
      <c r="R398" s="600" t="e">
        <f>VLOOKUP(I398,#REF!,6,FALSE)</f>
        <v>#REF!</v>
      </c>
      <c r="S398" s="601" t="e">
        <f t="shared" si="337"/>
        <v>#REF!</v>
      </c>
      <c r="T398" s="590">
        <v>115</v>
      </c>
      <c r="U398" s="590">
        <v>1</v>
      </c>
      <c r="V398" s="676">
        <v>2.0150000000000001</v>
      </c>
      <c r="W398" s="676">
        <v>7.0179999999999998</v>
      </c>
      <c r="X398" s="598">
        <f t="shared" si="320"/>
        <v>1</v>
      </c>
      <c r="Y398" s="598">
        <f t="shared" si="321"/>
        <v>0</v>
      </c>
      <c r="Z398" s="603">
        <f t="shared" si="338"/>
        <v>0</v>
      </c>
      <c r="AA398" s="603">
        <f t="shared" si="339"/>
        <v>0</v>
      </c>
      <c r="AB398" s="598">
        <f t="shared" si="340"/>
        <v>1</v>
      </c>
      <c r="AC398" s="603">
        <f t="shared" si="341"/>
        <v>67743.714277571969</v>
      </c>
      <c r="AD398" s="603">
        <f t="shared" si="342"/>
        <v>59472.492023185448</v>
      </c>
      <c r="AE398" s="598" t="s">
        <v>263</v>
      </c>
      <c r="AF398" s="590">
        <v>526</v>
      </c>
      <c r="AG398" s="590">
        <v>100</v>
      </c>
      <c r="AH398" s="604">
        <f t="shared" si="324"/>
        <v>2.0150000000000001</v>
      </c>
      <c r="AI398" s="605"/>
      <c r="AJ398" s="591"/>
      <c r="AK398" s="591"/>
      <c r="AL398" s="591"/>
    </row>
    <row r="399" spans="1:38" s="589" customFormat="1" ht="14.45" customHeight="1" x14ac:dyDescent="0.2">
      <c r="A399" s="590">
        <v>115</v>
      </c>
      <c r="B399" s="591" t="s">
        <v>1687</v>
      </c>
      <c r="C399" s="592" t="s">
        <v>841</v>
      </c>
      <c r="D399" s="593">
        <f>VLOOKUP(C399,TLine_Cost,2,FALSE)</f>
        <v>1171595.4400000002</v>
      </c>
      <c r="E399" s="593">
        <f>VLOOKUP(C399,TLine_Cost,4,FALSE)</f>
        <v>1033182.4138017145</v>
      </c>
      <c r="F399" s="594" t="s">
        <v>28</v>
      </c>
      <c r="G399" s="590"/>
      <c r="H399" s="592" t="s">
        <v>1104</v>
      </c>
      <c r="I399" s="590"/>
      <c r="J399" s="592" t="s">
        <v>1105</v>
      </c>
      <c r="K399" s="596">
        <f t="shared" si="335"/>
        <v>56075.589910257659</v>
      </c>
      <c r="L399" s="596">
        <f t="shared" si="336"/>
        <v>49450.784256069717</v>
      </c>
      <c r="M399" s="597">
        <f>SUM(K399)</f>
        <v>56075.589910257659</v>
      </c>
      <c r="N399" s="598" t="s">
        <v>269</v>
      </c>
      <c r="O399" s="599" t="s">
        <v>263</v>
      </c>
      <c r="P399" s="598" t="e">
        <f>VLOOKUP(I399,I405:J778,2,FALSE)</f>
        <v>#N/A</v>
      </c>
      <c r="Q399" s="600" t="e">
        <f>VLOOKUP(I399,#REF!,5,FALSE)</f>
        <v>#REF!</v>
      </c>
      <c r="R399" s="600" t="e">
        <f>VLOOKUP(I399,#REF!,6,FALSE)</f>
        <v>#REF!</v>
      </c>
      <c r="S399" s="601" t="e">
        <f t="shared" si="337"/>
        <v>#REF!</v>
      </c>
      <c r="T399" s="590">
        <v>115</v>
      </c>
      <c r="U399" s="590">
        <v>1</v>
      </c>
      <c r="V399" s="676">
        <v>0.99199999999999999</v>
      </c>
      <c r="W399" s="676">
        <v>20.725999999999999</v>
      </c>
      <c r="X399" s="598">
        <f t="shared" si="320"/>
        <v>1</v>
      </c>
      <c r="Y399" s="598">
        <f t="shared" si="321"/>
        <v>0</v>
      </c>
      <c r="Z399" s="603">
        <f t="shared" si="338"/>
        <v>0</v>
      </c>
      <c r="AA399" s="603">
        <f t="shared" si="339"/>
        <v>0</v>
      </c>
      <c r="AB399" s="598">
        <f t="shared" si="340"/>
        <v>1</v>
      </c>
      <c r="AC399" s="603">
        <f t="shared" si="341"/>
        <v>56075.589910257659</v>
      </c>
      <c r="AD399" s="603">
        <f t="shared" si="342"/>
        <v>49450.784256069717</v>
      </c>
      <c r="AE399" s="598" t="s">
        <v>263</v>
      </c>
      <c r="AF399" s="590">
        <v>526</v>
      </c>
      <c r="AG399" s="590">
        <v>100</v>
      </c>
      <c r="AH399" s="604">
        <f t="shared" si="324"/>
        <v>0.99199999999999999</v>
      </c>
      <c r="AI399" s="605"/>
      <c r="AJ399" s="591"/>
      <c r="AK399" s="591"/>
      <c r="AL399" s="591"/>
    </row>
    <row r="400" spans="1:38" s="589" customFormat="1" ht="14.45" customHeight="1" x14ac:dyDescent="0.2">
      <c r="A400" s="590">
        <v>115</v>
      </c>
      <c r="B400" s="591" t="s">
        <v>477</v>
      </c>
      <c r="C400" s="592" t="s">
        <v>379</v>
      </c>
      <c r="D400" s="593">
        <f>'Transmission Cost 12-31-2016'!B415</f>
        <v>1330665.1600000001</v>
      </c>
      <c r="E400" s="593">
        <f>'Transmission Cost 12-31-2016'!D415</f>
        <v>1274089.2255968212</v>
      </c>
      <c r="F400" s="594" t="s">
        <v>28</v>
      </c>
      <c r="G400" s="590"/>
      <c r="H400" s="592" t="s">
        <v>1106</v>
      </c>
      <c r="I400" s="590"/>
      <c r="J400" s="592" t="s">
        <v>1108</v>
      </c>
      <c r="K400" s="596">
        <f>D400*V400/W400</f>
        <v>342.77824832560543</v>
      </c>
      <c r="L400" s="596">
        <f>E400*V400/W400</f>
        <v>328.20433425987153</v>
      </c>
      <c r="M400" s="597">
        <f>SUM(K400:K401)</f>
        <v>342.77824832560543</v>
      </c>
      <c r="N400" s="598" t="s">
        <v>269</v>
      </c>
      <c r="O400" s="599" t="s">
        <v>263</v>
      </c>
      <c r="P400" s="598" t="e">
        <f>VLOOKUP(I400,I406:J779,2,FALSE)</f>
        <v>#N/A</v>
      </c>
      <c r="Q400" s="600" t="e">
        <f>VLOOKUP(I400,#REF!,5,FALSE)</f>
        <v>#REF!</v>
      </c>
      <c r="R400" s="600" t="e">
        <f>VLOOKUP(I400,#REF!,6,FALSE)</f>
        <v>#REF!</v>
      </c>
      <c r="S400" s="601" t="e">
        <f t="shared" si="337"/>
        <v>#REF!</v>
      </c>
      <c r="T400" s="590">
        <v>115</v>
      </c>
      <c r="U400" s="590">
        <v>1</v>
      </c>
      <c r="V400" s="676">
        <v>7.0000000000000001E-3</v>
      </c>
      <c r="W400" s="676">
        <v>27.173999999999999</v>
      </c>
      <c r="X400" s="598">
        <f t="shared" si="320"/>
        <v>1</v>
      </c>
      <c r="Y400" s="598">
        <f t="shared" si="321"/>
        <v>0</v>
      </c>
      <c r="Z400" s="603">
        <f t="shared" si="338"/>
        <v>0</v>
      </c>
      <c r="AA400" s="603">
        <f t="shared" si="339"/>
        <v>0</v>
      </c>
      <c r="AB400" s="598">
        <f t="shared" si="340"/>
        <v>1</v>
      </c>
      <c r="AC400" s="603">
        <f t="shared" si="341"/>
        <v>342.77824832560543</v>
      </c>
      <c r="AD400" s="603">
        <f t="shared" si="342"/>
        <v>328.20433425987153</v>
      </c>
      <c r="AE400" s="598" t="s">
        <v>263</v>
      </c>
      <c r="AF400" s="590">
        <v>526</v>
      </c>
      <c r="AG400" s="590">
        <v>100</v>
      </c>
      <c r="AH400" s="604">
        <f t="shared" si="324"/>
        <v>7.0000000000000001E-3</v>
      </c>
      <c r="AI400" s="605">
        <v>78</v>
      </c>
      <c r="AJ400" s="591"/>
      <c r="AK400" s="591"/>
      <c r="AL400" s="591"/>
    </row>
    <row r="401" spans="1:40" s="589" customFormat="1" ht="14.45" customHeight="1" x14ac:dyDescent="0.2">
      <c r="A401" s="590">
        <v>115</v>
      </c>
      <c r="B401" s="591" t="s">
        <v>477</v>
      </c>
      <c r="C401" s="592" t="s">
        <v>379</v>
      </c>
      <c r="D401" s="593">
        <f>'Transmission Cost 12-31-2016'!B415</f>
        <v>1330665.1600000001</v>
      </c>
      <c r="E401" s="593">
        <f>'Transmission Cost 12-31-2016'!D415</f>
        <v>1274089.2255968212</v>
      </c>
      <c r="F401" s="594" t="s">
        <v>29</v>
      </c>
      <c r="G401" s="590"/>
      <c r="H401" s="592" t="s">
        <v>1311</v>
      </c>
      <c r="I401" s="590"/>
      <c r="J401" s="592" t="s">
        <v>1312</v>
      </c>
      <c r="K401" s="596">
        <f>D401*V401/W401</f>
        <v>0</v>
      </c>
      <c r="L401" s="596">
        <f>E401*V401/W401</f>
        <v>0</v>
      </c>
      <c r="M401" s="597"/>
      <c r="N401" s="598" t="s">
        <v>262</v>
      </c>
      <c r="O401" s="599" t="s">
        <v>602</v>
      </c>
      <c r="P401" s="598"/>
      <c r="Q401" s="600"/>
      <c r="R401" s="600"/>
      <c r="S401" s="601"/>
      <c r="T401" s="590">
        <v>115</v>
      </c>
      <c r="U401" s="590">
        <v>1</v>
      </c>
      <c r="V401" s="676">
        <v>0</v>
      </c>
      <c r="W401" s="676">
        <v>27.173999999999999</v>
      </c>
      <c r="X401" s="598">
        <f t="shared" si="320"/>
        <v>0</v>
      </c>
      <c r="Y401" s="598">
        <f t="shared" si="321"/>
        <v>1</v>
      </c>
      <c r="Z401" s="603">
        <f>K401*X401*Y401</f>
        <v>0</v>
      </c>
      <c r="AA401" s="603">
        <f>L401*X401*Y401</f>
        <v>0</v>
      </c>
      <c r="AB401" s="598">
        <v>0</v>
      </c>
      <c r="AC401" s="603">
        <f>K401*X401*AB401</f>
        <v>0</v>
      </c>
      <c r="AD401" s="603">
        <f>L401*X401*AB401</f>
        <v>0</v>
      </c>
      <c r="AE401" s="598" t="s">
        <v>263</v>
      </c>
      <c r="AF401" s="590">
        <v>526</v>
      </c>
      <c r="AG401" s="590">
        <v>100</v>
      </c>
      <c r="AH401" s="604">
        <f>V401</f>
        <v>0</v>
      </c>
      <c r="AI401" s="605"/>
      <c r="AJ401" s="591"/>
      <c r="AK401" s="591"/>
      <c r="AL401" s="591"/>
    </row>
    <row r="402" spans="1:40" s="589" customFormat="1" ht="14.45" customHeight="1" x14ac:dyDescent="0.2">
      <c r="A402" s="590">
        <v>115</v>
      </c>
      <c r="B402" s="591" t="s">
        <v>504</v>
      </c>
      <c r="C402" s="614" t="s">
        <v>852</v>
      </c>
      <c r="D402" s="593">
        <f>VLOOKUP(C402,TLine_Cost,2,FALSE)</f>
        <v>165962.80999999997</v>
      </c>
      <c r="E402" s="593">
        <f>VLOOKUP(C402,TLine_Cost,4,FALSE)</f>
        <v>65103.592339948082</v>
      </c>
      <c r="F402" s="594" t="s">
        <v>28</v>
      </c>
      <c r="G402" s="590">
        <v>51044</v>
      </c>
      <c r="H402" s="592" t="s">
        <v>1107</v>
      </c>
      <c r="I402" s="590">
        <v>51046</v>
      </c>
      <c r="J402" s="592" t="s">
        <v>1109</v>
      </c>
      <c r="K402" s="596">
        <f t="shared" ref="K402:K408" si="343">D402*V402/W402</f>
        <v>165962.81</v>
      </c>
      <c r="L402" s="596">
        <f t="shared" ref="L402:L408" si="344">E402*V402/W402</f>
        <v>65103.592339948082</v>
      </c>
      <c r="M402" s="597">
        <f>SUM(K402)</f>
        <v>165962.81</v>
      </c>
      <c r="N402" s="598" t="s">
        <v>269</v>
      </c>
      <c r="O402" s="599" t="s">
        <v>263</v>
      </c>
      <c r="P402" s="598" t="e">
        <f>VLOOKUP(I402,I405:J778,2,FALSE)</f>
        <v>#N/A</v>
      </c>
      <c r="Q402" s="600" t="e">
        <f>VLOOKUP(I402,#REF!,5,FALSE)</f>
        <v>#REF!</v>
      </c>
      <c r="R402" s="600" t="e">
        <f>VLOOKUP(I402,#REF!,6,FALSE)</f>
        <v>#REF!</v>
      </c>
      <c r="S402" s="601" t="e">
        <f t="shared" ref="S402:S408" si="345">SQRT(Q402^2+R402^2)</f>
        <v>#REF!</v>
      </c>
      <c r="T402" s="590">
        <v>115</v>
      </c>
      <c r="U402" s="590">
        <v>1</v>
      </c>
      <c r="V402" s="718">
        <v>0.82599999999999996</v>
      </c>
      <c r="W402" s="676">
        <v>0.82599999999999996</v>
      </c>
      <c r="X402" s="598">
        <f t="shared" si="320"/>
        <v>1</v>
      </c>
      <c r="Y402" s="598">
        <f t="shared" si="321"/>
        <v>0</v>
      </c>
      <c r="Z402" s="603">
        <f t="shared" ref="Z402:Z408" si="346">K402*X402*Y402</f>
        <v>0</v>
      </c>
      <c r="AA402" s="603">
        <f t="shared" ref="AA402:AA408" si="347">L402*X402*Y402</f>
        <v>0</v>
      </c>
      <c r="AB402" s="598">
        <f t="shared" ref="AB402:AB408" si="348">IF(N402="R",1,0)</f>
        <v>1</v>
      </c>
      <c r="AC402" s="603">
        <f t="shared" ref="AC402:AC408" si="349">K402*X402*AB402</f>
        <v>165962.81</v>
      </c>
      <c r="AD402" s="603">
        <f t="shared" ref="AD402:AD408" si="350">L402*X402*AB402</f>
        <v>65103.592339948082</v>
      </c>
      <c r="AE402" s="598" t="s">
        <v>263</v>
      </c>
      <c r="AF402" s="590">
        <v>526</v>
      </c>
      <c r="AG402" s="590">
        <v>100</v>
      </c>
      <c r="AH402" s="604">
        <f t="shared" si="324"/>
        <v>0.82599999999999996</v>
      </c>
      <c r="AI402" s="605"/>
      <c r="AJ402" s="591"/>
      <c r="AK402" s="591"/>
      <c r="AL402" s="591"/>
    </row>
    <row r="403" spans="1:40" ht="14.45" customHeight="1" x14ac:dyDescent="0.2">
      <c r="A403" s="194">
        <v>115</v>
      </c>
      <c r="B403" s="266" t="s">
        <v>1688</v>
      </c>
      <c r="C403" s="178" t="s">
        <v>93</v>
      </c>
      <c r="D403" s="267">
        <f>'Transmission Cost 12-31-2016'!B500</f>
        <v>2902396.5500000003</v>
      </c>
      <c r="E403" s="267">
        <f>'Transmission Cost 12-31-2016'!D500</f>
        <v>1790141.3880624026</v>
      </c>
      <c r="F403" s="268" t="s">
        <v>28</v>
      </c>
      <c r="G403" s="194"/>
      <c r="H403" s="176" t="s">
        <v>1294</v>
      </c>
      <c r="I403" s="194"/>
      <c r="J403" s="176" t="s">
        <v>1295</v>
      </c>
      <c r="K403" s="271">
        <f t="shared" si="343"/>
        <v>1226.5806867406236</v>
      </c>
      <c r="L403" s="271">
        <f t="shared" si="344"/>
        <v>756.53096167454953</v>
      </c>
      <c r="M403" s="184">
        <f>SUM(K403:K404)</f>
        <v>195373.65068674064</v>
      </c>
      <c r="N403" s="191" t="s">
        <v>262</v>
      </c>
      <c r="O403" s="272" t="s">
        <v>715</v>
      </c>
      <c r="P403" s="191"/>
      <c r="Q403" s="273"/>
      <c r="R403" s="273"/>
      <c r="S403" s="274"/>
      <c r="T403" s="194">
        <v>115</v>
      </c>
      <c r="U403" s="194">
        <v>1</v>
      </c>
      <c r="V403" s="294">
        <v>1.6E-2</v>
      </c>
      <c r="W403" s="190">
        <v>37.86</v>
      </c>
      <c r="X403" s="191">
        <f t="shared" si="320"/>
        <v>1</v>
      </c>
      <c r="Y403" s="191">
        <f t="shared" si="321"/>
        <v>1</v>
      </c>
      <c r="Z403" s="192">
        <f>K403*X403*Y403</f>
        <v>1226.5806867406236</v>
      </c>
      <c r="AA403" s="192">
        <f>L403*X403*Y403</f>
        <v>756.53096167454953</v>
      </c>
      <c r="AB403" s="191">
        <f t="shared" si="348"/>
        <v>0</v>
      </c>
      <c r="AC403" s="192">
        <f>K403*X403*AB403</f>
        <v>0</v>
      </c>
      <c r="AD403" s="192">
        <f>L403*X403*AB403</f>
        <v>0</v>
      </c>
      <c r="AE403" s="191" t="s">
        <v>263</v>
      </c>
      <c r="AF403" s="194">
        <v>526</v>
      </c>
      <c r="AG403" s="194">
        <v>100</v>
      </c>
      <c r="AH403" s="195">
        <f>V403</f>
        <v>1.6E-2</v>
      </c>
      <c r="AI403" s="177">
        <v>79</v>
      </c>
      <c r="AJ403" s="266"/>
      <c r="AK403" s="266"/>
      <c r="AL403" s="266"/>
    </row>
    <row r="404" spans="1:40" s="589" customFormat="1" ht="14.45" customHeight="1" x14ac:dyDescent="0.2">
      <c r="A404" s="590">
        <v>115</v>
      </c>
      <c r="B404" s="591" t="s">
        <v>1688</v>
      </c>
      <c r="C404" s="606" t="s">
        <v>505</v>
      </c>
      <c r="D404" s="593">
        <f>'Transmission Cost 12-31-2016'!B416</f>
        <v>194147.07</v>
      </c>
      <c r="E404" s="593">
        <f>'Transmission Cost 12-31-2016'!D416</f>
        <v>132823.29294897441</v>
      </c>
      <c r="F404" s="594" t="s">
        <v>28</v>
      </c>
      <c r="G404" s="590">
        <v>50686</v>
      </c>
      <c r="H404" s="608" t="s">
        <v>1296</v>
      </c>
      <c r="I404" s="590">
        <v>50688</v>
      </c>
      <c r="J404" s="595" t="s">
        <v>1297</v>
      </c>
      <c r="K404" s="596">
        <f t="shared" si="343"/>
        <v>194147.07</v>
      </c>
      <c r="L404" s="596">
        <f t="shared" si="344"/>
        <v>132823.29294897441</v>
      </c>
      <c r="M404" s="597"/>
      <c r="N404" s="598" t="s">
        <v>269</v>
      </c>
      <c r="O404" s="599" t="s">
        <v>263</v>
      </c>
      <c r="P404" s="598" t="e">
        <f>VLOOKUP(I404,I405:J779,2,FALSE)</f>
        <v>#N/A</v>
      </c>
      <c r="Q404" s="600" t="e">
        <f>VLOOKUP(I404,#REF!,5,FALSE)</f>
        <v>#REF!</v>
      </c>
      <c r="R404" s="600" t="e">
        <f>VLOOKUP(I404,#REF!,6,FALSE)</f>
        <v>#REF!</v>
      </c>
      <c r="S404" s="601" t="e">
        <f t="shared" si="345"/>
        <v>#REF!</v>
      </c>
      <c r="T404" s="590">
        <v>115</v>
      </c>
      <c r="U404" s="590">
        <v>1</v>
      </c>
      <c r="V404" s="604">
        <v>4.4889999999999999</v>
      </c>
      <c r="W404" s="604">
        <v>4.4889999999999999</v>
      </c>
      <c r="X404" s="598">
        <f t="shared" si="320"/>
        <v>1</v>
      </c>
      <c r="Y404" s="598">
        <f t="shared" si="321"/>
        <v>0</v>
      </c>
      <c r="Z404" s="603">
        <f t="shared" si="346"/>
        <v>0</v>
      </c>
      <c r="AA404" s="603">
        <f t="shared" si="347"/>
        <v>0</v>
      </c>
      <c r="AB404" s="598">
        <f t="shared" si="348"/>
        <v>1</v>
      </c>
      <c r="AC404" s="603">
        <f t="shared" si="349"/>
        <v>194147.07</v>
      </c>
      <c r="AD404" s="603">
        <f t="shared" si="350"/>
        <v>132823.29294897441</v>
      </c>
      <c r="AE404" s="598" t="s">
        <v>263</v>
      </c>
      <c r="AF404" s="590">
        <v>526</v>
      </c>
      <c r="AG404" s="590">
        <v>100</v>
      </c>
      <c r="AH404" s="604">
        <f t="shared" si="324"/>
        <v>4.4889999999999999</v>
      </c>
      <c r="AI404" s="605">
        <v>80</v>
      </c>
      <c r="AJ404" s="591"/>
      <c r="AK404" s="591"/>
      <c r="AL404" s="591"/>
    </row>
    <row r="405" spans="1:40" ht="14.45" customHeight="1" x14ac:dyDescent="0.2">
      <c r="A405" s="194">
        <v>115</v>
      </c>
      <c r="B405" s="266" t="s">
        <v>324</v>
      </c>
      <c r="C405" s="300" t="s">
        <v>122</v>
      </c>
      <c r="D405" s="267">
        <f>'Transmission Cost 12-31-2016'!B526</f>
        <v>435815.05000000005</v>
      </c>
      <c r="E405" s="267">
        <f>'Transmission Cost 12-31-2016'!D526</f>
        <v>304933.44154689449</v>
      </c>
      <c r="F405" s="268" t="s">
        <v>28</v>
      </c>
      <c r="G405" s="194"/>
      <c r="H405" s="176" t="s">
        <v>1110</v>
      </c>
      <c r="I405" s="376"/>
      <c r="J405" s="176" t="s">
        <v>1111</v>
      </c>
      <c r="K405" s="271">
        <f t="shared" si="343"/>
        <v>531.48176829268311</v>
      </c>
      <c r="L405" s="271">
        <f t="shared" si="344"/>
        <v>371.87005066694451</v>
      </c>
      <c r="M405" s="184">
        <f>SUM(K405)</f>
        <v>531.48176829268311</v>
      </c>
      <c r="N405" s="191" t="s">
        <v>262</v>
      </c>
      <c r="O405" s="272" t="s">
        <v>607</v>
      </c>
      <c r="P405" s="191" t="e">
        <f>VLOOKUP(I405,I415:J780,2,FALSE)</f>
        <v>#N/A</v>
      </c>
      <c r="Q405" s="273" t="e">
        <f>VLOOKUP(I405,#REF!,5,FALSE)</f>
        <v>#REF!</v>
      </c>
      <c r="R405" s="273" t="e">
        <f>VLOOKUP(I405,#REF!,6,FALSE)</f>
        <v>#REF!</v>
      </c>
      <c r="S405" s="274" t="e">
        <f t="shared" si="345"/>
        <v>#REF!</v>
      </c>
      <c r="T405" s="194">
        <v>115</v>
      </c>
      <c r="U405" s="194">
        <v>1</v>
      </c>
      <c r="V405" s="190">
        <v>2.1000000000000001E-2</v>
      </c>
      <c r="W405" s="190">
        <v>17.22</v>
      </c>
      <c r="X405" s="191">
        <f t="shared" si="320"/>
        <v>1</v>
      </c>
      <c r="Y405" s="191">
        <f t="shared" si="321"/>
        <v>1</v>
      </c>
      <c r="Z405" s="192">
        <f t="shared" si="346"/>
        <v>531.48176829268311</v>
      </c>
      <c r="AA405" s="192">
        <f t="shared" si="347"/>
        <v>371.87005066694451</v>
      </c>
      <c r="AB405" s="191">
        <f t="shared" si="348"/>
        <v>0</v>
      </c>
      <c r="AC405" s="192">
        <f t="shared" si="349"/>
        <v>0</v>
      </c>
      <c r="AD405" s="192">
        <f t="shared" si="350"/>
        <v>0</v>
      </c>
      <c r="AE405" s="191" t="s">
        <v>263</v>
      </c>
      <c r="AF405" s="194">
        <v>526</v>
      </c>
      <c r="AG405" s="194">
        <v>100</v>
      </c>
      <c r="AH405" s="195">
        <f t="shared" si="324"/>
        <v>2.1000000000000001E-2</v>
      </c>
      <c r="AI405" s="177"/>
      <c r="AJ405" s="266"/>
      <c r="AK405" s="266"/>
      <c r="AL405" s="266"/>
    </row>
    <row r="406" spans="1:40" ht="14.45" customHeight="1" x14ac:dyDescent="0.2">
      <c r="A406" s="138">
        <v>115</v>
      </c>
      <c r="B406" s="105" t="s">
        <v>506</v>
      </c>
      <c r="C406" s="205" t="s">
        <v>836</v>
      </c>
      <c r="D406" s="140">
        <f>VLOOKUP(C406,TLine_Cost,2,FALSE)</f>
        <v>296070.33</v>
      </c>
      <c r="E406" s="140">
        <f>VLOOKUP(C406,TLine_Cost,4,FALSE)</f>
        <v>138023.11396743119</v>
      </c>
      <c r="F406" s="141" t="s">
        <v>28</v>
      </c>
      <c r="G406" s="138">
        <v>51736</v>
      </c>
      <c r="H406" s="142" t="s">
        <v>1299</v>
      </c>
      <c r="I406" s="138">
        <v>51738</v>
      </c>
      <c r="J406" s="143" t="s">
        <v>1298</v>
      </c>
      <c r="K406" s="144">
        <f t="shared" si="343"/>
        <v>296070.33</v>
      </c>
      <c r="L406" s="144">
        <f t="shared" si="344"/>
        <v>138023.11396743119</v>
      </c>
      <c r="M406" s="145">
        <f>SUM(K406:K408)</f>
        <v>299072.19861969067</v>
      </c>
      <c r="N406" s="146" t="s">
        <v>269</v>
      </c>
      <c r="O406" s="147" t="s">
        <v>263</v>
      </c>
      <c r="P406" s="146" t="e">
        <f>VLOOKUP(I406,I415:J781,2,FALSE)</f>
        <v>#N/A</v>
      </c>
      <c r="Q406" s="148" t="e">
        <f>VLOOKUP(I406,#REF!,5,FALSE)</f>
        <v>#REF!</v>
      </c>
      <c r="R406" s="148" t="e">
        <f>VLOOKUP(I406,#REF!,6,FALSE)</f>
        <v>#REF!</v>
      </c>
      <c r="S406" s="149" t="e">
        <f t="shared" si="345"/>
        <v>#REF!</v>
      </c>
      <c r="T406" s="138">
        <v>115</v>
      </c>
      <c r="U406" s="138">
        <v>1</v>
      </c>
      <c r="V406" s="150">
        <v>4.8579999999999997</v>
      </c>
      <c r="W406" s="150">
        <v>4.8579999999999997</v>
      </c>
      <c r="X406" s="146">
        <f t="shared" si="320"/>
        <v>1</v>
      </c>
      <c r="Y406" s="146">
        <f t="shared" si="321"/>
        <v>0</v>
      </c>
      <c r="Z406" s="152">
        <f t="shared" si="346"/>
        <v>0</v>
      </c>
      <c r="AA406" s="152">
        <f t="shared" si="347"/>
        <v>0</v>
      </c>
      <c r="AB406" s="146">
        <f t="shared" si="348"/>
        <v>1</v>
      </c>
      <c r="AC406" s="152">
        <f t="shared" si="349"/>
        <v>296070.33</v>
      </c>
      <c r="AD406" s="152">
        <f t="shared" si="350"/>
        <v>138023.11396743119</v>
      </c>
      <c r="AE406" s="146" t="s">
        <v>263</v>
      </c>
      <c r="AF406" s="138">
        <v>526</v>
      </c>
      <c r="AG406" s="138">
        <v>100</v>
      </c>
      <c r="AH406" s="150">
        <f>V406</f>
        <v>4.8579999999999997</v>
      </c>
      <c r="AI406" s="169">
        <v>81</v>
      </c>
      <c r="AJ406" s="105"/>
      <c r="AK406" s="105"/>
      <c r="AL406" s="105"/>
    </row>
    <row r="407" spans="1:40" ht="14.45" customHeight="1" x14ac:dyDescent="0.2">
      <c r="A407" s="241">
        <v>115</v>
      </c>
      <c r="B407" s="237" t="s">
        <v>506</v>
      </c>
      <c r="C407" s="296" t="s">
        <v>123</v>
      </c>
      <c r="D407" s="239">
        <f>'Transmission Cost 12-31-2016'!B527</f>
        <v>1054018.1800000002</v>
      </c>
      <c r="E407" s="239">
        <f>'Transmission Cost 12-31-2016'!D527</f>
        <v>857309.74763239955</v>
      </c>
      <c r="F407" s="268" t="s">
        <v>28</v>
      </c>
      <c r="G407" s="194"/>
      <c r="H407" s="272" t="s">
        <v>1300</v>
      </c>
      <c r="I407" s="272"/>
      <c r="J407" s="272" t="s">
        <v>1301</v>
      </c>
      <c r="K407" s="271">
        <f t="shared" si="343"/>
        <v>879.8580437024309</v>
      </c>
      <c r="L407" s="271">
        <f t="shared" si="344"/>
        <v>715.65262507983277</v>
      </c>
      <c r="M407" s="184"/>
      <c r="N407" s="191" t="s">
        <v>262</v>
      </c>
      <c r="O407" s="272" t="s">
        <v>604</v>
      </c>
      <c r="P407" s="191" t="e">
        <f>VLOOKUP(I407,I415:J781,2,FALSE)</f>
        <v>#N/A</v>
      </c>
      <c r="Q407" s="273" t="e">
        <f>VLOOKUP(I407,#REF!,5,FALSE)</f>
        <v>#REF!</v>
      </c>
      <c r="R407" s="273" t="e">
        <f>VLOOKUP(I407,#REF!,6,FALSE)</f>
        <v>#REF!</v>
      </c>
      <c r="S407" s="274" t="e">
        <f t="shared" si="345"/>
        <v>#REF!</v>
      </c>
      <c r="T407" s="194">
        <v>115</v>
      </c>
      <c r="U407" s="194">
        <v>1</v>
      </c>
      <c r="V407" s="195">
        <v>1.7000000000000001E-2</v>
      </c>
      <c r="W407" s="195">
        <v>20.364999999999998</v>
      </c>
      <c r="X407" s="191">
        <f t="shared" si="320"/>
        <v>1</v>
      </c>
      <c r="Y407" s="191">
        <f t="shared" si="321"/>
        <v>1</v>
      </c>
      <c r="Z407" s="192">
        <f t="shared" si="346"/>
        <v>879.8580437024309</v>
      </c>
      <c r="AA407" s="192">
        <f t="shared" si="347"/>
        <v>715.65262507983277</v>
      </c>
      <c r="AB407" s="297">
        <f t="shared" si="348"/>
        <v>0</v>
      </c>
      <c r="AC407" s="298">
        <f t="shared" si="349"/>
        <v>0</v>
      </c>
      <c r="AD407" s="298">
        <f t="shared" si="350"/>
        <v>0</v>
      </c>
      <c r="AE407" s="297" t="s">
        <v>263</v>
      </c>
      <c r="AF407" s="241">
        <v>526</v>
      </c>
      <c r="AG407" s="241">
        <v>100</v>
      </c>
      <c r="AH407" s="299">
        <f t="shared" si="324"/>
        <v>1.7000000000000001E-2</v>
      </c>
      <c r="AI407" s="177">
        <v>82</v>
      </c>
      <c r="AJ407" s="266"/>
      <c r="AK407" s="266"/>
      <c r="AL407" s="266"/>
    </row>
    <row r="408" spans="1:40" ht="14.45" customHeight="1" x14ac:dyDescent="0.2">
      <c r="A408" s="194">
        <v>115</v>
      </c>
      <c r="B408" s="266" t="s">
        <v>506</v>
      </c>
      <c r="C408" s="300" t="s">
        <v>123</v>
      </c>
      <c r="D408" s="267">
        <f>'Transmission Cost 12-31-2016'!B527</f>
        <v>1054018.1800000002</v>
      </c>
      <c r="E408" s="267">
        <f>'Transmission Cost 12-31-2016'!D527</f>
        <v>857309.74763239955</v>
      </c>
      <c r="F408" s="268" t="s">
        <v>28</v>
      </c>
      <c r="G408" s="194"/>
      <c r="H408" s="272" t="s">
        <v>1302</v>
      </c>
      <c r="I408" s="272"/>
      <c r="J408" s="272" t="s">
        <v>978</v>
      </c>
      <c r="K408" s="271">
        <f t="shared" si="343"/>
        <v>2122.0105759882158</v>
      </c>
      <c r="L408" s="271">
        <f t="shared" si="344"/>
        <v>1725.9857428395967</v>
      </c>
      <c r="M408" s="184"/>
      <c r="N408" s="191" t="s">
        <v>262</v>
      </c>
      <c r="O408" s="272" t="s">
        <v>604</v>
      </c>
      <c r="P408" s="191" t="e">
        <f>VLOOKUP(I408,I418:J782,2,FALSE)</f>
        <v>#N/A</v>
      </c>
      <c r="Q408" s="273" t="e">
        <f>VLOOKUP(I408,#REF!,5,FALSE)</f>
        <v>#REF!</v>
      </c>
      <c r="R408" s="273" t="e">
        <f>VLOOKUP(I408,#REF!,6,FALSE)</f>
        <v>#REF!</v>
      </c>
      <c r="S408" s="274" t="e">
        <f t="shared" si="345"/>
        <v>#REF!</v>
      </c>
      <c r="T408" s="194">
        <v>115</v>
      </c>
      <c r="U408" s="194">
        <v>1</v>
      </c>
      <c r="V408" s="195">
        <v>4.1000000000000002E-2</v>
      </c>
      <c r="W408" s="195">
        <v>20.364999999999998</v>
      </c>
      <c r="X408" s="191">
        <f t="shared" si="320"/>
        <v>1</v>
      </c>
      <c r="Y408" s="191">
        <f t="shared" si="321"/>
        <v>1</v>
      </c>
      <c r="Z408" s="192">
        <f t="shared" si="346"/>
        <v>2122.0105759882158</v>
      </c>
      <c r="AA408" s="192">
        <f t="shared" si="347"/>
        <v>1725.9857428395967</v>
      </c>
      <c r="AB408" s="191">
        <f t="shared" si="348"/>
        <v>0</v>
      </c>
      <c r="AC408" s="192">
        <f t="shared" si="349"/>
        <v>0</v>
      </c>
      <c r="AD408" s="192">
        <f t="shared" si="350"/>
        <v>0</v>
      </c>
      <c r="AE408" s="191" t="s">
        <v>263</v>
      </c>
      <c r="AF408" s="194">
        <v>526</v>
      </c>
      <c r="AG408" s="194">
        <v>100</v>
      </c>
      <c r="AH408" s="195">
        <f t="shared" si="324"/>
        <v>4.1000000000000002E-2</v>
      </c>
      <c r="AI408" s="177">
        <v>83</v>
      </c>
      <c r="AJ408" s="266"/>
      <c r="AK408" s="266"/>
      <c r="AL408" s="266"/>
    </row>
    <row r="409" spans="1:40" s="589" customFormat="1" ht="14.45" customHeight="1" x14ac:dyDescent="0.2">
      <c r="A409" s="590">
        <v>115</v>
      </c>
      <c r="B409" s="591" t="s">
        <v>108</v>
      </c>
      <c r="C409" s="592" t="s">
        <v>92</v>
      </c>
      <c r="D409" s="593">
        <f>'Transmission Cost 12-31-2016'!B499</f>
        <v>2035020.13</v>
      </c>
      <c r="E409" s="593">
        <f>'Transmission Cost 12-31-2016'!D499</f>
        <v>1722961.7705279109</v>
      </c>
      <c r="F409" s="594" t="s">
        <v>28</v>
      </c>
      <c r="G409" s="590"/>
      <c r="H409" s="592" t="s">
        <v>1112</v>
      </c>
      <c r="I409" s="590"/>
      <c r="J409" s="592" t="s">
        <v>1113</v>
      </c>
      <c r="K409" s="596">
        <f t="shared" ref="K409:K417" si="351">D409*V409/W409</f>
        <v>413435.24085778778</v>
      </c>
      <c r="L409" s="596">
        <f t="shared" ref="L409:L417" si="352">E409*V409/W409</f>
        <v>350037.38001695712</v>
      </c>
      <c r="M409" s="597">
        <f>SUM(K409:K409)</f>
        <v>413435.24085778778</v>
      </c>
      <c r="N409" s="598" t="s">
        <v>269</v>
      </c>
      <c r="O409" s="599" t="s">
        <v>263</v>
      </c>
      <c r="P409" s="598" t="e">
        <f>VLOOKUP(I409,I446:J782,2,FALSE)</f>
        <v>#N/A</v>
      </c>
      <c r="Q409" s="600" t="e">
        <f>VLOOKUP(I409,#REF!,5,FALSE)</f>
        <v>#REF!</v>
      </c>
      <c r="R409" s="600" t="e">
        <f>VLOOKUP(I409,#REF!,6,FALSE)</f>
        <v>#REF!</v>
      </c>
      <c r="S409" s="601" t="e">
        <f>SQRT(Q409^2+R409^2)</f>
        <v>#REF!</v>
      </c>
      <c r="T409" s="590">
        <v>115</v>
      </c>
      <c r="U409" s="590">
        <v>1</v>
      </c>
      <c r="V409" s="604">
        <v>1.8</v>
      </c>
      <c r="W409" s="676">
        <v>8.86</v>
      </c>
      <c r="X409" s="598">
        <f t="shared" si="320"/>
        <v>1</v>
      </c>
      <c r="Y409" s="598">
        <f t="shared" si="321"/>
        <v>0</v>
      </c>
      <c r="Z409" s="603">
        <f t="shared" ref="Z409:Z417" si="353">K409*X409*Y409</f>
        <v>0</v>
      </c>
      <c r="AA409" s="603">
        <f t="shared" ref="AA409:AA417" si="354">L409*X409*Y409</f>
        <v>0</v>
      </c>
      <c r="AB409" s="598">
        <f>IF(N409="R",1,0)</f>
        <v>1</v>
      </c>
      <c r="AC409" s="603">
        <f t="shared" ref="AC409:AC417" si="355">K409*X409*AB409</f>
        <v>413435.24085778778</v>
      </c>
      <c r="AD409" s="603">
        <f t="shared" ref="AD409:AD417" si="356">L409*X409*AB409</f>
        <v>350037.38001695712</v>
      </c>
      <c r="AE409" s="598" t="s">
        <v>263</v>
      </c>
      <c r="AF409" s="590">
        <v>526</v>
      </c>
      <c r="AG409" s="590">
        <v>100</v>
      </c>
      <c r="AH409" s="604">
        <f t="shared" si="324"/>
        <v>1.8</v>
      </c>
      <c r="AI409" s="605"/>
      <c r="AJ409" s="591"/>
      <c r="AK409" s="591"/>
      <c r="AL409" s="591"/>
    </row>
    <row r="410" spans="1:40" s="589" customFormat="1" ht="14.45" customHeight="1" x14ac:dyDescent="0.2">
      <c r="A410" s="590">
        <v>115</v>
      </c>
      <c r="B410" s="591" t="s">
        <v>1333</v>
      </c>
      <c r="C410" s="613" t="s">
        <v>304</v>
      </c>
      <c r="D410" s="593">
        <f>'Transmission Cost 12-31-2016'!B491</f>
        <v>696225.9</v>
      </c>
      <c r="E410" s="593">
        <f>'Transmission Cost 12-31-2016'!D491</f>
        <v>584527.08463557693</v>
      </c>
      <c r="F410" s="594" t="s">
        <v>28</v>
      </c>
      <c r="G410" s="590"/>
      <c r="H410" s="608" t="s">
        <v>1334</v>
      </c>
      <c r="I410" s="590"/>
      <c r="J410" s="595" t="s">
        <v>1335</v>
      </c>
      <c r="K410" s="596">
        <f t="shared" si="351"/>
        <v>2125.3843377388307</v>
      </c>
      <c r="L410" s="596">
        <f t="shared" si="352"/>
        <v>1784.3988720738414</v>
      </c>
      <c r="M410" s="597">
        <f>SUM(K410)</f>
        <v>2125.3843377388307</v>
      </c>
      <c r="N410" s="598" t="s">
        <v>269</v>
      </c>
      <c r="O410" s="599" t="s">
        <v>263</v>
      </c>
      <c r="P410" s="598"/>
      <c r="Q410" s="600"/>
      <c r="R410" s="600"/>
      <c r="S410" s="601"/>
      <c r="T410" s="590">
        <v>115</v>
      </c>
      <c r="U410" s="590">
        <v>1</v>
      </c>
      <c r="V410" s="604">
        <v>8.5000000000000006E-2</v>
      </c>
      <c r="W410" s="676">
        <v>27.844000000000001</v>
      </c>
      <c r="X410" s="598">
        <f t="shared" si="320"/>
        <v>1</v>
      </c>
      <c r="Y410" s="598">
        <f t="shared" si="321"/>
        <v>0</v>
      </c>
      <c r="Z410" s="603">
        <f t="shared" si="353"/>
        <v>0</v>
      </c>
      <c r="AA410" s="603">
        <f t="shared" si="354"/>
        <v>0</v>
      </c>
      <c r="AB410" s="598">
        <v>1</v>
      </c>
      <c r="AC410" s="603">
        <f t="shared" si="355"/>
        <v>2125.3843377388307</v>
      </c>
      <c r="AD410" s="603">
        <f t="shared" si="356"/>
        <v>1784.3988720738414</v>
      </c>
      <c r="AE410" s="598" t="s">
        <v>263</v>
      </c>
      <c r="AF410" s="590">
        <v>526</v>
      </c>
      <c r="AG410" s="590">
        <v>100</v>
      </c>
      <c r="AH410" s="604">
        <f>V410</f>
        <v>8.5000000000000006E-2</v>
      </c>
      <c r="AI410" s="605"/>
      <c r="AJ410" s="591"/>
      <c r="AK410" s="591"/>
      <c r="AL410" s="591"/>
    </row>
    <row r="411" spans="1:40" s="724" customFormat="1" ht="14.45" customHeight="1" x14ac:dyDescent="0.2">
      <c r="A411" s="590">
        <v>115</v>
      </c>
      <c r="B411" s="591" t="s">
        <v>1689</v>
      </c>
      <c r="C411" s="613" t="s">
        <v>347</v>
      </c>
      <c r="D411" s="593">
        <f>'Transmission Cost 12-31-2016'!B441</f>
        <v>65843</v>
      </c>
      <c r="E411" s="593">
        <f>'Transmission Cost 12-31-2016'!D441</f>
        <v>63703.736214267396</v>
      </c>
      <c r="F411" s="594" t="s">
        <v>29</v>
      </c>
      <c r="G411" s="590"/>
      <c r="H411" s="608" t="s">
        <v>109</v>
      </c>
      <c r="I411" s="590"/>
      <c r="J411" s="595" t="s">
        <v>110</v>
      </c>
      <c r="K411" s="596">
        <f t="shared" si="351"/>
        <v>65843</v>
      </c>
      <c r="L411" s="596">
        <f t="shared" si="352"/>
        <v>63703.736214267403</v>
      </c>
      <c r="M411" s="597">
        <f>SUM(K411)</f>
        <v>65843</v>
      </c>
      <c r="N411" s="598" t="s">
        <v>269</v>
      </c>
      <c r="O411" s="599" t="s">
        <v>263</v>
      </c>
      <c r="P411" s="598" t="e">
        <f>VLOOKUP(I411,I450:J786,2,FALSE)</f>
        <v>#N/A</v>
      </c>
      <c r="Q411" s="600" t="e">
        <f>VLOOKUP(I411,#REF!,5,FALSE)</f>
        <v>#REF!</v>
      </c>
      <c r="R411" s="600" t="e">
        <f>VLOOKUP(I411,#REF!,6,FALSE)</f>
        <v>#REF!</v>
      </c>
      <c r="S411" s="601" t="e">
        <f>SQRT(Q411^2+R411^2)</f>
        <v>#REF!</v>
      </c>
      <c r="T411" s="590">
        <v>115</v>
      </c>
      <c r="U411" s="590">
        <v>1</v>
      </c>
      <c r="V411" s="604">
        <v>1.2230000000000001</v>
      </c>
      <c r="W411" s="604">
        <v>1.2230000000000001</v>
      </c>
      <c r="X411" s="598">
        <f t="shared" si="320"/>
        <v>0</v>
      </c>
      <c r="Y411" s="598">
        <f t="shared" si="321"/>
        <v>0</v>
      </c>
      <c r="Z411" s="603">
        <f t="shared" si="353"/>
        <v>0</v>
      </c>
      <c r="AA411" s="603">
        <f t="shared" si="354"/>
        <v>0</v>
      </c>
      <c r="AB411" s="598">
        <f>IF(N411="R",1,0)</f>
        <v>1</v>
      </c>
      <c r="AC411" s="603">
        <f t="shared" si="355"/>
        <v>0</v>
      </c>
      <c r="AD411" s="603">
        <f t="shared" si="356"/>
        <v>0</v>
      </c>
      <c r="AE411" s="598" t="s">
        <v>263</v>
      </c>
      <c r="AF411" s="590">
        <v>526</v>
      </c>
      <c r="AG411" s="590">
        <v>100</v>
      </c>
      <c r="AH411" s="604">
        <f t="shared" si="324"/>
        <v>1.2230000000000001</v>
      </c>
      <c r="AI411" s="605"/>
      <c r="AJ411" s="723"/>
      <c r="AK411" s="723"/>
      <c r="AL411" s="591"/>
      <c r="AN411" s="724" t="s">
        <v>2090</v>
      </c>
    </row>
    <row r="412" spans="1:40" s="31" customFormat="1" ht="14.45" customHeight="1" x14ac:dyDescent="0.2">
      <c r="A412" s="194">
        <v>115</v>
      </c>
      <c r="B412" s="266" t="s">
        <v>111</v>
      </c>
      <c r="C412" s="176" t="s">
        <v>7</v>
      </c>
      <c r="D412" s="267">
        <f>VLOOKUP(C412,TLine_Cost,2,FALSE)</f>
        <v>525430.76</v>
      </c>
      <c r="E412" s="267">
        <f>VLOOKUP(C412,TLine_Cost,4,FALSE)</f>
        <v>461038.79977714847</v>
      </c>
      <c r="F412" s="268" t="s">
        <v>29</v>
      </c>
      <c r="G412" s="194"/>
      <c r="H412" s="269" t="s">
        <v>1606</v>
      </c>
      <c r="I412" s="194"/>
      <c r="J412" s="269" t="s">
        <v>1606</v>
      </c>
      <c r="K412" s="271">
        <f t="shared" si="351"/>
        <v>0</v>
      </c>
      <c r="L412" s="271">
        <f t="shared" si="352"/>
        <v>0</v>
      </c>
      <c r="M412" s="184">
        <f>SUM(K412:K413)</f>
        <v>145319.23320155541</v>
      </c>
      <c r="N412" s="191" t="s">
        <v>262</v>
      </c>
      <c r="O412" s="272" t="s">
        <v>606</v>
      </c>
      <c r="P412" s="191"/>
      <c r="Q412" s="273"/>
      <c r="R412" s="273"/>
      <c r="S412" s="274"/>
      <c r="T412" s="194">
        <v>115</v>
      </c>
      <c r="U412" s="194">
        <v>1</v>
      </c>
      <c r="V412" s="195">
        <v>0</v>
      </c>
      <c r="W412" s="195">
        <v>6.1719999999999997</v>
      </c>
      <c r="X412" s="191">
        <f t="shared" si="320"/>
        <v>0</v>
      </c>
      <c r="Y412" s="191">
        <f t="shared" si="321"/>
        <v>1</v>
      </c>
      <c r="Z412" s="192">
        <f t="shared" si="353"/>
        <v>0</v>
      </c>
      <c r="AA412" s="192">
        <f t="shared" si="354"/>
        <v>0</v>
      </c>
      <c r="AB412" s="191">
        <f>IF(N412="R",1,0)</f>
        <v>0</v>
      </c>
      <c r="AC412" s="192">
        <f t="shared" si="355"/>
        <v>0</v>
      </c>
      <c r="AD412" s="192">
        <f t="shared" si="356"/>
        <v>0</v>
      </c>
      <c r="AE412" s="191" t="s">
        <v>263</v>
      </c>
      <c r="AF412" s="194">
        <v>526</v>
      </c>
      <c r="AG412" s="194">
        <v>100</v>
      </c>
      <c r="AH412" s="195">
        <f t="shared" si="324"/>
        <v>0</v>
      </c>
      <c r="AI412" s="177"/>
      <c r="AJ412" s="411"/>
      <c r="AK412" s="411"/>
      <c r="AL412" s="266"/>
    </row>
    <row r="413" spans="1:40" ht="14.45" customHeight="1" x14ac:dyDescent="0.2">
      <c r="A413" s="194">
        <v>115</v>
      </c>
      <c r="B413" s="266" t="s">
        <v>111</v>
      </c>
      <c r="C413" s="176" t="s">
        <v>7</v>
      </c>
      <c r="D413" s="267">
        <f>VLOOKUP(C413,TLine_Cost,2,FALSE)</f>
        <v>525430.76</v>
      </c>
      <c r="E413" s="267">
        <f>VLOOKUP(C413,TLine_Cost,4,FALSE)</f>
        <v>461038.79977714847</v>
      </c>
      <c r="F413" s="268" t="s">
        <v>28</v>
      </c>
      <c r="G413" s="194"/>
      <c r="H413" s="176" t="s">
        <v>1114</v>
      </c>
      <c r="I413" s="194"/>
      <c r="J413" s="270" t="s">
        <v>112</v>
      </c>
      <c r="K413" s="271">
        <f t="shared" si="351"/>
        <v>145319.23320155541</v>
      </c>
      <c r="L413" s="271">
        <f t="shared" si="352"/>
        <v>127510.24485087371</v>
      </c>
      <c r="M413" s="184"/>
      <c r="N413" s="191" t="s">
        <v>262</v>
      </c>
      <c r="O413" s="272" t="s">
        <v>1226</v>
      </c>
      <c r="P413" s="191" t="e">
        <f>VLOOKUP(I413,I450:J786,2,FALSE)</f>
        <v>#N/A</v>
      </c>
      <c r="Q413" s="273" t="e">
        <f>VLOOKUP(I413,#REF!,5,FALSE)</f>
        <v>#REF!</v>
      </c>
      <c r="R413" s="273" t="e">
        <f>VLOOKUP(I413,#REF!,6,FALSE)</f>
        <v>#REF!</v>
      </c>
      <c r="S413" s="274" t="e">
        <f>SQRT(Q413^2+R413^2)</f>
        <v>#REF!</v>
      </c>
      <c r="T413" s="194">
        <v>115</v>
      </c>
      <c r="U413" s="194">
        <v>1</v>
      </c>
      <c r="V413" s="190">
        <v>1.7070000000000001</v>
      </c>
      <c r="W413" s="190">
        <v>6.1719999999999997</v>
      </c>
      <c r="X413" s="191">
        <f t="shared" si="320"/>
        <v>1</v>
      </c>
      <c r="Y413" s="191">
        <f t="shared" si="321"/>
        <v>1</v>
      </c>
      <c r="Z413" s="192">
        <f t="shared" si="353"/>
        <v>145319.23320155541</v>
      </c>
      <c r="AA413" s="192">
        <f t="shared" si="354"/>
        <v>127510.24485087371</v>
      </c>
      <c r="AB413" s="191">
        <v>0</v>
      </c>
      <c r="AC413" s="192">
        <f t="shared" si="355"/>
        <v>0</v>
      </c>
      <c r="AD413" s="192">
        <f t="shared" si="356"/>
        <v>0</v>
      </c>
      <c r="AE413" s="191" t="s">
        <v>263</v>
      </c>
      <c r="AF413" s="194">
        <v>526</v>
      </c>
      <c r="AG413" s="194">
        <v>100</v>
      </c>
      <c r="AH413" s="195">
        <f t="shared" si="324"/>
        <v>1.7070000000000001</v>
      </c>
      <c r="AI413" s="177">
        <v>84</v>
      </c>
      <c r="AJ413" s="266"/>
      <c r="AK413" s="266"/>
      <c r="AL413" s="266"/>
    </row>
    <row r="414" spans="1:40" ht="14.45" customHeight="1" x14ac:dyDescent="0.2">
      <c r="A414" s="241">
        <v>115</v>
      </c>
      <c r="B414" s="237" t="s">
        <v>580</v>
      </c>
      <c r="C414" s="296" t="s">
        <v>848</v>
      </c>
      <c r="D414" s="239">
        <f>VLOOKUP(C414,TLine_Cost,2,FALSE)</f>
        <v>4392989.9000000004</v>
      </c>
      <c r="E414" s="239">
        <f>VLOOKUP(C414,TLine_Cost,4,FALSE)</f>
        <v>3039011.570425326</v>
      </c>
      <c r="F414" s="240" t="s">
        <v>28</v>
      </c>
      <c r="G414" s="241"/>
      <c r="H414" s="176" t="s">
        <v>1115</v>
      </c>
      <c r="I414" s="241"/>
      <c r="J414" s="176" t="s">
        <v>1116</v>
      </c>
      <c r="K414" s="301">
        <f t="shared" si="351"/>
        <v>7249.158250825084</v>
      </c>
      <c r="L414" s="301">
        <f t="shared" si="352"/>
        <v>5014.8705782596144</v>
      </c>
      <c r="M414" s="302">
        <f>SUM(K414)</f>
        <v>7249.158250825084</v>
      </c>
      <c r="N414" s="297" t="s">
        <v>262</v>
      </c>
      <c r="O414" s="303" t="s">
        <v>606</v>
      </c>
      <c r="P414" s="297" t="e">
        <f>VLOOKUP(I414,I450:J792,2,FALSE)</f>
        <v>#N/A</v>
      </c>
      <c r="Q414" s="304" t="e">
        <f>VLOOKUP(I414,#REF!,5,FALSE)</f>
        <v>#REF!</v>
      </c>
      <c r="R414" s="304" t="e">
        <f>VLOOKUP(I414,#REF!,6,FALSE)</f>
        <v>#REF!</v>
      </c>
      <c r="S414" s="305" t="e">
        <f>SQRT(Q414^2+R414^2)</f>
        <v>#REF!</v>
      </c>
      <c r="T414" s="241">
        <v>115</v>
      </c>
      <c r="U414" s="241">
        <v>1</v>
      </c>
      <c r="V414" s="190">
        <v>0.01</v>
      </c>
      <c r="W414" s="190">
        <v>6.06</v>
      </c>
      <c r="X414" s="191">
        <f t="shared" si="320"/>
        <v>1</v>
      </c>
      <c r="Y414" s="191">
        <f t="shared" si="321"/>
        <v>1</v>
      </c>
      <c r="Z414" s="298">
        <f t="shared" si="353"/>
        <v>7249.158250825084</v>
      </c>
      <c r="AA414" s="298">
        <f t="shared" si="354"/>
        <v>5014.8705782596144</v>
      </c>
      <c r="AB414" s="297">
        <f>IF(N414="R",1,0)</f>
        <v>0</v>
      </c>
      <c r="AC414" s="298">
        <f t="shared" si="355"/>
        <v>0</v>
      </c>
      <c r="AD414" s="298">
        <f t="shared" si="356"/>
        <v>0</v>
      </c>
      <c r="AE414" s="297" t="s">
        <v>263</v>
      </c>
      <c r="AF414" s="241">
        <v>526</v>
      </c>
      <c r="AG414" s="241">
        <v>100</v>
      </c>
      <c r="AH414" s="299">
        <f t="shared" si="324"/>
        <v>0.01</v>
      </c>
      <c r="AI414" s="177"/>
      <c r="AJ414" s="266"/>
      <c r="AK414" s="266"/>
      <c r="AL414" s="266"/>
    </row>
    <row r="415" spans="1:40" s="589" customFormat="1" ht="14.25" customHeight="1" x14ac:dyDescent="0.2">
      <c r="A415" s="590">
        <v>115</v>
      </c>
      <c r="B415" s="591" t="s">
        <v>1249</v>
      </c>
      <c r="C415" s="613" t="s">
        <v>172</v>
      </c>
      <c r="D415" s="593">
        <f>VLOOKUP(C415,TLine_Cost,2,FALSE)</f>
        <v>12150547.970000001</v>
      </c>
      <c r="E415" s="593">
        <f>VLOOKUP(C415,TLine_Cost,4,FALSE)</f>
        <v>10758191.945177628</v>
      </c>
      <c r="F415" s="594" t="s">
        <v>29</v>
      </c>
      <c r="G415" s="590"/>
      <c r="H415" s="608" t="s">
        <v>1250</v>
      </c>
      <c r="I415" s="590"/>
      <c r="J415" s="595" t="s">
        <v>1251</v>
      </c>
      <c r="K415" s="596">
        <f t="shared" si="351"/>
        <v>7246.0032311994919</v>
      </c>
      <c r="L415" s="596">
        <f t="shared" si="352"/>
        <v>6415.6689713987789</v>
      </c>
      <c r="M415" s="597">
        <f>SUM(K415)</f>
        <v>7246.0032311994919</v>
      </c>
      <c r="N415" s="598" t="s">
        <v>269</v>
      </c>
      <c r="O415" s="599" t="s">
        <v>263</v>
      </c>
      <c r="P415" s="598"/>
      <c r="Q415" s="600"/>
      <c r="R415" s="600"/>
      <c r="S415" s="601"/>
      <c r="T415" s="590">
        <v>115</v>
      </c>
      <c r="U415" s="590">
        <v>1</v>
      </c>
      <c r="V415" s="604">
        <v>2.9000000000000001E-2</v>
      </c>
      <c r="W415" s="604">
        <v>48.628999999999998</v>
      </c>
      <c r="X415" s="598">
        <f>IF(F415="yes",1,0)</f>
        <v>0</v>
      </c>
      <c r="Y415" s="598">
        <f t="shared" si="321"/>
        <v>0</v>
      </c>
      <c r="Z415" s="603">
        <f t="shared" si="353"/>
        <v>0</v>
      </c>
      <c r="AA415" s="603">
        <f t="shared" si="354"/>
        <v>0</v>
      </c>
      <c r="AB415" s="598">
        <f t="shared" ref="AB415:AB423" si="357">IF(N415="R",1,0)</f>
        <v>1</v>
      </c>
      <c r="AC415" s="603">
        <f t="shared" si="355"/>
        <v>0</v>
      </c>
      <c r="AD415" s="603">
        <f t="shared" si="356"/>
        <v>0</v>
      </c>
      <c r="AE415" s="598" t="s">
        <v>263</v>
      </c>
      <c r="AF415" s="590">
        <v>526</v>
      </c>
      <c r="AG415" s="590">
        <v>100</v>
      </c>
      <c r="AH415" s="604">
        <f t="shared" si="324"/>
        <v>2.9000000000000001E-2</v>
      </c>
      <c r="AI415" s="605"/>
      <c r="AJ415" s="591"/>
      <c r="AK415" s="591"/>
      <c r="AL415" s="591"/>
    </row>
    <row r="416" spans="1:40" s="589" customFormat="1" ht="14.45" customHeight="1" x14ac:dyDescent="0.2">
      <c r="A416" s="590">
        <v>115</v>
      </c>
      <c r="B416" s="591" t="s">
        <v>1323</v>
      </c>
      <c r="C416" s="613" t="s">
        <v>11</v>
      </c>
      <c r="D416" s="593">
        <f>'Transmission Cost 12-31-2016'!B446</f>
        <v>1148269.26</v>
      </c>
      <c r="E416" s="593">
        <f>'Transmission Cost 12-31-2016'!D446</f>
        <v>1089767.0712231966</v>
      </c>
      <c r="F416" s="594" t="s">
        <v>29</v>
      </c>
      <c r="G416" s="590"/>
      <c r="H416" s="608" t="s">
        <v>1324</v>
      </c>
      <c r="I416" s="590"/>
      <c r="J416" s="595" t="s">
        <v>1325</v>
      </c>
      <c r="K416" s="596">
        <f t="shared" si="351"/>
        <v>0</v>
      </c>
      <c r="L416" s="596">
        <f t="shared" si="352"/>
        <v>0</v>
      </c>
      <c r="M416" s="597">
        <f>SUM(K416:K417)</f>
        <v>0</v>
      </c>
      <c r="N416" s="598" t="s">
        <v>262</v>
      </c>
      <c r="O416" s="599" t="s">
        <v>715</v>
      </c>
      <c r="P416" s="598"/>
      <c r="Q416" s="600"/>
      <c r="R416" s="600"/>
      <c r="S416" s="601"/>
      <c r="T416" s="590">
        <v>115</v>
      </c>
      <c r="U416" s="590">
        <v>1</v>
      </c>
      <c r="V416" s="604">
        <v>0</v>
      </c>
      <c r="W416" s="604">
        <v>29.367999999999999</v>
      </c>
      <c r="X416" s="598">
        <f t="shared" si="320"/>
        <v>0</v>
      </c>
      <c r="Y416" s="598">
        <f t="shared" si="321"/>
        <v>1</v>
      </c>
      <c r="Z416" s="603">
        <f t="shared" si="353"/>
        <v>0</v>
      </c>
      <c r="AA416" s="603">
        <f t="shared" si="354"/>
        <v>0</v>
      </c>
      <c r="AB416" s="598">
        <f t="shared" si="357"/>
        <v>0</v>
      </c>
      <c r="AC416" s="603">
        <f t="shared" si="355"/>
        <v>0</v>
      </c>
      <c r="AD416" s="603">
        <f t="shared" si="356"/>
        <v>0</v>
      </c>
      <c r="AE416" s="598" t="s">
        <v>263</v>
      </c>
      <c r="AF416" s="590">
        <v>526</v>
      </c>
      <c r="AG416" s="590">
        <v>100</v>
      </c>
      <c r="AH416" s="604">
        <f t="shared" si="324"/>
        <v>0</v>
      </c>
      <c r="AI416" s="605"/>
      <c r="AJ416" s="591"/>
      <c r="AK416" s="591"/>
      <c r="AL416" s="591"/>
    </row>
    <row r="417" spans="1:40" s="589" customFormat="1" ht="14.45" customHeight="1" x14ac:dyDescent="0.2">
      <c r="A417" s="590">
        <v>115</v>
      </c>
      <c r="B417" s="591" t="s">
        <v>1323</v>
      </c>
      <c r="C417" s="613" t="s">
        <v>11</v>
      </c>
      <c r="D417" s="593">
        <f>'Transmission Cost 12-31-2016'!B446</f>
        <v>1148269.26</v>
      </c>
      <c r="E417" s="593">
        <f>'Transmission Cost 12-31-2016'!D446</f>
        <v>1089767.0712231966</v>
      </c>
      <c r="F417" s="594" t="s">
        <v>29</v>
      </c>
      <c r="G417" s="590"/>
      <c r="H417" s="608" t="s">
        <v>1530</v>
      </c>
      <c r="I417" s="590"/>
      <c r="J417" s="595" t="s">
        <v>1531</v>
      </c>
      <c r="K417" s="596">
        <f t="shared" si="351"/>
        <v>0</v>
      </c>
      <c r="L417" s="596">
        <f t="shared" si="352"/>
        <v>0</v>
      </c>
      <c r="M417" s="597"/>
      <c r="N417" s="598" t="s">
        <v>262</v>
      </c>
      <c r="O417" s="599" t="s">
        <v>715</v>
      </c>
      <c r="P417" s="598"/>
      <c r="Q417" s="600"/>
      <c r="R417" s="600"/>
      <c r="S417" s="601"/>
      <c r="T417" s="590">
        <v>115</v>
      </c>
      <c r="U417" s="590">
        <v>1</v>
      </c>
      <c r="V417" s="604">
        <v>0</v>
      </c>
      <c r="W417" s="604">
        <v>29.367999999999999</v>
      </c>
      <c r="X417" s="598">
        <f t="shared" si="320"/>
        <v>0</v>
      </c>
      <c r="Y417" s="598">
        <f t="shared" si="321"/>
        <v>1</v>
      </c>
      <c r="Z417" s="603">
        <f t="shared" si="353"/>
        <v>0</v>
      </c>
      <c r="AA417" s="603">
        <f t="shared" si="354"/>
        <v>0</v>
      </c>
      <c r="AB417" s="598">
        <f t="shared" si="357"/>
        <v>0</v>
      </c>
      <c r="AC417" s="603">
        <f t="shared" si="355"/>
        <v>0</v>
      </c>
      <c r="AD417" s="603">
        <f t="shared" si="356"/>
        <v>0</v>
      </c>
      <c r="AE417" s="598" t="s">
        <v>263</v>
      </c>
      <c r="AF417" s="590">
        <v>526</v>
      </c>
      <c r="AG417" s="590">
        <v>100</v>
      </c>
      <c r="AH417" s="604">
        <f t="shared" si="324"/>
        <v>0</v>
      </c>
      <c r="AI417" s="605"/>
      <c r="AJ417" s="591"/>
      <c r="AK417" s="591"/>
      <c r="AL417" s="591"/>
    </row>
    <row r="418" spans="1:40" s="589" customFormat="1" ht="14.45" customHeight="1" x14ac:dyDescent="0.2">
      <c r="A418" s="590">
        <v>115</v>
      </c>
      <c r="B418" s="591" t="s">
        <v>507</v>
      </c>
      <c r="C418" s="606" t="s">
        <v>69</v>
      </c>
      <c r="D418" s="593">
        <f>'Transmission Cost 12-31-2016'!B461</f>
        <v>5726387.2699999996</v>
      </c>
      <c r="E418" s="593">
        <f>'Transmission Cost 12-31-2016'!D461</f>
        <v>5063901.7301996266</v>
      </c>
      <c r="F418" s="594" t="s">
        <v>28</v>
      </c>
      <c r="G418" s="590">
        <v>50676</v>
      </c>
      <c r="H418" s="592" t="s">
        <v>1117</v>
      </c>
      <c r="I418" s="590">
        <v>50674</v>
      </c>
      <c r="J418" s="592" t="s">
        <v>1119</v>
      </c>
      <c r="K418" s="596">
        <f t="shared" ref="K418:K423" si="358">D418*V418/W418</f>
        <v>309769.24266747577</v>
      </c>
      <c r="L418" s="596">
        <f t="shared" ref="L418:L423" si="359">E418*V418/W418</f>
        <v>273932.04998977628</v>
      </c>
      <c r="M418" s="597">
        <f>SUM(K418:K419)</f>
        <v>310886.19907132484</v>
      </c>
      <c r="N418" s="598" t="s">
        <v>269</v>
      </c>
      <c r="O418" s="599" t="s">
        <v>263</v>
      </c>
      <c r="P418" s="598" t="e">
        <f>VLOOKUP(I418,I446:J782,2,FALSE)</f>
        <v>#N/A</v>
      </c>
      <c r="Q418" s="600" t="e">
        <f>VLOOKUP(I418,#REF!,5,FALSE)</f>
        <v>#REF!</v>
      </c>
      <c r="R418" s="600" t="e">
        <f>VLOOKUP(I418,#REF!,6,FALSE)</f>
        <v>#REF!</v>
      </c>
      <c r="S418" s="601" t="e">
        <f t="shared" ref="S418:S423" si="360">SQRT(Q418^2+R418^2)</f>
        <v>#REF!</v>
      </c>
      <c r="T418" s="590">
        <v>115</v>
      </c>
      <c r="U418" s="590">
        <v>1</v>
      </c>
      <c r="V418" s="604">
        <v>2.496</v>
      </c>
      <c r="W418" s="676">
        <v>46.140999999999998</v>
      </c>
      <c r="X418" s="598">
        <f t="shared" si="320"/>
        <v>1</v>
      </c>
      <c r="Y418" s="598">
        <f t="shared" si="321"/>
        <v>0</v>
      </c>
      <c r="Z418" s="603">
        <f t="shared" ref="Z418:Z423" si="361">K418*X418*Y418</f>
        <v>0</v>
      </c>
      <c r="AA418" s="603">
        <f t="shared" ref="AA418:AA423" si="362">L418*X418*Y418</f>
        <v>0</v>
      </c>
      <c r="AB418" s="598">
        <f t="shared" si="357"/>
        <v>1</v>
      </c>
      <c r="AC418" s="603">
        <f t="shared" ref="AC418:AC423" si="363">K418*X418*AB418</f>
        <v>309769.24266747577</v>
      </c>
      <c r="AD418" s="603">
        <f t="shared" ref="AD418:AD423" si="364">L418*X418*AB418</f>
        <v>273932.04998977628</v>
      </c>
      <c r="AE418" s="598" t="s">
        <v>263</v>
      </c>
      <c r="AF418" s="590">
        <v>526</v>
      </c>
      <c r="AG418" s="590">
        <v>100</v>
      </c>
      <c r="AH418" s="604">
        <f t="shared" si="324"/>
        <v>2.496</v>
      </c>
      <c r="AI418" s="605"/>
      <c r="AJ418" s="591"/>
      <c r="AK418" s="591"/>
      <c r="AL418" s="591"/>
    </row>
    <row r="419" spans="1:40" s="589" customFormat="1" ht="14.45" customHeight="1" x14ac:dyDescent="0.2">
      <c r="A419" s="590">
        <v>115</v>
      </c>
      <c r="B419" s="591" t="s">
        <v>507</v>
      </c>
      <c r="C419" s="606" t="s">
        <v>69</v>
      </c>
      <c r="D419" s="593">
        <f>'Transmission Cost 12-31-2016'!B461</f>
        <v>5726387.2699999996</v>
      </c>
      <c r="E419" s="593">
        <f>'Transmission Cost 12-31-2016'!D461</f>
        <v>5063901.7301996266</v>
      </c>
      <c r="F419" s="594" t="s">
        <v>28</v>
      </c>
      <c r="G419" s="590"/>
      <c r="H419" s="592" t="s">
        <v>1118</v>
      </c>
      <c r="I419" s="590"/>
      <c r="J419" s="592" t="s">
        <v>1120</v>
      </c>
      <c r="K419" s="596">
        <f>D419*V419/W419</f>
        <v>1116.9564038490712</v>
      </c>
      <c r="L419" s="596">
        <f>E419*V419/W419</f>
        <v>987.73575717467418</v>
      </c>
      <c r="M419" s="597"/>
      <c r="N419" s="598" t="s">
        <v>269</v>
      </c>
      <c r="O419" s="599" t="s">
        <v>263</v>
      </c>
      <c r="P419" s="598" t="e">
        <f>VLOOKUP(I419,I446:J783,2,FALSE)</f>
        <v>#N/A</v>
      </c>
      <c r="Q419" s="600" t="e">
        <f>VLOOKUP(I419,#REF!,5,FALSE)</f>
        <v>#REF!</v>
      </c>
      <c r="R419" s="600" t="e">
        <f>VLOOKUP(I419,#REF!,6,FALSE)</f>
        <v>#REF!</v>
      </c>
      <c r="S419" s="601" t="e">
        <f>SQRT(Q419^2+R419^2)</f>
        <v>#REF!</v>
      </c>
      <c r="T419" s="590">
        <v>115</v>
      </c>
      <c r="U419" s="590">
        <v>1</v>
      </c>
      <c r="V419" s="604">
        <v>8.9999999999999993E-3</v>
      </c>
      <c r="W419" s="676">
        <v>46.140999999999998</v>
      </c>
      <c r="X419" s="598">
        <f t="shared" si="320"/>
        <v>1</v>
      </c>
      <c r="Y419" s="598">
        <f t="shared" si="321"/>
        <v>0</v>
      </c>
      <c r="Z419" s="603">
        <f>K419*X419*Y419</f>
        <v>0</v>
      </c>
      <c r="AA419" s="603">
        <f>L419*X419*Y419</f>
        <v>0</v>
      </c>
      <c r="AB419" s="598">
        <f>IF(N419="R",1,0)</f>
        <v>1</v>
      </c>
      <c r="AC419" s="603">
        <f>K419*X419*AB419</f>
        <v>1116.9564038490712</v>
      </c>
      <c r="AD419" s="603">
        <f>L419*X419*AB419</f>
        <v>987.73575717467418</v>
      </c>
      <c r="AE419" s="598" t="s">
        <v>263</v>
      </c>
      <c r="AF419" s="590">
        <v>526</v>
      </c>
      <c r="AG419" s="590">
        <v>100</v>
      </c>
      <c r="AH419" s="604">
        <f t="shared" si="324"/>
        <v>8.9999999999999993E-3</v>
      </c>
      <c r="AI419" s="605"/>
      <c r="AJ419" s="591"/>
      <c r="AK419" s="591"/>
      <c r="AL419" s="591"/>
    </row>
    <row r="420" spans="1:40" s="589" customFormat="1" ht="14.45" customHeight="1" x14ac:dyDescent="0.2">
      <c r="A420" s="590">
        <v>115</v>
      </c>
      <c r="B420" s="591" t="s">
        <v>1252</v>
      </c>
      <c r="C420" s="592" t="s">
        <v>1256</v>
      </c>
      <c r="D420" s="593">
        <v>0</v>
      </c>
      <c r="E420" s="593">
        <v>0</v>
      </c>
      <c r="F420" s="594" t="s">
        <v>28</v>
      </c>
      <c r="G420" s="590"/>
      <c r="H420" s="595" t="s">
        <v>1257</v>
      </c>
      <c r="I420" s="590"/>
      <c r="J420" s="595" t="s">
        <v>1253</v>
      </c>
      <c r="K420" s="596">
        <f>D420*V420/W420</f>
        <v>0</v>
      </c>
      <c r="L420" s="596">
        <f>E420*V420/W420</f>
        <v>0</v>
      </c>
      <c r="M420" s="597">
        <f>SUM(K420:K421)</f>
        <v>0</v>
      </c>
      <c r="N420" s="598" t="s">
        <v>269</v>
      </c>
      <c r="O420" s="599" t="s">
        <v>263</v>
      </c>
      <c r="P420" s="598"/>
      <c r="Q420" s="600"/>
      <c r="R420" s="600"/>
      <c r="S420" s="601"/>
      <c r="T420" s="590">
        <v>115</v>
      </c>
      <c r="U420" s="590">
        <v>1</v>
      </c>
      <c r="V420" s="604">
        <v>2.7E-2</v>
      </c>
      <c r="W420" s="604">
        <v>5.1289999999999996</v>
      </c>
      <c r="X420" s="598">
        <f t="shared" si="320"/>
        <v>1</v>
      </c>
      <c r="Y420" s="598">
        <f t="shared" si="321"/>
        <v>0</v>
      </c>
      <c r="Z420" s="603">
        <f>K420*X420*Y420</f>
        <v>0</v>
      </c>
      <c r="AA420" s="603">
        <f>L420*X420*Y420</f>
        <v>0</v>
      </c>
      <c r="AB420" s="598">
        <f t="shared" si="357"/>
        <v>1</v>
      </c>
      <c r="AC420" s="603">
        <f>K420*X420*AB420</f>
        <v>0</v>
      </c>
      <c r="AD420" s="603">
        <f>L420*X420*AB420</f>
        <v>0</v>
      </c>
      <c r="AE420" s="598" t="s">
        <v>263</v>
      </c>
      <c r="AF420" s="590">
        <v>526</v>
      </c>
      <c r="AG420" s="590">
        <v>100</v>
      </c>
      <c r="AH420" s="604">
        <f>V420</f>
        <v>2.7E-2</v>
      </c>
      <c r="AI420" s="605"/>
      <c r="AJ420" s="591"/>
      <c r="AK420" s="591"/>
      <c r="AL420" s="591"/>
    </row>
    <row r="421" spans="1:40" s="589" customFormat="1" ht="14.45" customHeight="1" x14ac:dyDescent="0.2">
      <c r="A421" s="590">
        <v>115</v>
      </c>
      <c r="B421" s="591" t="s">
        <v>1252</v>
      </c>
      <c r="C421" s="592" t="s">
        <v>1256</v>
      </c>
      <c r="D421" s="593">
        <v>0</v>
      </c>
      <c r="E421" s="593">
        <v>0</v>
      </c>
      <c r="F421" s="594" t="s">
        <v>28</v>
      </c>
      <c r="G421" s="590"/>
      <c r="H421" s="595" t="s">
        <v>1254</v>
      </c>
      <c r="I421" s="590"/>
      <c r="J421" s="595" t="s">
        <v>1255</v>
      </c>
      <c r="K421" s="596">
        <f>D421*V421/W421</f>
        <v>0</v>
      </c>
      <c r="L421" s="596">
        <f>E421*V421/W421</f>
        <v>0</v>
      </c>
      <c r="M421" s="597"/>
      <c r="N421" s="598" t="s">
        <v>269</v>
      </c>
      <c r="O421" s="599" t="s">
        <v>263</v>
      </c>
      <c r="P421" s="598"/>
      <c r="Q421" s="600"/>
      <c r="R421" s="600"/>
      <c r="S421" s="601"/>
      <c r="T421" s="590">
        <v>115</v>
      </c>
      <c r="U421" s="590">
        <v>1</v>
      </c>
      <c r="V421" s="604">
        <v>0.75</v>
      </c>
      <c r="W421" s="604">
        <v>5.1289999999999996</v>
      </c>
      <c r="X421" s="598">
        <f t="shared" si="320"/>
        <v>1</v>
      </c>
      <c r="Y421" s="598">
        <f t="shared" si="321"/>
        <v>0</v>
      </c>
      <c r="Z421" s="603">
        <f>K421*X421*Y421</f>
        <v>0</v>
      </c>
      <c r="AA421" s="603">
        <f>L421*X421*Y421</f>
        <v>0</v>
      </c>
      <c r="AB421" s="598">
        <f t="shared" si="357"/>
        <v>1</v>
      </c>
      <c r="AC421" s="603">
        <f>K421*X421*AB421</f>
        <v>0</v>
      </c>
      <c r="AD421" s="603">
        <f>L421*X421*AB421</f>
        <v>0</v>
      </c>
      <c r="AE421" s="598" t="s">
        <v>263</v>
      </c>
      <c r="AF421" s="590">
        <v>526</v>
      </c>
      <c r="AG421" s="590">
        <v>100</v>
      </c>
      <c r="AH421" s="604">
        <f>V421</f>
        <v>0.75</v>
      </c>
      <c r="AI421" s="605"/>
      <c r="AJ421" s="591"/>
      <c r="AK421" s="591"/>
      <c r="AL421" s="591"/>
    </row>
    <row r="422" spans="1:40" s="589" customFormat="1" ht="14.45" customHeight="1" x14ac:dyDescent="0.2">
      <c r="A422" s="590">
        <v>115</v>
      </c>
      <c r="B422" s="591" t="s">
        <v>639</v>
      </c>
      <c r="C422" s="592" t="s">
        <v>311</v>
      </c>
      <c r="D422" s="593">
        <f>'Transmission Cost 12-31-2016'!B506</f>
        <v>-6495.8200000000006</v>
      </c>
      <c r="E422" s="593">
        <f>'Transmission Cost 12-31-2016'!D506</f>
        <v>-4522.5858374246</v>
      </c>
      <c r="F422" s="594" t="s">
        <v>28</v>
      </c>
      <c r="G422" s="590"/>
      <c r="H422" s="595" t="s">
        <v>640</v>
      </c>
      <c r="I422" s="590"/>
      <c r="J422" s="592" t="s">
        <v>1121</v>
      </c>
      <c r="K422" s="596">
        <f t="shared" si="358"/>
        <v>-6495.8200000000006</v>
      </c>
      <c r="L422" s="596">
        <f t="shared" si="359"/>
        <v>-4522.5858374246</v>
      </c>
      <c r="M422" s="597">
        <f>SUM(K422)</f>
        <v>-6495.8200000000006</v>
      </c>
      <c r="N422" s="598" t="s">
        <v>269</v>
      </c>
      <c r="O422" s="599" t="s">
        <v>263</v>
      </c>
      <c r="P422" s="598" t="e">
        <f>VLOOKUP(I422,I447:J788,2,FALSE)</f>
        <v>#N/A</v>
      </c>
      <c r="Q422" s="600" t="e">
        <f>VLOOKUP(I422,#REF!,5,FALSE)</f>
        <v>#REF!</v>
      </c>
      <c r="R422" s="600" t="e">
        <f>VLOOKUP(I422,#REF!,6,FALSE)</f>
        <v>#REF!</v>
      </c>
      <c r="S422" s="601" t="e">
        <f t="shared" si="360"/>
        <v>#REF!</v>
      </c>
      <c r="T422" s="590">
        <v>115</v>
      </c>
      <c r="U422" s="590">
        <v>1</v>
      </c>
      <c r="V422" s="604">
        <v>1</v>
      </c>
      <c r="W422" s="604">
        <v>1</v>
      </c>
      <c r="X422" s="598">
        <f t="shared" si="320"/>
        <v>1</v>
      </c>
      <c r="Y422" s="598">
        <f t="shared" si="321"/>
        <v>0</v>
      </c>
      <c r="Z422" s="603">
        <f t="shared" si="361"/>
        <v>0</v>
      </c>
      <c r="AA422" s="603">
        <f t="shared" si="362"/>
        <v>0</v>
      </c>
      <c r="AB422" s="598">
        <f t="shared" si="357"/>
        <v>1</v>
      </c>
      <c r="AC422" s="603">
        <f t="shared" si="363"/>
        <v>-6495.8200000000006</v>
      </c>
      <c r="AD422" s="603">
        <f t="shared" si="364"/>
        <v>-4522.5858374246</v>
      </c>
      <c r="AE422" s="598" t="s">
        <v>263</v>
      </c>
      <c r="AF422" s="590">
        <v>526</v>
      </c>
      <c r="AG422" s="590">
        <v>100</v>
      </c>
      <c r="AH422" s="604">
        <f t="shared" si="324"/>
        <v>1</v>
      </c>
      <c r="AI422" s="605"/>
      <c r="AJ422" s="591"/>
      <c r="AK422" s="591"/>
      <c r="AL422" s="591"/>
    </row>
    <row r="423" spans="1:40" s="589" customFormat="1" ht="14.45" customHeight="1" x14ac:dyDescent="0.2">
      <c r="A423" s="590">
        <v>115</v>
      </c>
      <c r="B423" s="591" t="s">
        <v>699</v>
      </c>
      <c r="C423" s="614" t="s">
        <v>838</v>
      </c>
      <c r="D423" s="593">
        <f>VLOOKUP(C423,TLine_Cost,2,FALSE)</f>
        <v>653028.99</v>
      </c>
      <c r="E423" s="593">
        <f>VLOOKUP(C423,TLine_Cost,4,FALSE)</f>
        <v>485568.59812926722</v>
      </c>
      <c r="F423" s="594" t="s">
        <v>28</v>
      </c>
      <c r="G423" s="590"/>
      <c r="H423" s="592" t="s">
        <v>1122</v>
      </c>
      <c r="I423" s="590"/>
      <c r="J423" s="592" t="s">
        <v>1123</v>
      </c>
      <c r="K423" s="596">
        <f t="shared" si="358"/>
        <v>653028.99</v>
      </c>
      <c r="L423" s="596">
        <f t="shared" si="359"/>
        <v>485568.59812926722</v>
      </c>
      <c r="M423" s="597">
        <f>SUM(K423)</f>
        <v>653028.99</v>
      </c>
      <c r="N423" s="598" t="s">
        <v>269</v>
      </c>
      <c r="O423" s="599" t="s">
        <v>263</v>
      </c>
      <c r="P423" s="598" t="e">
        <f>VLOOKUP(I423,I448:J789,2,FALSE)</f>
        <v>#N/A</v>
      </c>
      <c r="Q423" s="600" t="e">
        <f>VLOOKUP(I423,#REF!,5,FALSE)</f>
        <v>#REF!</v>
      </c>
      <c r="R423" s="600" t="e">
        <f>VLOOKUP(I423,#REF!,6,FALSE)</f>
        <v>#REF!</v>
      </c>
      <c r="S423" s="601" t="e">
        <f t="shared" si="360"/>
        <v>#REF!</v>
      </c>
      <c r="T423" s="590">
        <v>115</v>
      </c>
      <c r="U423" s="590">
        <v>1</v>
      </c>
      <c r="V423" s="604">
        <v>1.6E-2</v>
      </c>
      <c r="W423" s="676">
        <v>1.6E-2</v>
      </c>
      <c r="X423" s="598">
        <f t="shared" si="320"/>
        <v>1</v>
      </c>
      <c r="Y423" s="598">
        <f t="shared" si="321"/>
        <v>0</v>
      </c>
      <c r="Z423" s="603">
        <f t="shared" si="361"/>
        <v>0</v>
      </c>
      <c r="AA423" s="603">
        <f t="shared" si="362"/>
        <v>0</v>
      </c>
      <c r="AB423" s="598">
        <f t="shared" si="357"/>
        <v>1</v>
      </c>
      <c r="AC423" s="603">
        <f t="shared" si="363"/>
        <v>653028.99</v>
      </c>
      <c r="AD423" s="603">
        <f t="shared" si="364"/>
        <v>485568.59812926722</v>
      </c>
      <c r="AE423" s="598" t="s">
        <v>263</v>
      </c>
      <c r="AF423" s="590">
        <v>526</v>
      </c>
      <c r="AG423" s="590">
        <v>100</v>
      </c>
      <c r="AH423" s="604">
        <f t="shared" si="324"/>
        <v>1.6E-2</v>
      </c>
      <c r="AI423" s="605"/>
      <c r="AJ423" s="591"/>
      <c r="AK423" s="591"/>
      <c r="AL423" s="591"/>
    </row>
    <row r="424" spans="1:40" s="589" customFormat="1" ht="14.45" customHeight="1" x14ac:dyDescent="0.2">
      <c r="A424" s="590">
        <v>115</v>
      </c>
      <c r="B424" s="591" t="s">
        <v>1124</v>
      </c>
      <c r="C424" s="614" t="s">
        <v>124</v>
      </c>
      <c r="D424" s="593">
        <f>'Transmission Cost 12-31-2016'!B528</f>
        <v>470319.05</v>
      </c>
      <c r="E424" s="593">
        <f>'Transmission Cost 12-31-2016'!D528</f>
        <v>332295.54453240021</v>
      </c>
      <c r="F424" s="594" t="s">
        <v>28</v>
      </c>
      <c r="G424" s="590"/>
      <c r="H424" s="592" t="s">
        <v>1125</v>
      </c>
      <c r="I424" s="590"/>
      <c r="J424" s="595" t="s">
        <v>487</v>
      </c>
      <c r="K424" s="596">
        <f t="shared" ref="K424:K438" si="365">D424*V424/W424</f>
        <v>1767.0095804633686</v>
      </c>
      <c r="L424" s="596">
        <f t="shared" ref="L424:L438" si="366">E424*V424/W424</f>
        <v>1248.4491341229811</v>
      </c>
      <c r="M424" s="597">
        <f>SUM(K424)</f>
        <v>1767.0095804633686</v>
      </c>
      <c r="N424" s="598" t="s">
        <v>269</v>
      </c>
      <c r="O424" s="599" t="s">
        <v>263</v>
      </c>
      <c r="P424" s="598" t="e">
        <f>VLOOKUP(I424,I449:J790,2,FALSE)</f>
        <v>#N/A</v>
      </c>
      <c r="Q424" s="600" t="e">
        <f>VLOOKUP(I424,#REF!,5,FALSE)</f>
        <v>#REF!</v>
      </c>
      <c r="R424" s="600" t="e">
        <f>VLOOKUP(I424,#REF!,6,FALSE)</f>
        <v>#REF!</v>
      </c>
      <c r="S424" s="601" t="e">
        <f t="shared" ref="S424:S438" si="367">SQRT(Q424^2+R424^2)</f>
        <v>#REF!</v>
      </c>
      <c r="T424" s="590">
        <v>115</v>
      </c>
      <c r="U424" s="590">
        <v>1</v>
      </c>
      <c r="V424" s="604">
        <v>3.5999999999999997E-2</v>
      </c>
      <c r="W424" s="676">
        <v>9.5820000000000007</v>
      </c>
      <c r="X424" s="598">
        <f t="shared" si="320"/>
        <v>1</v>
      </c>
      <c r="Y424" s="598">
        <f t="shared" si="321"/>
        <v>0</v>
      </c>
      <c r="Z424" s="603">
        <f t="shared" ref="Z424:Z438" si="368">K424*X424*Y424</f>
        <v>0</v>
      </c>
      <c r="AA424" s="603">
        <f t="shared" ref="AA424:AA438" si="369">L424*X424*Y424</f>
        <v>0</v>
      </c>
      <c r="AB424" s="598">
        <f t="shared" ref="AB424:AB438" si="370">IF(N424="R",1,0)</f>
        <v>1</v>
      </c>
      <c r="AC424" s="603">
        <f t="shared" ref="AC424:AC438" si="371">K424*X424*AB424</f>
        <v>1767.0095804633686</v>
      </c>
      <c r="AD424" s="603">
        <f t="shared" ref="AD424:AD438" si="372">L424*X424*AB424</f>
        <v>1248.4491341229811</v>
      </c>
      <c r="AE424" s="598" t="s">
        <v>263</v>
      </c>
      <c r="AF424" s="590">
        <v>526</v>
      </c>
      <c r="AG424" s="590">
        <v>100</v>
      </c>
      <c r="AH424" s="604">
        <f t="shared" si="324"/>
        <v>3.5999999999999997E-2</v>
      </c>
      <c r="AI424" s="605"/>
      <c r="AJ424" s="591"/>
      <c r="AK424" s="591"/>
      <c r="AL424" s="591"/>
    </row>
    <row r="425" spans="1:40" ht="14.45" customHeight="1" x14ac:dyDescent="0.2">
      <c r="A425" s="194">
        <v>115</v>
      </c>
      <c r="B425" s="177" t="s">
        <v>1126</v>
      </c>
      <c r="C425" s="176" t="s">
        <v>238</v>
      </c>
      <c r="D425" s="267">
        <f>'Transmission Cost 12-31-2016'!B488</f>
        <v>808821.14</v>
      </c>
      <c r="E425" s="267">
        <f>'Transmission Cost 12-31-2016'!D488</f>
        <v>761895.73688503727</v>
      </c>
      <c r="F425" s="268" t="s">
        <v>28</v>
      </c>
      <c r="G425" s="194"/>
      <c r="H425" s="176" t="s">
        <v>1127</v>
      </c>
      <c r="I425" s="194"/>
      <c r="J425" s="176" t="s">
        <v>1128</v>
      </c>
      <c r="K425" s="271">
        <f t="shared" si="365"/>
        <v>844.81772116257946</v>
      </c>
      <c r="L425" s="271">
        <f t="shared" si="366"/>
        <v>795.80390319508888</v>
      </c>
      <c r="M425" s="184">
        <f>SUM(K425)</f>
        <v>844.81772116257946</v>
      </c>
      <c r="N425" s="191" t="s">
        <v>262</v>
      </c>
      <c r="O425" s="272" t="s">
        <v>607</v>
      </c>
      <c r="P425" s="191" t="e">
        <f>VLOOKUP(I425,I449:J791,2,FALSE)</f>
        <v>#N/A</v>
      </c>
      <c r="Q425" s="273" t="e">
        <f>VLOOKUP(I425,#REF!,5,FALSE)</f>
        <v>#REF!</v>
      </c>
      <c r="R425" s="273" t="e">
        <f>VLOOKUP(I425,#REF!,6,FALSE)</f>
        <v>#REF!</v>
      </c>
      <c r="S425" s="274" t="e">
        <f t="shared" si="367"/>
        <v>#REF!</v>
      </c>
      <c r="T425" s="194">
        <v>115</v>
      </c>
      <c r="U425" s="194">
        <v>1</v>
      </c>
      <c r="V425" s="190">
        <v>2.3E-2</v>
      </c>
      <c r="W425" s="190">
        <v>22.02</v>
      </c>
      <c r="X425" s="191">
        <f t="shared" si="320"/>
        <v>1</v>
      </c>
      <c r="Y425" s="191">
        <f t="shared" si="321"/>
        <v>1</v>
      </c>
      <c r="Z425" s="192">
        <f t="shared" si="368"/>
        <v>844.81772116257946</v>
      </c>
      <c r="AA425" s="192">
        <f t="shared" si="369"/>
        <v>795.80390319508888</v>
      </c>
      <c r="AB425" s="191">
        <f t="shared" si="370"/>
        <v>0</v>
      </c>
      <c r="AC425" s="192">
        <f t="shared" si="371"/>
        <v>0</v>
      </c>
      <c r="AD425" s="192">
        <f t="shared" si="372"/>
        <v>0</v>
      </c>
      <c r="AE425" s="191" t="s">
        <v>263</v>
      </c>
      <c r="AF425" s="194">
        <v>526</v>
      </c>
      <c r="AG425" s="194">
        <v>100</v>
      </c>
      <c r="AH425" s="195">
        <f t="shared" si="324"/>
        <v>2.3E-2</v>
      </c>
      <c r="AI425" s="177"/>
      <c r="AJ425" s="266"/>
      <c r="AK425" s="266"/>
      <c r="AL425" s="266"/>
    </row>
    <row r="426" spans="1:40" ht="14.45" customHeight="1" x14ac:dyDescent="0.2">
      <c r="A426" s="138">
        <v>115</v>
      </c>
      <c r="B426" s="105" t="s">
        <v>479</v>
      </c>
      <c r="C426" s="205" t="s">
        <v>26</v>
      </c>
      <c r="D426" s="140">
        <f>'Transmission Cost 12-31-2016'!B459</f>
        <v>1252583.82</v>
      </c>
      <c r="E426" s="140">
        <f>'Transmission Cost 12-31-2016'!D459</f>
        <v>819710.25945102319</v>
      </c>
      <c r="F426" s="141" t="s">
        <v>29</v>
      </c>
      <c r="G426" s="138"/>
      <c r="H426" s="153" t="s">
        <v>1797</v>
      </c>
      <c r="I426" s="138"/>
      <c r="J426" s="153" t="s">
        <v>1131</v>
      </c>
      <c r="K426" s="144">
        <f t="shared" ref="K426:K432" si="373">D426*V426/W426</f>
        <v>1252583.82</v>
      </c>
      <c r="L426" s="144">
        <f t="shared" ref="L426:L432" si="374">E426*V426/W426</f>
        <v>819710.25945102319</v>
      </c>
      <c r="M426" s="145">
        <f>SUM(K426)</f>
        <v>1252583.82</v>
      </c>
      <c r="N426" s="146" t="s">
        <v>269</v>
      </c>
      <c r="O426" s="147" t="s">
        <v>263</v>
      </c>
      <c r="P426" s="146" t="e">
        <f>VLOOKUP(I426,I451:J794,2,FALSE)</f>
        <v>#N/A</v>
      </c>
      <c r="Q426" s="148" t="e">
        <f>VLOOKUP(I426,#REF!,5,FALSE)</f>
        <v>#REF!</v>
      </c>
      <c r="R426" s="148" t="e">
        <f>VLOOKUP(I426,#REF!,6,FALSE)</f>
        <v>#REF!</v>
      </c>
      <c r="S426" s="149" t="e">
        <f>SQRT(Q426^2+R426^2)</f>
        <v>#REF!</v>
      </c>
      <c r="T426" s="138">
        <v>115</v>
      </c>
      <c r="U426" s="138">
        <v>1</v>
      </c>
      <c r="V426" s="150">
        <v>3.214</v>
      </c>
      <c r="W426" s="262">
        <v>3.214</v>
      </c>
      <c r="X426" s="146">
        <f t="shared" si="320"/>
        <v>0</v>
      </c>
      <c r="Y426" s="146">
        <f t="shared" si="321"/>
        <v>0</v>
      </c>
      <c r="Z426" s="152">
        <f t="shared" ref="Z426:Z432" si="375">K426*X426*Y426</f>
        <v>0</v>
      </c>
      <c r="AA426" s="152">
        <f t="shared" ref="AA426:AA432" si="376">L426*X426*Y426</f>
        <v>0</v>
      </c>
      <c r="AB426" s="146">
        <f>IF(N426="R",1,0)</f>
        <v>1</v>
      </c>
      <c r="AC426" s="152">
        <f t="shared" ref="AC426:AC432" si="377">K426*X426*AB426</f>
        <v>0</v>
      </c>
      <c r="AD426" s="152">
        <f t="shared" ref="AD426:AD432" si="378">L426*X426*AB426</f>
        <v>0</v>
      </c>
      <c r="AE426" s="146" t="s">
        <v>263</v>
      </c>
      <c r="AF426" s="138">
        <v>526</v>
      </c>
      <c r="AG426" s="138">
        <v>100</v>
      </c>
      <c r="AH426" s="150">
        <f t="shared" si="324"/>
        <v>3.214</v>
      </c>
      <c r="AI426" s="169"/>
      <c r="AJ426" s="105"/>
      <c r="AK426" s="105"/>
      <c r="AL426" s="105"/>
    </row>
    <row r="427" spans="1:40" s="589" customFormat="1" ht="14.45" customHeight="1" x14ac:dyDescent="0.2">
      <c r="A427" s="590">
        <v>115</v>
      </c>
      <c r="B427" s="591" t="s">
        <v>1258</v>
      </c>
      <c r="C427" s="613" t="s">
        <v>232</v>
      </c>
      <c r="D427" s="593">
        <f>'Transmission Cost 12-31-2016'!B518</f>
        <v>1805052.8699999999</v>
      </c>
      <c r="E427" s="593">
        <f>'Transmission Cost 12-31-2016'!D518</f>
        <v>1718071.8100594697</v>
      </c>
      <c r="F427" s="594" t="s">
        <v>29</v>
      </c>
      <c r="G427" s="590"/>
      <c r="H427" s="608" t="s">
        <v>1259</v>
      </c>
      <c r="I427" s="590"/>
      <c r="J427" s="595" t="s">
        <v>1260</v>
      </c>
      <c r="K427" s="596">
        <f t="shared" si="373"/>
        <v>2298.631809446631</v>
      </c>
      <c r="L427" s="596">
        <f t="shared" si="374"/>
        <v>2187.8663939168982</v>
      </c>
      <c r="M427" s="597">
        <f>SUM(K427:K428)</f>
        <v>3186.7395540055568</v>
      </c>
      <c r="N427" s="598" t="s">
        <v>269</v>
      </c>
      <c r="O427" s="599" t="s">
        <v>263</v>
      </c>
      <c r="P427" s="598"/>
      <c r="Q427" s="600"/>
      <c r="R427" s="600"/>
      <c r="S427" s="601"/>
      <c r="T427" s="590">
        <v>115</v>
      </c>
      <c r="U427" s="590">
        <v>1</v>
      </c>
      <c r="V427" s="604">
        <v>4.3999999999999997E-2</v>
      </c>
      <c r="W427" s="604">
        <v>34.552</v>
      </c>
      <c r="X427" s="598">
        <f t="shared" si="320"/>
        <v>0</v>
      </c>
      <c r="Y427" s="598">
        <f t="shared" si="321"/>
        <v>0</v>
      </c>
      <c r="Z427" s="603">
        <f t="shared" si="375"/>
        <v>0</v>
      </c>
      <c r="AA427" s="603">
        <f t="shared" si="376"/>
        <v>0</v>
      </c>
      <c r="AB427" s="598">
        <f>IF(N427="R",1,0)</f>
        <v>1</v>
      </c>
      <c r="AC427" s="603">
        <f t="shared" si="377"/>
        <v>0</v>
      </c>
      <c r="AD427" s="603">
        <f t="shared" si="378"/>
        <v>0</v>
      </c>
      <c r="AE427" s="598" t="s">
        <v>263</v>
      </c>
      <c r="AF427" s="590">
        <v>526</v>
      </c>
      <c r="AG427" s="590">
        <v>100</v>
      </c>
      <c r="AH427" s="604">
        <f t="shared" si="324"/>
        <v>4.3999999999999997E-2</v>
      </c>
      <c r="AI427" s="605"/>
      <c r="AJ427" s="591"/>
      <c r="AK427" s="591"/>
      <c r="AL427" s="591"/>
      <c r="AN427" s="667" t="s">
        <v>2091</v>
      </c>
    </row>
    <row r="428" spans="1:40" s="589" customFormat="1" ht="14.45" customHeight="1" x14ac:dyDescent="0.2">
      <c r="A428" s="590">
        <v>115</v>
      </c>
      <c r="B428" s="591" t="s">
        <v>1258</v>
      </c>
      <c r="C428" s="613" t="s">
        <v>232</v>
      </c>
      <c r="D428" s="593">
        <f>'Transmission Cost 12-31-2016'!B518</f>
        <v>1805052.8699999999</v>
      </c>
      <c r="E428" s="593">
        <f>'Transmission Cost 12-31-2016'!D518</f>
        <v>1718071.8100594697</v>
      </c>
      <c r="F428" s="594" t="s">
        <v>28</v>
      </c>
      <c r="G428" s="590"/>
      <c r="H428" s="608" t="s">
        <v>1261</v>
      </c>
      <c r="I428" s="590"/>
      <c r="J428" s="595" t="s">
        <v>1262</v>
      </c>
      <c r="K428" s="596">
        <f t="shared" si="373"/>
        <v>888.10774455892567</v>
      </c>
      <c r="L428" s="596">
        <f t="shared" si="374"/>
        <v>845.31201583152892</v>
      </c>
      <c r="M428" s="597"/>
      <c r="N428" s="598" t="s">
        <v>269</v>
      </c>
      <c r="O428" s="599" t="s">
        <v>263</v>
      </c>
      <c r="P428" s="598"/>
      <c r="Q428" s="600"/>
      <c r="R428" s="600"/>
      <c r="S428" s="601"/>
      <c r="T428" s="590">
        <v>115</v>
      </c>
      <c r="U428" s="590">
        <v>1</v>
      </c>
      <c r="V428" s="604">
        <v>1.7000000000000001E-2</v>
      </c>
      <c r="W428" s="604">
        <v>34.552</v>
      </c>
      <c r="X428" s="598">
        <f t="shared" si="320"/>
        <v>1</v>
      </c>
      <c r="Y428" s="598">
        <f t="shared" si="321"/>
        <v>0</v>
      </c>
      <c r="Z428" s="603">
        <f t="shared" si="375"/>
        <v>0</v>
      </c>
      <c r="AA428" s="603">
        <f t="shared" si="376"/>
        <v>0</v>
      </c>
      <c r="AB428" s="598">
        <f>IF(N428="R",1,0)</f>
        <v>1</v>
      </c>
      <c r="AC428" s="603">
        <f t="shared" si="377"/>
        <v>888.10774455892567</v>
      </c>
      <c r="AD428" s="603">
        <f t="shared" si="378"/>
        <v>845.31201583152892</v>
      </c>
      <c r="AE428" s="598" t="s">
        <v>263</v>
      </c>
      <c r="AF428" s="590">
        <v>526</v>
      </c>
      <c r="AG428" s="590">
        <v>100</v>
      </c>
      <c r="AH428" s="604">
        <f>V428</f>
        <v>1.7000000000000001E-2</v>
      </c>
      <c r="AI428" s="605"/>
      <c r="AJ428" s="591"/>
      <c r="AK428" s="591"/>
      <c r="AL428" s="591"/>
    </row>
    <row r="429" spans="1:40" ht="14.45" customHeight="1" x14ac:dyDescent="0.2">
      <c r="A429" s="241">
        <v>115</v>
      </c>
      <c r="B429" s="237" t="s">
        <v>698</v>
      </c>
      <c r="C429" s="178" t="s">
        <v>229</v>
      </c>
      <c r="D429" s="239">
        <f>'Transmission Cost 12-31-2016'!B376</f>
        <v>523878.76999999996</v>
      </c>
      <c r="E429" s="239">
        <f>'Transmission Cost 12-31-2016'!D376</f>
        <v>499481.8750116594</v>
      </c>
      <c r="F429" s="240" t="s">
        <v>28</v>
      </c>
      <c r="G429" s="241"/>
      <c r="H429" s="176" t="s">
        <v>1747</v>
      </c>
      <c r="I429" s="194"/>
      <c r="J429" s="176" t="s">
        <v>1132</v>
      </c>
      <c r="K429" s="301">
        <f t="shared" si="373"/>
        <v>928.86306737588654</v>
      </c>
      <c r="L429" s="301">
        <f t="shared" si="374"/>
        <v>885.60616136819044</v>
      </c>
      <c r="M429" s="302">
        <f>SUM(K429)</f>
        <v>928.86306737588654</v>
      </c>
      <c r="N429" s="297" t="s">
        <v>262</v>
      </c>
      <c r="O429" s="303" t="s">
        <v>602</v>
      </c>
      <c r="P429" s="297" t="e">
        <f>VLOOKUP(I429,I452:J795,2,FALSE)</f>
        <v>#N/A</v>
      </c>
      <c r="Q429" s="304" t="e">
        <f>VLOOKUP(I429,#REF!,5,FALSE)</f>
        <v>#REF!</v>
      </c>
      <c r="R429" s="304" t="e">
        <f>VLOOKUP(I429,#REF!,6,FALSE)</f>
        <v>#REF!</v>
      </c>
      <c r="S429" s="305" t="e">
        <f>SQRT(Q429^2+R429^2)</f>
        <v>#REF!</v>
      </c>
      <c r="T429" s="241">
        <v>115</v>
      </c>
      <c r="U429" s="241">
        <v>1</v>
      </c>
      <c r="V429" s="195">
        <v>0.04</v>
      </c>
      <c r="W429" s="190">
        <v>22.56</v>
      </c>
      <c r="X429" s="191">
        <f t="shared" si="320"/>
        <v>1</v>
      </c>
      <c r="Y429" s="191">
        <f t="shared" si="321"/>
        <v>1</v>
      </c>
      <c r="Z429" s="298">
        <f t="shared" si="375"/>
        <v>928.86306737588654</v>
      </c>
      <c r="AA429" s="298">
        <f t="shared" si="376"/>
        <v>885.60616136819044</v>
      </c>
      <c r="AB429" s="297">
        <f>IF(N429="R",1,0)</f>
        <v>0</v>
      </c>
      <c r="AC429" s="298">
        <f t="shared" si="377"/>
        <v>0</v>
      </c>
      <c r="AD429" s="298">
        <f t="shared" si="378"/>
        <v>0</v>
      </c>
      <c r="AE429" s="297" t="s">
        <v>263</v>
      </c>
      <c r="AF429" s="241">
        <v>526</v>
      </c>
      <c r="AG429" s="241">
        <v>100</v>
      </c>
      <c r="AH429" s="299">
        <f t="shared" si="324"/>
        <v>0.04</v>
      </c>
      <c r="AI429" s="177"/>
      <c r="AJ429" s="266"/>
      <c r="AK429" s="266"/>
      <c r="AL429" s="266"/>
    </row>
    <row r="430" spans="1:40" s="589" customFormat="1" ht="14.45" customHeight="1" x14ac:dyDescent="0.2">
      <c r="A430" s="590">
        <v>115</v>
      </c>
      <c r="B430" s="591" t="s">
        <v>1326</v>
      </c>
      <c r="C430" s="613" t="s">
        <v>353</v>
      </c>
      <c r="D430" s="593">
        <f>'Transmission Cost 12-31-2016'!B362</f>
        <v>749918.84000000008</v>
      </c>
      <c r="E430" s="593">
        <f>'Transmission Cost 12-31-2016'!D362</f>
        <v>687576.08351804828</v>
      </c>
      <c r="F430" s="594" t="s">
        <v>29</v>
      </c>
      <c r="G430" s="590"/>
      <c r="H430" s="592" t="s">
        <v>1327</v>
      </c>
      <c r="I430" s="590"/>
      <c r="J430" s="592" t="s">
        <v>1328</v>
      </c>
      <c r="K430" s="596">
        <f t="shared" si="373"/>
        <v>0</v>
      </c>
      <c r="L430" s="596">
        <f t="shared" si="374"/>
        <v>0</v>
      </c>
      <c r="M430" s="597">
        <f>SUM(K430:K432)</f>
        <v>1000.7813701067616</v>
      </c>
      <c r="N430" s="598" t="s">
        <v>262</v>
      </c>
      <c r="O430" s="599" t="s">
        <v>602</v>
      </c>
      <c r="P430" s="598"/>
      <c r="Q430" s="600"/>
      <c r="R430" s="600"/>
      <c r="S430" s="601"/>
      <c r="T430" s="590">
        <v>115</v>
      </c>
      <c r="U430" s="590">
        <v>1</v>
      </c>
      <c r="V430" s="604">
        <v>0</v>
      </c>
      <c r="W430" s="676">
        <v>29.224</v>
      </c>
      <c r="X430" s="598">
        <f t="shared" si="320"/>
        <v>0</v>
      </c>
      <c r="Y430" s="598">
        <f t="shared" si="321"/>
        <v>1</v>
      </c>
      <c r="Z430" s="603">
        <f t="shared" si="375"/>
        <v>0</v>
      </c>
      <c r="AA430" s="603">
        <f t="shared" si="376"/>
        <v>0</v>
      </c>
      <c r="AB430" s="598">
        <v>0</v>
      </c>
      <c r="AC430" s="603">
        <f t="shared" si="377"/>
        <v>0</v>
      </c>
      <c r="AD430" s="603">
        <f t="shared" si="378"/>
        <v>0</v>
      </c>
      <c r="AE430" s="598" t="s">
        <v>263</v>
      </c>
      <c r="AF430" s="590">
        <v>526</v>
      </c>
      <c r="AG430" s="590">
        <v>100</v>
      </c>
      <c r="AH430" s="604">
        <f t="shared" si="324"/>
        <v>0</v>
      </c>
      <c r="AI430" s="605">
        <v>301</v>
      </c>
      <c r="AJ430" s="591"/>
      <c r="AK430" s="591"/>
      <c r="AL430" s="591"/>
    </row>
    <row r="431" spans="1:40" s="589" customFormat="1" ht="14.45" customHeight="1" x14ac:dyDescent="0.2">
      <c r="A431" s="590">
        <v>115</v>
      </c>
      <c r="B431" s="591" t="s">
        <v>1326</v>
      </c>
      <c r="C431" s="613" t="s">
        <v>353</v>
      </c>
      <c r="D431" s="593">
        <f>'Transmission Cost 12-31-2016'!B362</f>
        <v>749918.84000000008</v>
      </c>
      <c r="E431" s="593">
        <f>'Transmission Cost 12-31-2016'!D362</f>
        <v>687576.08351804828</v>
      </c>
      <c r="F431" s="594" t="s">
        <v>28</v>
      </c>
      <c r="G431" s="590"/>
      <c r="H431" s="592" t="s">
        <v>1329</v>
      </c>
      <c r="I431" s="590"/>
      <c r="J431" s="592" t="s">
        <v>1330</v>
      </c>
      <c r="K431" s="596">
        <f t="shared" si="373"/>
        <v>487.56015466739672</v>
      </c>
      <c r="L431" s="596">
        <f t="shared" si="374"/>
        <v>447.02797655498625</v>
      </c>
      <c r="M431" s="597"/>
      <c r="N431" s="598" t="s">
        <v>269</v>
      </c>
      <c r="O431" s="599" t="s">
        <v>263</v>
      </c>
      <c r="P431" s="598"/>
      <c r="Q431" s="600"/>
      <c r="R431" s="600"/>
      <c r="S431" s="601"/>
      <c r="T431" s="590">
        <v>115</v>
      </c>
      <c r="U431" s="590">
        <v>1</v>
      </c>
      <c r="V431" s="604">
        <v>1.9E-2</v>
      </c>
      <c r="W431" s="676">
        <v>29.224</v>
      </c>
      <c r="X431" s="598">
        <f t="shared" si="320"/>
        <v>1</v>
      </c>
      <c r="Y431" s="598">
        <f t="shared" si="321"/>
        <v>0</v>
      </c>
      <c r="Z431" s="603">
        <f t="shared" si="375"/>
        <v>0</v>
      </c>
      <c r="AA431" s="603">
        <f t="shared" si="376"/>
        <v>0</v>
      </c>
      <c r="AB431" s="598">
        <v>1</v>
      </c>
      <c r="AC431" s="603">
        <f t="shared" si="377"/>
        <v>487.56015466739672</v>
      </c>
      <c r="AD431" s="603">
        <f t="shared" si="378"/>
        <v>447.02797655498625</v>
      </c>
      <c r="AE431" s="598" t="s">
        <v>263</v>
      </c>
      <c r="AF431" s="590">
        <v>526</v>
      </c>
      <c r="AG431" s="590">
        <v>100</v>
      </c>
      <c r="AH431" s="604">
        <f t="shared" si="324"/>
        <v>1.9E-2</v>
      </c>
      <c r="AI431" s="605">
        <v>85</v>
      </c>
      <c r="AJ431" s="591"/>
      <c r="AK431" s="591"/>
      <c r="AL431" s="591"/>
    </row>
    <row r="432" spans="1:40" ht="14.45" customHeight="1" x14ac:dyDescent="0.2">
      <c r="A432" s="241">
        <v>115</v>
      </c>
      <c r="B432" s="237" t="s">
        <v>1326</v>
      </c>
      <c r="C432" s="178" t="s">
        <v>353</v>
      </c>
      <c r="D432" s="239">
        <f>'Transmission Cost 12-31-2016'!B362</f>
        <v>749918.84000000008</v>
      </c>
      <c r="E432" s="239">
        <f>'Transmission Cost 12-31-2016'!D362</f>
        <v>687576.08351804828</v>
      </c>
      <c r="F432" s="240" t="s">
        <v>28</v>
      </c>
      <c r="G432" s="241"/>
      <c r="H432" s="176" t="s">
        <v>1331</v>
      </c>
      <c r="I432" s="241"/>
      <c r="J432" s="176" t="s">
        <v>1332</v>
      </c>
      <c r="K432" s="301">
        <f t="shared" si="373"/>
        <v>513.22121543936498</v>
      </c>
      <c r="L432" s="301">
        <f t="shared" si="374"/>
        <v>470.55576479472234</v>
      </c>
      <c r="M432" s="302"/>
      <c r="N432" s="297" t="s">
        <v>262</v>
      </c>
      <c r="O432" s="303" t="s">
        <v>602</v>
      </c>
      <c r="P432" s="297"/>
      <c r="Q432" s="304"/>
      <c r="R432" s="304"/>
      <c r="S432" s="305"/>
      <c r="T432" s="241">
        <v>115</v>
      </c>
      <c r="U432" s="241">
        <v>1</v>
      </c>
      <c r="V432" s="299">
        <v>0.02</v>
      </c>
      <c r="W432" s="190">
        <v>29.224</v>
      </c>
      <c r="X432" s="191">
        <f t="shared" ref="X432:X470" si="379">IF(F432="yes",1,0)</f>
        <v>1</v>
      </c>
      <c r="Y432" s="191">
        <f t="shared" si="321"/>
        <v>1</v>
      </c>
      <c r="Z432" s="298">
        <f t="shared" si="375"/>
        <v>513.22121543936498</v>
      </c>
      <c r="AA432" s="298">
        <f t="shared" si="376"/>
        <v>470.55576479472234</v>
      </c>
      <c r="AB432" s="297">
        <v>0</v>
      </c>
      <c r="AC432" s="298">
        <f t="shared" si="377"/>
        <v>0</v>
      </c>
      <c r="AD432" s="298">
        <f t="shared" si="378"/>
        <v>0</v>
      </c>
      <c r="AE432" s="297" t="s">
        <v>263</v>
      </c>
      <c r="AF432" s="241">
        <v>526</v>
      </c>
      <c r="AG432" s="241">
        <v>100</v>
      </c>
      <c r="AH432" s="299">
        <f t="shared" si="324"/>
        <v>0.02</v>
      </c>
      <c r="AI432" s="177">
        <v>86</v>
      </c>
      <c r="AJ432" s="266"/>
      <c r="AK432" s="266"/>
      <c r="AL432" s="266"/>
    </row>
    <row r="433" spans="1:38" s="589" customFormat="1" ht="14.45" customHeight="1" x14ac:dyDescent="0.2">
      <c r="A433" s="590">
        <v>115</v>
      </c>
      <c r="B433" s="591" t="s">
        <v>481</v>
      </c>
      <c r="C433" s="614" t="s">
        <v>71</v>
      </c>
      <c r="D433" s="593">
        <f>'Transmission Cost 12-31-2016'!B467</f>
        <v>6472999.4199999999</v>
      </c>
      <c r="E433" s="593">
        <f>'Transmission Cost 12-31-2016'!D467</f>
        <v>4694969.7877323609</v>
      </c>
      <c r="F433" s="594" t="s">
        <v>28</v>
      </c>
      <c r="G433" s="590"/>
      <c r="H433" s="592" t="s">
        <v>1133</v>
      </c>
      <c r="I433" s="590"/>
      <c r="J433" s="595" t="s">
        <v>483</v>
      </c>
      <c r="K433" s="596">
        <f t="shared" si="365"/>
        <v>769.37394057052302</v>
      </c>
      <c r="L433" s="596">
        <f t="shared" si="366"/>
        <v>558.03919822492412</v>
      </c>
      <c r="M433" s="597">
        <f>SUM(K433)</f>
        <v>769.37394057052302</v>
      </c>
      <c r="N433" s="598" t="s">
        <v>269</v>
      </c>
      <c r="O433" s="599" t="s">
        <v>263</v>
      </c>
      <c r="P433" s="598" t="e">
        <f>VLOOKUP(I433,I451:J794,2,FALSE)</f>
        <v>#N/A</v>
      </c>
      <c r="Q433" s="600" t="e">
        <f>VLOOKUP(I433,#REF!,5,FALSE)</f>
        <v>#REF!</v>
      </c>
      <c r="R433" s="600" t="e">
        <f>VLOOKUP(I433,#REF!,6,FALSE)</f>
        <v>#REF!</v>
      </c>
      <c r="S433" s="601" t="e">
        <f t="shared" si="367"/>
        <v>#REF!</v>
      </c>
      <c r="T433" s="590">
        <v>115</v>
      </c>
      <c r="U433" s="590">
        <v>1</v>
      </c>
      <c r="V433" s="676">
        <v>6.0000000000000001E-3</v>
      </c>
      <c r="W433" s="676">
        <v>50.48</v>
      </c>
      <c r="X433" s="598">
        <f t="shared" si="379"/>
        <v>1</v>
      </c>
      <c r="Y433" s="598">
        <f t="shared" ref="Y433:Y470" si="380">IF(N433="W",1,0)</f>
        <v>0</v>
      </c>
      <c r="Z433" s="603">
        <f t="shared" si="368"/>
        <v>0</v>
      </c>
      <c r="AA433" s="603">
        <f t="shared" si="369"/>
        <v>0</v>
      </c>
      <c r="AB433" s="598">
        <f t="shared" si="370"/>
        <v>1</v>
      </c>
      <c r="AC433" s="603">
        <f t="shared" si="371"/>
        <v>769.37394057052302</v>
      </c>
      <c r="AD433" s="603">
        <f t="shared" si="372"/>
        <v>558.03919822492412</v>
      </c>
      <c r="AE433" s="598" t="s">
        <v>263</v>
      </c>
      <c r="AF433" s="590">
        <v>526</v>
      </c>
      <c r="AG433" s="590">
        <v>100</v>
      </c>
      <c r="AH433" s="604">
        <f t="shared" ref="AH433:AH469" si="381">V433</f>
        <v>6.0000000000000001E-3</v>
      </c>
      <c r="AI433" s="605"/>
      <c r="AJ433" s="591"/>
      <c r="AK433" s="591"/>
      <c r="AL433" s="591"/>
    </row>
    <row r="434" spans="1:38" s="589" customFormat="1" ht="14.45" customHeight="1" x14ac:dyDescent="0.2">
      <c r="A434" s="590">
        <v>115</v>
      </c>
      <c r="B434" s="591" t="s">
        <v>482</v>
      </c>
      <c r="C434" s="664" t="s">
        <v>1607</v>
      </c>
      <c r="D434" s="593">
        <f>'Transmission Cost 12-31-2016'!B428</f>
        <v>191947.71</v>
      </c>
      <c r="E434" s="593">
        <f>'Transmission Cost 12-31-2016'!D428</f>
        <v>186215.77671681129</v>
      </c>
      <c r="F434" s="594" t="s">
        <v>28</v>
      </c>
      <c r="G434" s="590"/>
      <c r="H434" s="592" t="s">
        <v>1134</v>
      </c>
      <c r="I434" s="590"/>
      <c r="J434" s="592" t="s">
        <v>1136</v>
      </c>
      <c r="K434" s="596">
        <f t="shared" si="365"/>
        <v>405.70189696169081</v>
      </c>
      <c r="L434" s="596">
        <f t="shared" si="366"/>
        <v>393.58684642919167</v>
      </c>
      <c r="M434" s="597">
        <f>SUM(K434:K435)</f>
        <v>470.9039875448197</v>
      </c>
      <c r="N434" s="598" t="s">
        <v>269</v>
      </c>
      <c r="O434" s="599" t="s">
        <v>263</v>
      </c>
      <c r="P434" s="598" t="e">
        <f>VLOOKUP(I434,I452:J795,2,FALSE)</f>
        <v>#N/A</v>
      </c>
      <c r="Q434" s="600" t="e">
        <f>VLOOKUP(I434,#REF!,5,FALSE)</f>
        <v>#REF!</v>
      </c>
      <c r="R434" s="600" t="e">
        <f>VLOOKUP(I434,#REF!,6,FALSE)</f>
        <v>#REF!</v>
      </c>
      <c r="S434" s="601" t="e">
        <f t="shared" si="367"/>
        <v>#REF!</v>
      </c>
      <c r="T434" s="590">
        <v>115</v>
      </c>
      <c r="U434" s="590">
        <v>1</v>
      </c>
      <c r="V434" s="604">
        <v>5.6000000000000001E-2</v>
      </c>
      <c r="W434" s="676">
        <v>26.495000000000001</v>
      </c>
      <c r="X434" s="598">
        <f t="shared" si="379"/>
        <v>1</v>
      </c>
      <c r="Y434" s="598">
        <f t="shared" si="380"/>
        <v>0</v>
      </c>
      <c r="Z434" s="603">
        <f t="shared" si="368"/>
        <v>0</v>
      </c>
      <c r="AA434" s="603">
        <f t="shared" si="369"/>
        <v>0</v>
      </c>
      <c r="AB434" s="598">
        <f t="shared" si="370"/>
        <v>1</v>
      </c>
      <c r="AC434" s="603">
        <f t="shared" si="371"/>
        <v>405.70189696169081</v>
      </c>
      <c r="AD434" s="603">
        <f t="shared" si="372"/>
        <v>393.58684642919167</v>
      </c>
      <c r="AE434" s="598" t="s">
        <v>263</v>
      </c>
      <c r="AF434" s="590">
        <v>526</v>
      </c>
      <c r="AG434" s="590">
        <v>100</v>
      </c>
      <c r="AH434" s="604">
        <f t="shared" si="381"/>
        <v>5.6000000000000001E-2</v>
      </c>
      <c r="AI434" s="605"/>
      <c r="AJ434" s="591"/>
      <c r="AK434" s="591"/>
      <c r="AL434" s="591"/>
    </row>
    <row r="435" spans="1:38" s="589" customFormat="1" ht="14.45" customHeight="1" x14ac:dyDescent="0.2">
      <c r="A435" s="590">
        <v>115</v>
      </c>
      <c r="B435" s="591" t="s">
        <v>482</v>
      </c>
      <c r="C435" s="664" t="s">
        <v>1607</v>
      </c>
      <c r="D435" s="593">
        <f>'Transmission Cost 12-31-2016'!B428</f>
        <v>191947.71</v>
      </c>
      <c r="E435" s="593">
        <f>'Transmission Cost 12-31-2016'!D428</f>
        <v>186215.77671681129</v>
      </c>
      <c r="F435" s="594" t="s">
        <v>28</v>
      </c>
      <c r="G435" s="590"/>
      <c r="H435" s="592" t="s">
        <v>1135</v>
      </c>
      <c r="I435" s="590"/>
      <c r="J435" s="592" t="s">
        <v>1137</v>
      </c>
      <c r="K435" s="596">
        <f t="shared" si="365"/>
        <v>65.202090583128879</v>
      </c>
      <c r="L435" s="596">
        <f t="shared" si="366"/>
        <v>63.255028890405789</v>
      </c>
      <c r="M435" s="597"/>
      <c r="N435" s="598" t="s">
        <v>269</v>
      </c>
      <c r="O435" s="599" t="s">
        <v>263</v>
      </c>
      <c r="P435" s="598" t="e">
        <f>VLOOKUP(I435,I84:J796,2,FALSE)</f>
        <v>#N/A</v>
      </c>
      <c r="Q435" s="600" t="e">
        <f>VLOOKUP(I435,#REF!,5,FALSE)</f>
        <v>#REF!</v>
      </c>
      <c r="R435" s="600" t="e">
        <f>VLOOKUP(I435,#REF!,6,FALSE)</f>
        <v>#REF!</v>
      </c>
      <c r="S435" s="601" t="e">
        <f t="shared" si="367"/>
        <v>#REF!</v>
      </c>
      <c r="T435" s="590">
        <v>115</v>
      </c>
      <c r="U435" s="590">
        <v>1</v>
      </c>
      <c r="V435" s="676">
        <v>8.9999999999999993E-3</v>
      </c>
      <c r="W435" s="676">
        <v>26.495000000000001</v>
      </c>
      <c r="X435" s="598">
        <f t="shared" si="379"/>
        <v>1</v>
      </c>
      <c r="Y435" s="598">
        <f t="shared" si="380"/>
        <v>0</v>
      </c>
      <c r="Z435" s="603">
        <f t="shared" si="368"/>
        <v>0</v>
      </c>
      <c r="AA435" s="603">
        <f t="shared" si="369"/>
        <v>0</v>
      </c>
      <c r="AB435" s="598">
        <f t="shared" si="370"/>
        <v>1</v>
      </c>
      <c r="AC435" s="603">
        <f t="shared" si="371"/>
        <v>65.202090583128879</v>
      </c>
      <c r="AD435" s="603">
        <f t="shared" si="372"/>
        <v>63.255028890405789</v>
      </c>
      <c r="AE435" s="598" t="s">
        <v>263</v>
      </c>
      <c r="AF435" s="590">
        <v>526</v>
      </c>
      <c r="AG435" s="590">
        <v>100</v>
      </c>
      <c r="AH435" s="604">
        <f t="shared" si="381"/>
        <v>8.9999999999999993E-3</v>
      </c>
      <c r="AI435" s="605"/>
      <c r="AJ435" s="591"/>
      <c r="AK435" s="591"/>
      <c r="AL435" s="591"/>
    </row>
    <row r="436" spans="1:38" s="589" customFormat="1" ht="14.45" customHeight="1" x14ac:dyDescent="0.2">
      <c r="A436" s="590">
        <v>115</v>
      </c>
      <c r="B436" s="591" t="s">
        <v>1303</v>
      </c>
      <c r="C436" s="613" t="s">
        <v>298</v>
      </c>
      <c r="D436" s="593">
        <f>VLOOKUP(C436,TLine_Cost,2,FALSE)</f>
        <v>5578127.4600000009</v>
      </c>
      <c r="E436" s="593">
        <f>VLOOKUP(C436,TLine_Cost,4,FALSE)</f>
        <v>5039668.7206741087</v>
      </c>
      <c r="F436" s="594" t="s">
        <v>29</v>
      </c>
      <c r="G436" s="590"/>
      <c r="H436" s="592" t="s">
        <v>1304</v>
      </c>
      <c r="I436" s="590"/>
      <c r="J436" s="592" t="s">
        <v>1305</v>
      </c>
      <c r="K436" s="596">
        <f>D436*V436/W436</f>
        <v>0</v>
      </c>
      <c r="L436" s="596">
        <f>E436*V436/W436</f>
        <v>0</v>
      </c>
      <c r="M436" s="597">
        <f>SUM(K436)</f>
        <v>0</v>
      </c>
      <c r="N436" s="598" t="s">
        <v>262</v>
      </c>
      <c r="O436" s="599" t="s">
        <v>1306</v>
      </c>
      <c r="P436" s="598"/>
      <c r="Q436" s="600"/>
      <c r="R436" s="600"/>
      <c r="S436" s="601"/>
      <c r="T436" s="590">
        <v>115</v>
      </c>
      <c r="U436" s="590">
        <v>1</v>
      </c>
      <c r="V436" s="676">
        <v>0</v>
      </c>
      <c r="W436" s="676">
        <v>17.82</v>
      </c>
      <c r="X436" s="598">
        <f t="shared" si="379"/>
        <v>0</v>
      </c>
      <c r="Y436" s="598">
        <f t="shared" si="380"/>
        <v>1</v>
      </c>
      <c r="Z436" s="603">
        <f t="shared" si="368"/>
        <v>0</v>
      </c>
      <c r="AA436" s="603">
        <f t="shared" si="369"/>
        <v>0</v>
      </c>
      <c r="AB436" s="598">
        <f t="shared" si="370"/>
        <v>0</v>
      </c>
      <c r="AC436" s="603">
        <f t="shared" si="371"/>
        <v>0</v>
      </c>
      <c r="AD436" s="603">
        <f t="shared" si="372"/>
        <v>0</v>
      </c>
      <c r="AE436" s="598" t="s">
        <v>263</v>
      </c>
      <c r="AF436" s="590">
        <v>526</v>
      </c>
      <c r="AG436" s="590">
        <v>100</v>
      </c>
      <c r="AH436" s="604">
        <f>V436</f>
        <v>0</v>
      </c>
      <c r="AI436" s="605"/>
      <c r="AJ436" s="591"/>
      <c r="AK436" s="591"/>
      <c r="AL436" s="591"/>
    </row>
    <row r="437" spans="1:38" s="724" customFormat="1" ht="14.45" customHeight="1" x14ac:dyDescent="0.2">
      <c r="A437" s="590">
        <v>115</v>
      </c>
      <c r="B437" s="591" t="s">
        <v>1138</v>
      </c>
      <c r="C437" s="614" t="s">
        <v>89</v>
      </c>
      <c r="D437" s="593">
        <f>'Transmission Cost 12-31-2016'!B494</f>
        <v>9782677.7799999993</v>
      </c>
      <c r="E437" s="593">
        <f>'Transmission Cost 12-31-2016'!D494</f>
        <v>8737717.1465499513</v>
      </c>
      <c r="F437" s="594" t="s">
        <v>29</v>
      </c>
      <c r="G437" s="590"/>
      <c r="H437" s="592" t="s">
        <v>1139</v>
      </c>
      <c r="I437" s="590"/>
      <c r="J437" s="592" t="s">
        <v>1140</v>
      </c>
      <c r="K437" s="596">
        <f t="shared" si="365"/>
        <v>3395.0402076937448</v>
      </c>
      <c r="L437" s="596">
        <f t="shared" si="366"/>
        <v>3032.3906912931297</v>
      </c>
      <c r="M437" s="597">
        <f>SUM(K437)</f>
        <v>3395.0402076937448</v>
      </c>
      <c r="N437" s="598" t="s">
        <v>269</v>
      </c>
      <c r="O437" s="599" t="s">
        <v>263</v>
      </c>
      <c r="P437" s="598" t="e">
        <f>VLOOKUP(I437,I249:J797,2,FALSE)</f>
        <v>#N/A</v>
      </c>
      <c r="Q437" s="600" t="e">
        <f>VLOOKUP(I437,#REF!,5,FALSE)</f>
        <v>#REF!</v>
      </c>
      <c r="R437" s="600" t="e">
        <f>VLOOKUP(I437,#REF!,6,FALSE)</f>
        <v>#REF!</v>
      </c>
      <c r="S437" s="601" t="e">
        <f t="shared" si="367"/>
        <v>#REF!</v>
      </c>
      <c r="T437" s="590">
        <v>115</v>
      </c>
      <c r="U437" s="590">
        <v>1</v>
      </c>
      <c r="V437" s="676">
        <v>1.2999999999999999E-2</v>
      </c>
      <c r="W437" s="604">
        <v>37.459000000000003</v>
      </c>
      <c r="X437" s="598">
        <f t="shared" si="379"/>
        <v>0</v>
      </c>
      <c r="Y437" s="598">
        <f t="shared" si="380"/>
        <v>0</v>
      </c>
      <c r="Z437" s="603">
        <f t="shared" si="368"/>
        <v>0</v>
      </c>
      <c r="AA437" s="603">
        <f t="shared" si="369"/>
        <v>0</v>
      </c>
      <c r="AB437" s="598">
        <f t="shared" si="370"/>
        <v>1</v>
      </c>
      <c r="AC437" s="603">
        <f t="shared" si="371"/>
        <v>0</v>
      </c>
      <c r="AD437" s="603">
        <f t="shared" si="372"/>
        <v>0</v>
      </c>
      <c r="AE437" s="598" t="s">
        <v>263</v>
      </c>
      <c r="AF437" s="590">
        <v>526</v>
      </c>
      <c r="AG437" s="590">
        <v>100</v>
      </c>
      <c r="AH437" s="604">
        <f t="shared" si="381"/>
        <v>1.2999999999999999E-2</v>
      </c>
      <c r="AI437" s="605">
        <v>304</v>
      </c>
      <c r="AJ437" s="723"/>
      <c r="AK437" s="723"/>
      <c r="AL437" s="591"/>
    </row>
    <row r="438" spans="1:38" ht="14.45" customHeight="1" x14ac:dyDescent="0.2">
      <c r="A438" s="277">
        <v>115</v>
      </c>
      <c r="B438" s="278" t="s">
        <v>484</v>
      </c>
      <c r="C438" s="279" t="s">
        <v>783</v>
      </c>
      <c r="D438" s="280">
        <v>0</v>
      </c>
      <c r="E438" s="280">
        <v>0</v>
      </c>
      <c r="F438" s="281" t="s">
        <v>28</v>
      </c>
      <c r="G438" s="277"/>
      <c r="H438" s="279" t="s">
        <v>1141</v>
      </c>
      <c r="I438" s="277"/>
      <c r="J438" s="279" t="s">
        <v>1142</v>
      </c>
      <c r="K438" s="282">
        <f t="shared" si="365"/>
        <v>0</v>
      </c>
      <c r="L438" s="282">
        <f t="shared" si="366"/>
        <v>0</v>
      </c>
      <c r="M438" s="283">
        <f>SUM(K438)</f>
        <v>0</v>
      </c>
      <c r="N438" s="284" t="s">
        <v>262</v>
      </c>
      <c r="O438" s="285" t="s">
        <v>715</v>
      </c>
      <c r="P438" s="284" t="e">
        <f>VLOOKUP(I438,I249:J798,2,FALSE)</f>
        <v>#N/A</v>
      </c>
      <c r="Q438" s="286" t="e">
        <f>VLOOKUP(I438,#REF!,5,FALSE)</f>
        <v>#REF!</v>
      </c>
      <c r="R438" s="286" t="e">
        <f>VLOOKUP(I438,#REF!,6,FALSE)</f>
        <v>#REF!</v>
      </c>
      <c r="S438" s="287" t="e">
        <f t="shared" si="367"/>
        <v>#REF!</v>
      </c>
      <c r="T438" s="277">
        <v>115</v>
      </c>
      <c r="U438" s="277">
        <v>1</v>
      </c>
      <c r="V438" s="288">
        <v>1.4E-2</v>
      </c>
      <c r="W438" s="288">
        <v>1.4E-2</v>
      </c>
      <c r="X438" s="284">
        <f t="shared" si="379"/>
        <v>1</v>
      </c>
      <c r="Y438" s="284">
        <f t="shared" si="380"/>
        <v>1</v>
      </c>
      <c r="Z438" s="289">
        <f t="shared" si="368"/>
        <v>0</v>
      </c>
      <c r="AA438" s="289">
        <f t="shared" si="369"/>
        <v>0</v>
      </c>
      <c r="AB438" s="284">
        <f t="shared" si="370"/>
        <v>0</v>
      </c>
      <c r="AC438" s="289">
        <f t="shared" si="371"/>
        <v>0</v>
      </c>
      <c r="AD438" s="289">
        <f t="shared" si="372"/>
        <v>0</v>
      </c>
      <c r="AE438" s="284" t="s">
        <v>263</v>
      </c>
      <c r="AF438" s="277">
        <v>526</v>
      </c>
      <c r="AG438" s="277">
        <v>100</v>
      </c>
      <c r="AH438" s="290">
        <f t="shared" si="381"/>
        <v>1.4E-2</v>
      </c>
      <c r="AI438" s="177"/>
      <c r="AJ438" s="266"/>
      <c r="AK438" s="266"/>
      <c r="AL438" s="266"/>
    </row>
    <row r="439" spans="1:38" s="589" customFormat="1" ht="14.45" customHeight="1" x14ac:dyDescent="0.2">
      <c r="A439" s="590">
        <v>115</v>
      </c>
      <c r="B439" s="591" t="s">
        <v>478</v>
      </c>
      <c r="C439" s="614" t="s">
        <v>68</v>
      </c>
      <c r="D439" s="593">
        <f>'Transmission Cost 12-31-2016'!B460</f>
        <v>1385476.65</v>
      </c>
      <c r="E439" s="593">
        <f>'Transmission Cost 12-31-2016'!D460</f>
        <v>944183.21555357787</v>
      </c>
      <c r="F439" s="594" t="s">
        <v>28</v>
      </c>
      <c r="G439" s="590"/>
      <c r="H439" s="592" t="s">
        <v>1143</v>
      </c>
      <c r="I439" s="590"/>
      <c r="J439" s="592" t="s">
        <v>1148</v>
      </c>
      <c r="K439" s="596">
        <f t="shared" ref="K439:K450" si="382">D439*V439/W439</f>
        <v>7893.3199928186705</v>
      </c>
      <c r="L439" s="596">
        <f t="shared" ref="L439:L450" si="383">E439*V439/W439</f>
        <v>5379.1886367863917</v>
      </c>
      <c r="M439" s="597">
        <f>SUM(K439:K444)</f>
        <v>84305.963956912005</v>
      </c>
      <c r="N439" s="598" t="s">
        <v>269</v>
      </c>
      <c r="O439" s="599" t="s">
        <v>263</v>
      </c>
      <c r="P439" s="598" t="e">
        <f>VLOOKUP(I439,I471:J800,2,FALSE)</f>
        <v>#N/A</v>
      </c>
      <c r="Q439" s="600" t="e">
        <f>VLOOKUP(I439,#REF!,5,FALSE)</f>
        <v>#REF!</v>
      </c>
      <c r="R439" s="600" t="e">
        <f>VLOOKUP(I439,#REF!,6,FALSE)</f>
        <v>#REF!</v>
      </c>
      <c r="S439" s="601" t="e">
        <f t="shared" ref="S439:S452" si="384">SQRT(Q439^2+R439^2)</f>
        <v>#REF!</v>
      </c>
      <c r="T439" s="590">
        <v>115</v>
      </c>
      <c r="U439" s="590">
        <v>1</v>
      </c>
      <c r="V439" s="676">
        <v>0.23799999999999999</v>
      </c>
      <c r="W439" s="676">
        <v>41.774999999999999</v>
      </c>
      <c r="X439" s="598">
        <f t="shared" si="379"/>
        <v>1</v>
      </c>
      <c r="Y439" s="598">
        <f t="shared" si="380"/>
        <v>0</v>
      </c>
      <c r="Z439" s="603">
        <f t="shared" ref="Z439:Z450" si="385">K439*X439*Y439</f>
        <v>0</v>
      </c>
      <c r="AA439" s="603">
        <f t="shared" ref="AA439:AA450" si="386">L439*X439*Y439</f>
        <v>0</v>
      </c>
      <c r="AB439" s="598">
        <f t="shared" ref="AB439:AB450" si="387">IF(N439="R",1,0)</f>
        <v>1</v>
      </c>
      <c r="AC439" s="603">
        <f t="shared" ref="AC439:AC450" si="388">K439*X439*AB439</f>
        <v>7893.3199928186705</v>
      </c>
      <c r="AD439" s="603">
        <f t="shared" ref="AD439:AD450" si="389">L439*X439*AB439</f>
        <v>5379.1886367863917</v>
      </c>
      <c r="AE439" s="598" t="s">
        <v>263</v>
      </c>
      <c r="AF439" s="590">
        <v>526</v>
      </c>
      <c r="AG439" s="590">
        <v>100</v>
      </c>
      <c r="AH439" s="604">
        <f t="shared" si="381"/>
        <v>0.23799999999999999</v>
      </c>
      <c r="AI439" s="605"/>
      <c r="AJ439" s="591"/>
      <c r="AK439" s="591"/>
      <c r="AL439" s="591"/>
    </row>
    <row r="440" spans="1:38" s="589" customFormat="1" ht="14.45" customHeight="1" x14ac:dyDescent="0.2">
      <c r="A440" s="590">
        <v>115</v>
      </c>
      <c r="B440" s="591" t="s">
        <v>478</v>
      </c>
      <c r="C440" s="614" t="s">
        <v>68</v>
      </c>
      <c r="D440" s="593">
        <f>'Transmission Cost 12-31-2016'!B460</f>
        <v>1385476.65</v>
      </c>
      <c r="E440" s="593">
        <f>'Transmission Cost 12-31-2016'!D460</f>
        <v>944183.21555357787</v>
      </c>
      <c r="F440" s="594" t="s">
        <v>28</v>
      </c>
      <c r="G440" s="590"/>
      <c r="H440" s="592" t="s">
        <v>1144</v>
      </c>
      <c r="I440" s="590"/>
      <c r="J440" s="592" t="s">
        <v>1149</v>
      </c>
      <c r="K440" s="596">
        <f t="shared" si="382"/>
        <v>3316.5210053859969</v>
      </c>
      <c r="L440" s="596">
        <f t="shared" si="383"/>
        <v>2260.1632927673918</v>
      </c>
      <c r="M440" s="597"/>
      <c r="N440" s="598" t="s">
        <v>269</v>
      </c>
      <c r="O440" s="599" t="s">
        <v>263</v>
      </c>
      <c r="P440" s="598" t="e">
        <f>VLOOKUP(I440,I472:J801,2,FALSE)</f>
        <v>#N/A</v>
      </c>
      <c r="Q440" s="600" t="e">
        <f>VLOOKUP(I440,#REF!,5,FALSE)</f>
        <v>#REF!</v>
      </c>
      <c r="R440" s="600" t="e">
        <f>VLOOKUP(I440,#REF!,6,FALSE)</f>
        <v>#REF!</v>
      </c>
      <c r="S440" s="601" t="e">
        <f t="shared" si="384"/>
        <v>#REF!</v>
      </c>
      <c r="T440" s="590">
        <v>115</v>
      </c>
      <c r="U440" s="590">
        <v>1</v>
      </c>
      <c r="V440" s="676">
        <v>0.1</v>
      </c>
      <c r="W440" s="676">
        <v>41.774999999999999</v>
      </c>
      <c r="X440" s="598">
        <f t="shared" si="379"/>
        <v>1</v>
      </c>
      <c r="Y440" s="598">
        <f t="shared" si="380"/>
        <v>0</v>
      </c>
      <c r="Z440" s="603">
        <f t="shared" si="385"/>
        <v>0</v>
      </c>
      <c r="AA440" s="603">
        <f t="shared" si="386"/>
        <v>0</v>
      </c>
      <c r="AB440" s="598">
        <f t="shared" si="387"/>
        <v>1</v>
      </c>
      <c r="AC440" s="603">
        <f t="shared" si="388"/>
        <v>3316.5210053859969</v>
      </c>
      <c r="AD440" s="603">
        <f t="shared" si="389"/>
        <v>2260.1632927673918</v>
      </c>
      <c r="AE440" s="598" t="s">
        <v>263</v>
      </c>
      <c r="AF440" s="590">
        <v>526</v>
      </c>
      <c r="AG440" s="590">
        <v>100</v>
      </c>
      <c r="AH440" s="604">
        <f t="shared" si="381"/>
        <v>0.1</v>
      </c>
      <c r="AI440" s="605"/>
      <c r="AJ440" s="591"/>
      <c r="AK440" s="591"/>
      <c r="AL440" s="591"/>
    </row>
    <row r="441" spans="1:38" s="589" customFormat="1" ht="14.45" customHeight="1" x14ac:dyDescent="0.2">
      <c r="A441" s="590">
        <v>115</v>
      </c>
      <c r="B441" s="591" t="s">
        <v>478</v>
      </c>
      <c r="C441" s="614" t="s">
        <v>68</v>
      </c>
      <c r="D441" s="593">
        <f>'Transmission Cost 12-31-2016'!B460</f>
        <v>1385476.65</v>
      </c>
      <c r="E441" s="593">
        <f>'Transmission Cost 12-31-2016'!D460</f>
        <v>944183.21555357787</v>
      </c>
      <c r="F441" s="594" t="s">
        <v>28</v>
      </c>
      <c r="G441" s="590"/>
      <c r="H441" s="592" t="s">
        <v>1145</v>
      </c>
      <c r="I441" s="590"/>
      <c r="J441" s="592" t="s">
        <v>1150</v>
      </c>
      <c r="K441" s="596">
        <f t="shared" si="382"/>
        <v>431.14773070017952</v>
      </c>
      <c r="L441" s="596">
        <f t="shared" si="383"/>
        <v>293.82122805976093</v>
      </c>
      <c r="M441" s="597"/>
      <c r="N441" s="598" t="s">
        <v>269</v>
      </c>
      <c r="O441" s="599" t="s">
        <v>263</v>
      </c>
      <c r="P441" s="598" t="e">
        <f>VLOOKUP(I441,I473:J802,2,FALSE)</f>
        <v>#N/A</v>
      </c>
      <c r="Q441" s="600" t="e">
        <f>VLOOKUP(I441,#REF!,5,FALSE)</f>
        <v>#REF!</v>
      </c>
      <c r="R441" s="600" t="e">
        <f>VLOOKUP(I441,#REF!,6,FALSE)</f>
        <v>#REF!</v>
      </c>
      <c r="S441" s="601" t="e">
        <f t="shared" si="384"/>
        <v>#REF!</v>
      </c>
      <c r="T441" s="590">
        <v>115</v>
      </c>
      <c r="U441" s="590">
        <v>1</v>
      </c>
      <c r="V441" s="676">
        <v>1.2999999999999999E-2</v>
      </c>
      <c r="W441" s="676">
        <v>41.774999999999999</v>
      </c>
      <c r="X441" s="598">
        <f t="shared" si="379"/>
        <v>1</v>
      </c>
      <c r="Y441" s="598">
        <f t="shared" si="380"/>
        <v>0</v>
      </c>
      <c r="Z441" s="603">
        <f t="shared" si="385"/>
        <v>0</v>
      </c>
      <c r="AA441" s="603">
        <f t="shared" si="386"/>
        <v>0</v>
      </c>
      <c r="AB441" s="598">
        <f t="shared" si="387"/>
        <v>1</v>
      </c>
      <c r="AC441" s="603">
        <f t="shared" si="388"/>
        <v>431.14773070017952</v>
      </c>
      <c r="AD441" s="603">
        <f t="shared" si="389"/>
        <v>293.82122805976093</v>
      </c>
      <c r="AE441" s="598" t="s">
        <v>263</v>
      </c>
      <c r="AF441" s="590">
        <v>526</v>
      </c>
      <c r="AG441" s="590">
        <v>100</v>
      </c>
      <c r="AH441" s="604">
        <f t="shared" si="381"/>
        <v>1.2999999999999999E-2</v>
      </c>
      <c r="AI441" s="605"/>
      <c r="AJ441" s="591"/>
      <c r="AK441" s="591"/>
      <c r="AL441" s="591"/>
    </row>
    <row r="442" spans="1:38" s="589" customFormat="1" ht="14.45" customHeight="1" x14ac:dyDescent="0.2">
      <c r="A442" s="590">
        <v>115</v>
      </c>
      <c r="B442" s="591" t="s">
        <v>478</v>
      </c>
      <c r="C442" s="614" t="s">
        <v>68</v>
      </c>
      <c r="D442" s="593">
        <f>'Transmission Cost 12-31-2016'!B460</f>
        <v>1385476.65</v>
      </c>
      <c r="E442" s="593">
        <f>'Transmission Cost 12-31-2016'!D460</f>
        <v>944183.21555357787</v>
      </c>
      <c r="F442" s="594" t="s">
        <v>28</v>
      </c>
      <c r="G442" s="590"/>
      <c r="H442" s="592" t="s">
        <v>1146</v>
      </c>
      <c r="I442" s="590"/>
      <c r="J442" s="592" t="s">
        <v>1151</v>
      </c>
      <c r="K442" s="596">
        <f t="shared" si="382"/>
        <v>3416.0166355475758</v>
      </c>
      <c r="L442" s="596">
        <f t="shared" si="383"/>
        <v>2327.9681915504134</v>
      </c>
      <c r="M442" s="597"/>
      <c r="N442" s="598" t="s">
        <v>269</v>
      </c>
      <c r="O442" s="599" t="s">
        <v>263</v>
      </c>
      <c r="P442" s="598" t="e">
        <f>VLOOKUP(I442,I474:J803,2,FALSE)</f>
        <v>#N/A</v>
      </c>
      <c r="Q442" s="600" t="e">
        <f>VLOOKUP(I442,#REF!,5,FALSE)</f>
        <v>#REF!</v>
      </c>
      <c r="R442" s="600" t="e">
        <f>VLOOKUP(I442,#REF!,6,FALSE)</f>
        <v>#REF!</v>
      </c>
      <c r="S442" s="601" t="e">
        <f t="shared" si="384"/>
        <v>#REF!</v>
      </c>
      <c r="T442" s="590">
        <v>115</v>
      </c>
      <c r="U442" s="590">
        <v>1</v>
      </c>
      <c r="V442" s="676">
        <v>0.10299999999999999</v>
      </c>
      <c r="W442" s="676">
        <v>41.774999999999999</v>
      </c>
      <c r="X442" s="598">
        <f t="shared" si="379"/>
        <v>1</v>
      </c>
      <c r="Y442" s="598">
        <f t="shared" si="380"/>
        <v>0</v>
      </c>
      <c r="Z442" s="603">
        <f t="shared" si="385"/>
        <v>0</v>
      </c>
      <c r="AA442" s="603">
        <f t="shared" si="386"/>
        <v>0</v>
      </c>
      <c r="AB442" s="598">
        <f t="shared" si="387"/>
        <v>1</v>
      </c>
      <c r="AC442" s="603">
        <f t="shared" si="388"/>
        <v>3416.0166355475758</v>
      </c>
      <c r="AD442" s="603">
        <f t="shared" si="389"/>
        <v>2327.9681915504134</v>
      </c>
      <c r="AE442" s="598" t="s">
        <v>263</v>
      </c>
      <c r="AF442" s="590">
        <v>526</v>
      </c>
      <c r="AG442" s="590">
        <v>100</v>
      </c>
      <c r="AH442" s="604">
        <f t="shared" si="381"/>
        <v>0.10299999999999999</v>
      </c>
      <c r="AI442" s="605"/>
      <c r="AJ442" s="591"/>
      <c r="AK442" s="591"/>
      <c r="AL442" s="591"/>
    </row>
    <row r="443" spans="1:38" s="589" customFormat="1" ht="14.45" customHeight="1" x14ac:dyDescent="0.2">
      <c r="A443" s="590">
        <v>115</v>
      </c>
      <c r="B443" s="591" t="s">
        <v>478</v>
      </c>
      <c r="C443" s="614" t="s">
        <v>68</v>
      </c>
      <c r="D443" s="593">
        <f>'Transmission Cost 12-31-2016'!B460</f>
        <v>1385476.65</v>
      </c>
      <c r="E443" s="593">
        <f>'Transmission Cost 12-31-2016'!D460</f>
        <v>944183.21555357787</v>
      </c>
      <c r="F443" s="594" t="s">
        <v>28</v>
      </c>
      <c r="G443" s="590"/>
      <c r="H443" s="592" t="s">
        <v>1147</v>
      </c>
      <c r="I443" s="590"/>
      <c r="J443" s="592" t="s">
        <v>1152</v>
      </c>
      <c r="K443" s="596">
        <f t="shared" si="382"/>
        <v>68917.306491920986</v>
      </c>
      <c r="L443" s="596">
        <f t="shared" si="383"/>
        <v>46966.193223706396</v>
      </c>
      <c r="M443" s="597"/>
      <c r="N443" s="598" t="s">
        <v>269</v>
      </c>
      <c r="O443" s="599" t="s">
        <v>263</v>
      </c>
      <c r="P443" s="598" t="e">
        <f>VLOOKUP(I443,I230:J804,2,FALSE)</f>
        <v>#N/A</v>
      </c>
      <c r="Q443" s="600" t="e">
        <f>VLOOKUP(I443,#REF!,5,FALSE)</f>
        <v>#REF!</v>
      </c>
      <c r="R443" s="600" t="e">
        <f>VLOOKUP(I443,#REF!,6,FALSE)</f>
        <v>#REF!</v>
      </c>
      <c r="S443" s="601" t="e">
        <f t="shared" si="384"/>
        <v>#REF!</v>
      </c>
      <c r="T443" s="590">
        <v>115</v>
      </c>
      <c r="U443" s="590">
        <v>1</v>
      </c>
      <c r="V443" s="676">
        <v>2.0779999999999998</v>
      </c>
      <c r="W443" s="676">
        <v>41.774999999999999</v>
      </c>
      <c r="X443" s="598">
        <f t="shared" si="379"/>
        <v>1</v>
      </c>
      <c r="Y443" s="598">
        <f t="shared" si="380"/>
        <v>0</v>
      </c>
      <c r="Z443" s="603">
        <f t="shared" si="385"/>
        <v>0</v>
      </c>
      <c r="AA443" s="603">
        <f t="shared" si="386"/>
        <v>0</v>
      </c>
      <c r="AB443" s="598">
        <f t="shared" si="387"/>
        <v>1</v>
      </c>
      <c r="AC443" s="603">
        <f t="shared" si="388"/>
        <v>68917.306491920986</v>
      </c>
      <c r="AD443" s="603">
        <f t="shared" si="389"/>
        <v>46966.193223706396</v>
      </c>
      <c r="AE443" s="598" t="s">
        <v>263</v>
      </c>
      <c r="AF443" s="590">
        <v>526</v>
      </c>
      <c r="AG443" s="590">
        <v>100</v>
      </c>
      <c r="AH443" s="604">
        <f t="shared" si="381"/>
        <v>2.0779999999999998</v>
      </c>
      <c r="AI443" s="605"/>
      <c r="AJ443" s="591"/>
      <c r="AK443" s="591"/>
      <c r="AL443" s="591"/>
    </row>
    <row r="444" spans="1:38" s="589" customFormat="1" ht="14.45" customHeight="1" x14ac:dyDescent="0.2">
      <c r="A444" s="592">
        <v>115</v>
      </c>
      <c r="B444" s="605" t="s">
        <v>478</v>
      </c>
      <c r="C444" s="592" t="s">
        <v>68</v>
      </c>
      <c r="D444" s="593">
        <f>'Transmission Cost 12-31-2016'!B460</f>
        <v>1385476.65</v>
      </c>
      <c r="E444" s="593">
        <f>'Transmission Cost 12-31-2016'!D460</f>
        <v>944183.21555357787</v>
      </c>
      <c r="F444" s="612" t="s">
        <v>28</v>
      </c>
      <c r="G444" s="590"/>
      <c r="H444" s="592" t="s">
        <v>1153</v>
      </c>
      <c r="I444" s="590"/>
      <c r="J444" s="592" t="s">
        <v>1154</v>
      </c>
      <c r="K444" s="596">
        <f>D444*V444/W444</f>
        <v>331.65210053859965</v>
      </c>
      <c r="L444" s="596">
        <f>E444*V444/W444</f>
        <v>226.01632927673921</v>
      </c>
      <c r="M444" s="597"/>
      <c r="N444" s="598" t="s">
        <v>269</v>
      </c>
      <c r="O444" s="599" t="s">
        <v>263</v>
      </c>
      <c r="P444" s="598"/>
      <c r="Q444" s="600"/>
      <c r="R444" s="600"/>
      <c r="S444" s="601"/>
      <c r="T444" s="590">
        <v>115</v>
      </c>
      <c r="U444" s="590">
        <v>1</v>
      </c>
      <c r="V444" s="676">
        <v>0.01</v>
      </c>
      <c r="W444" s="676">
        <v>41.774999999999999</v>
      </c>
      <c r="X444" s="598">
        <f t="shared" si="379"/>
        <v>1</v>
      </c>
      <c r="Y444" s="598">
        <f t="shared" si="380"/>
        <v>0</v>
      </c>
      <c r="Z444" s="603">
        <f>K444*X444*Y444</f>
        <v>0</v>
      </c>
      <c r="AA444" s="603">
        <f>L444*X444*Y444</f>
        <v>0</v>
      </c>
      <c r="AB444" s="598">
        <f t="shared" si="387"/>
        <v>1</v>
      </c>
      <c r="AC444" s="603">
        <f>K444*X444*AB444</f>
        <v>331.65210053859965</v>
      </c>
      <c r="AD444" s="603">
        <f>L444*X444*AB444</f>
        <v>226.01632927673921</v>
      </c>
      <c r="AE444" s="598" t="s">
        <v>263</v>
      </c>
      <c r="AF444" s="590">
        <v>526</v>
      </c>
      <c r="AG444" s="590">
        <v>100</v>
      </c>
      <c r="AH444" s="604">
        <f t="shared" si="381"/>
        <v>0.01</v>
      </c>
      <c r="AI444" s="605"/>
      <c r="AJ444" s="591"/>
      <c r="AK444" s="591"/>
      <c r="AL444" s="591"/>
    </row>
    <row r="445" spans="1:38" s="589" customFormat="1" ht="14.45" customHeight="1" x14ac:dyDescent="0.2">
      <c r="A445" s="590">
        <v>115</v>
      </c>
      <c r="B445" s="591" t="s">
        <v>1690</v>
      </c>
      <c r="C445" s="730" t="s">
        <v>1659</v>
      </c>
      <c r="D445" s="593">
        <f>'Transmission Cost 12-31-2016'!B465</f>
        <v>17847.849999999999</v>
      </c>
      <c r="E445" s="593">
        <f>'Transmission Cost 12-31-2016'!D465</f>
        <v>17268.044500516098</v>
      </c>
      <c r="F445" s="594" t="s">
        <v>29</v>
      </c>
      <c r="G445" s="590"/>
      <c r="H445" s="592" t="s">
        <v>1609</v>
      </c>
      <c r="I445" s="590"/>
      <c r="J445" s="592" t="s">
        <v>1610</v>
      </c>
      <c r="K445" s="596">
        <f>D445*V445/W445</f>
        <v>1407.8784543204783</v>
      </c>
      <c r="L445" s="596">
        <f>E445*V445/W445</f>
        <v>1362.1420955758729</v>
      </c>
      <c r="M445" s="597">
        <f>SUM(K445:K446)</f>
        <v>6782.6614946380687</v>
      </c>
      <c r="N445" s="598" t="s">
        <v>269</v>
      </c>
      <c r="O445" s="599" t="s">
        <v>263</v>
      </c>
      <c r="P445" s="598"/>
      <c r="Q445" s="600"/>
      <c r="R445" s="600"/>
      <c r="S445" s="601"/>
      <c r="T445" s="590">
        <v>115</v>
      </c>
      <c r="U445" s="590">
        <v>1</v>
      </c>
      <c r="V445" s="676">
        <v>1.53</v>
      </c>
      <c r="W445" s="676">
        <v>19.396000000000001</v>
      </c>
      <c r="X445" s="598">
        <f t="shared" si="379"/>
        <v>0</v>
      </c>
      <c r="Y445" s="598">
        <f t="shared" si="380"/>
        <v>0</v>
      </c>
      <c r="Z445" s="603">
        <f>K445*X445*Y445</f>
        <v>0</v>
      </c>
      <c r="AA445" s="603">
        <f>L445*X445*Y445</f>
        <v>0</v>
      </c>
      <c r="AB445" s="598">
        <f t="shared" si="387"/>
        <v>1</v>
      </c>
      <c r="AC445" s="603">
        <f>K445*X445*AB445</f>
        <v>0</v>
      </c>
      <c r="AD445" s="603">
        <f>L445*X445*AB445</f>
        <v>0</v>
      </c>
      <c r="AE445" s="598" t="s">
        <v>263</v>
      </c>
      <c r="AF445" s="590">
        <v>526</v>
      </c>
      <c r="AG445" s="590">
        <v>100</v>
      </c>
      <c r="AH445" s="604">
        <f t="shared" si="381"/>
        <v>1.53</v>
      </c>
      <c r="AI445" s="605"/>
      <c r="AJ445" s="591"/>
      <c r="AK445" s="591"/>
      <c r="AL445" s="591"/>
    </row>
    <row r="446" spans="1:38" s="589" customFormat="1" ht="14.45" customHeight="1" x14ac:dyDescent="0.2">
      <c r="A446" s="590">
        <v>115</v>
      </c>
      <c r="B446" s="591" t="s">
        <v>1690</v>
      </c>
      <c r="C446" s="730" t="s">
        <v>1659</v>
      </c>
      <c r="D446" s="593">
        <f>'Transmission Cost 12-31-2016'!B465</f>
        <v>17847.849999999999</v>
      </c>
      <c r="E446" s="593">
        <f>'Transmission Cost 12-31-2016'!D465</f>
        <v>17268.044500516098</v>
      </c>
      <c r="F446" s="594" t="s">
        <v>28</v>
      </c>
      <c r="G446" s="590">
        <v>50880</v>
      </c>
      <c r="H446" s="592" t="s">
        <v>1155</v>
      </c>
      <c r="I446" s="590">
        <v>50924</v>
      </c>
      <c r="J446" s="592" t="s">
        <v>1156</v>
      </c>
      <c r="K446" s="596">
        <f>D446*V446/W446</f>
        <v>5374.7830403175903</v>
      </c>
      <c r="L446" s="596">
        <f>E446*V446/W446</f>
        <v>5200.1777648749503</v>
      </c>
      <c r="M446" s="597"/>
      <c r="N446" s="598" t="s">
        <v>269</v>
      </c>
      <c r="O446" s="599" t="s">
        <v>263</v>
      </c>
      <c r="P446" s="598" t="e">
        <f>VLOOKUP(I446,I449:J785,2,FALSE)</f>
        <v>#N/A</v>
      </c>
      <c r="Q446" s="600" t="e">
        <f>VLOOKUP(I446,#REF!,5,FALSE)</f>
        <v>#REF!</v>
      </c>
      <c r="R446" s="600" t="e">
        <f>VLOOKUP(I446,#REF!,6,FALSE)</f>
        <v>#REF!</v>
      </c>
      <c r="S446" s="601" t="e">
        <f>SQRT(Q446^2+R446^2)</f>
        <v>#REF!</v>
      </c>
      <c r="T446" s="590">
        <v>115</v>
      </c>
      <c r="U446" s="590">
        <v>1</v>
      </c>
      <c r="V446" s="676">
        <v>5.8410000000000002</v>
      </c>
      <c r="W446" s="676">
        <v>19.396000000000001</v>
      </c>
      <c r="X446" s="598">
        <f t="shared" si="379"/>
        <v>1</v>
      </c>
      <c r="Y446" s="598">
        <f t="shared" si="380"/>
        <v>0</v>
      </c>
      <c r="Z446" s="603">
        <f>K446*X446*Y446</f>
        <v>0</v>
      </c>
      <c r="AA446" s="603">
        <f>L446*X446*Y446</f>
        <v>0</v>
      </c>
      <c r="AB446" s="598">
        <f>IF(N446="R",1,0)</f>
        <v>1</v>
      </c>
      <c r="AC446" s="603">
        <f>K446*X446*AB446</f>
        <v>5374.7830403175903</v>
      </c>
      <c r="AD446" s="603">
        <f>L446*X446*AB446</f>
        <v>5200.1777648749503</v>
      </c>
      <c r="AE446" s="598" t="s">
        <v>263</v>
      </c>
      <c r="AF446" s="590">
        <v>526</v>
      </c>
      <c r="AG446" s="590">
        <v>100</v>
      </c>
      <c r="AH446" s="604">
        <f>V446</f>
        <v>5.8410000000000002</v>
      </c>
      <c r="AI446" s="605"/>
      <c r="AJ446" s="591"/>
      <c r="AK446" s="591"/>
      <c r="AL446" s="591"/>
    </row>
    <row r="447" spans="1:38" s="589" customFormat="1" ht="14.45" customHeight="1" x14ac:dyDescent="0.2">
      <c r="A447" s="590">
        <v>115</v>
      </c>
      <c r="B447" s="591" t="s">
        <v>1263</v>
      </c>
      <c r="C447" s="613" t="s">
        <v>9</v>
      </c>
      <c r="D447" s="593">
        <f>'Transmission Cost 12-31-2016'!B379</f>
        <v>776179.10000000009</v>
      </c>
      <c r="E447" s="593">
        <f>'Transmission Cost 12-31-2016'!D379</f>
        <v>665874.29830344184</v>
      </c>
      <c r="F447" s="594" t="s">
        <v>28</v>
      </c>
      <c r="G447" s="590"/>
      <c r="H447" s="608" t="s">
        <v>1264</v>
      </c>
      <c r="I447" s="590"/>
      <c r="J447" s="595" t="s">
        <v>1265</v>
      </c>
      <c r="K447" s="596">
        <f t="shared" si="382"/>
        <v>84592.56716255247</v>
      </c>
      <c r="L447" s="596">
        <f t="shared" si="383"/>
        <v>72570.900583449606</v>
      </c>
      <c r="M447" s="597">
        <f>SUM(K447)</f>
        <v>84592.56716255247</v>
      </c>
      <c r="N447" s="598" t="s">
        <v>269</v>
      </c>
      <c r="O447" s="599" t="s">
        <v>263</v>
      </c>
      <c r="P447" s="598"/>
      <c r="Q447" s="600"/>
      <c r="R447" s="600"/>
      <c r="S447" s="601"/>
      <c r="T447" s="590">
        <v>115</v>
      </c>
      <c r="U447" s="590">
        <v>1</v>
      </c>
      <c r="V447" s="604">
        <v>2</v>
      </c>
      <c r="W447" s="604">
        <v>18.350999999999999</v>
      </c>
      <c r="X447" s="598">
        <f t="shared" si="379"/>
        <v>1</v>
      </c>
      <c r="Y447" s="598">
        <f t="shared" si="380"/>
        <v>0</v>
      </c>
      <c r="Z447" s="603">
        <f t="shared" si="385"/>
        <v>0</v>
      </c>
      <c r="AA447" s="603">
        <f t="shared" si="386"/>
        <v>0</v>
      </c>
      <c r="AB447" s="598">
        <f t="shared" si="387"/>
        <v>1</v>
      </c>
      <c r="AC447" s="603">
        <f t="shared" si="388"/>
        <v>84592.56716255247</v>
      </c>
      <c r="AD447" s="603">
        <f t="shared" si="389"/>
        <v>72570.900583449606</v>
      </c>
      <c r="AE447" s="598" t="s">
        <v>263</v>
      </c>
      <c r="AF447" s="590">
        <v>526</v>
      </c>
      <c r="AG447" s="590">
        <v>100</v>
      </c>
      <c r="AH447" s="604">
        <f>V447</f>
        <v>2</v>
      </c>
      <c r="AI447" s="605"/>
      <c r="AJ447" s="591"/>
      <c r="AK447" s="591"/>
      <c r="AL447" s="591"/>
    </row>
    <row r="448" spans="1:38" s="589" customFormat="1" ht="14.45" customHeight="1" x14ac:dyDescent="0.2">
      <c r="A448" s="590">
        <v>115</v>
      </c>
      <c r="B448" s="591" t="s">
        <v>509</v>
      </c>
      <c r="C448" s="606" t="s">
        <v>72</v>
      </c>
      <c r="D448" s="593">
        <f>'Transmission Cost 12-31-2016'!B468</f>
        <v>198059.5</v>
      </c>
      <c r="E448" s="593">
        <f>'Transmission Cost 12-31-2016'!D468</f>
        <v>111143.82692436612</v>
      </c>
      <c r="F448" s="594" t="s">
        <v>28</v>
      </c>
      <c r="G448" s="590">
        <v>50938</v>
      </c>
      <c r="H448" s="592" t="s">
        <v>1157</v>
      </c>
      <c r="I448" s="590">
        <v>50943</v>
      </c>
      <c r="J448" s="592" t="s">
        <v>1158</v>
      </c>
      <c r="K448" s="596">
        <f t="shared" si="382"/>
        <v>198059.5</v>
      </c>
      <c r="L448" s="596">
        <f t="shared" si="383"/>
        <v>111143.82692436612</v>
      </c>
      <c r="M448" s="597">
        <f>SUM(K448)</f>
        <v>198059.5</v>
      </c>
      <c r="N448" s="598" t="s">
        <v>269</v>
      </c>
      <c r="O448" s="599" t="s">
        <v>263</v>
      </c>
      <c r="P448" s="598" t="e">
        <f>VLOOKUP(I448,I449:J786,2,FALSE)</f>
        <v>#N/A</v>
      </c>
      <c r="Q448" s="600" t="e">
        <f>VLOOKUP(I448,#REF!,5,FALSE)</f>
        <v>#REF!</v>
      </c>
      <c r="R448" s="600" t="e">
        <f>VLOOKUP(I448,#REF!,6,FALSE)</f>
        <v>#REF!</v>
      </c>
      <c r="S448" s="601" t="e">
        <f t="shared" si="384"/>
        <v>#REF!</v>
      </c>
      <c r="T448" s="590">
        <v>115</v>
      </c>
      <c r="U448" s="590">
        <v>1</v>
      </c>
      <c r="V448" s="604">
        <v>4.3150000000000004</v>
      </c>
      <c r="W448" s="604">
        <f>SUM(V448:V448)</f>
        <v>4.3150000000000004</v>
      </c>
      <c r="X448" s="598">
        <f t="shared" si="379"/>
        <v>1</v>
      </c>
      <c r="Y448" s="598">
        <f t="shared" si="380"/>
        <v>0</v>
      </c>
      <c r="Z448" s="603">
        <f t="shared" si="385"/>
        <v>0</v>
      </c>
      <c r="AA448" s="603">
        <f t="shared" si="386"/>
        <v>0</v>
      </c>
      <c r="AB448" s="598">
        <f t="shared" si="387"/>
        <v>1</v>
      </c>
      <c r="AC448" s="603">
        <f t="shared" si="388"/>
        <v>198059.5</v>
      </c>
      <c r="AD448" s="603">
        <f t="shared" si="389"/>
        <v>111143.82692436612</v>
      </c>
      <c r="AE448" s="598" t="s">
        <v>263</v>
      </c>
      <c r="AF448" s="590">
        <v>526</v>
      </c>
      <c r="AG448" s="590">
        <v>100</v>
      </c>
      <c r="AH448" s="604">
        <f t="shared" si="381"/>
        <v>4.3150000000000004</v>
      </c>
      <c r="AI448" s="605"/>
      <c r="AJ448" s="591"/>
      <c r="AK448" s="591"/>
      <c r="AL448" s="591"/>
    </row>
    <row r="449" spans="1:38" s="589" customFormat="1" ht="14.45" customHeight="1" x14ac:dyDescent="0.2">
      <c r="A449" s="590">
        <v>115</v>
      </c>
      <c r="B449" s="591" t="s">
        <v>510</v>
      </c>
      <c r="C449" s="606" t="s">
        <v>511</v>
      </c>
      <c r="D449" s="593">
        <f>'Transmission Cost 12-31-2016'!B496</f>
        <v>2265438.71</v>
      </c>
      <c r="E449" s="593">
        <f>'Transmission Cost 12-31-2016'!D496</f>
        <v>1420923.5815834231</v>
      </c>
      <c r="F449" s="594" t="s">
        <v>28</v>
      </c>
      <c r="G449" s="590">
        <v>51012</v>
      </c>
      <c r="H449" s="592" t="s">
        <v>1159</v>
      </c>
      <c r="I449" s="590">
        <v>51010</v>
      </c>
      <c r="J449" s="592" t="s">
        <v>1161</v>
      </c>
      <c r="K449" s="596">
        <f t="shared" si="382"/>
        <v>1242633.2221496671</v>
      </c>
      <c r="L449" s="596">
        <f t="shared" si="383"/>
        <v>779401.72948287544</v>
      </c>
      <c r="M449" s="597">
        <f>SUM(K449:K450)</f>
        <v>2265438.71</v>
      </c>
      <c r="N449" s="598" t="s">
        <v>269</v>
      </c>
      <c r="O449" s="599" t="s">
        <v>263</v>
      </c>
      <c r="P449" s="598" t="e">
        <f>VLOOKUP(I449,I450:J789,2,FALSE)</f>
        <v>#N/A</v>
      </c>
      <c r="Q449" s="600" t="e">
        <f>VLOOKUP(I449,#REF!,5,FALSE)</f>
        <v>#REF!</v>
      </c>
      <c r="R449" s="600" t="e">
        <f>VLOOKUP(I449,#REF!,6,FALSE)</f>
        <v>#REF!</v>
      </c>
      <c r="S449" s="601" t="e">
        <f t="shared" si="384"/>
        <v>#REF!</v>
      </c>
      <c r="T449" s="590">
        <v>115</v>
      </c>
      <c r="U449" s="590">
        <v>1</v>
      </c>
      <c r="V449" s="604">
        <v>4.2</v>
      </c>
      <c r="W449" s="604">
        <v>7.657</v>
      </c>
      <c r="X449" s="598">
        <f t="shared" si="379"/>
        <v>1</v>
      </c>
      <c r="Y449" s="598">
        <f t="shared" si="380"/>
        <v>0</v>
      </c>
      <c r="Z449" s="603">
        <f t="shared" si="385"/>
        <v>0</v>
      </c>
      <c r="AA449" s="603">
        <f t="shared" si="386"/>
        <v>0</v>
      </c>
      <c r="AB449" s="598">
        <f t="shared" si="387"/>
        <v>1</v>
      </c>
      <c r="AC449" s="603">
        <f t="shared" si="388"/>
        <v>1242633.2221496671</v>
      </c>
      <c r="AD449" s="603">
        <f t="shared" si="389"/>
        <v>779401.72948287544</v>
      </c>
      <c r="AE449" s="598" t="s">
        <v>263</v>
      </c>
      <c r="AF449" s="590">
        <v>526</v>
      </c>
      <c r="AG449" s="590">
        <v>100</v>
      </c>
      <c r="AH449" s="604">
        <f t="shared" si="381"/>
        <v>4.2</v>
      </c>
      <c r="AI449" s="605"/>
      <c r="AJ449" s="591"/>
      <c r="AK449" s="591"/>
      <c r="AL449" s="591"/>
    </row>
    <row r="450" spans="1:38" s="589" customFormat="1" ht="14.45" customHeight="1" x14ac:dyDescent="0.2">
      <c r="A450" s="590">
        <v>115</v>
      </c>
      <c r="B450" s="591" t="s">
        <v>510</v>
      </c>
      <c r="C450" s="606" t="s">
        <v>511</v>
      </c>
      <c r="D450" s="593">
        <f>'Transmission Cost 12-31-2016'!B496</f>
        <v>2265438.71</v>
      </c>
      <c r="E450" s="593">
        <f>'Transmission Cost 12-31-2016'!D496</f>
        <v>1420923.5815834231</v>
      </c>
      <c r="F450" s="594" t="s">
        <v>28</v>
      </c>
      <c r="G450" s="590">
        <v>51020</v>
      </c>
      <c r="H450" s="592" t="s">
        <v>1160</v>
      </c>
      <c r="I450" s="590">
        <v>51012</v>
      </c>
      <c r="J450" s="592" t="s">
        <v>1162</v>
      </c>
      <c r="K450" s="596">
        <f t="shared" si="382"/>
        <v>1022805.487850333</v>
      </c>
      <c r="L450" s="596">
        <f t="shared" si="383"/>
        <v>641521.85210054764</v>
      </c>
      <c r="M450" s="597"/>
      <c r="N450" s="598" t="s">
        <v>269</v>
      </c>
      <c r="O450" s="599" t="s">
        <v>263</v>
      </c>
      <c r="P450" s="598" t="e">
        <f>VLOOKUP(I450,I451:J790,2,FALSE)</f>
        <v>#N/A</v>
      </c>
      <c r="Q450" s="600" t="e">
        <f>VLOOKUP(I450,#REF!,5,FALSE)</f>
        <v>#REF!</v>
      </c>
      <c r="R450" s="600" t="e">
        <f>VLOOKUP(I450,#REF!,6,FALSE)</f>
        <v>#REF!</v>
      </c>
      <c r="S450" s="601" t="e">
        <f t="shared" si="384"/>
        <v>#REF!</v>
      </c>
      <c r="T450" s="590">
        <v>115</v>
      </c>
      <c r="U450" s="590">
        <v>1</v>
      </c>
      <c r="V450" s="604">
        <v>3.4569999999999999</v>
      </c>
      <c r="W450" s="604">
        <v>7.657</v>
      </c>
      <c r="X450" s="598">
        <f t="shared" si="379"/>
        <v>1</v>
      </c>
      <c r="Y450" s="598">
        <f t="shared" si="380"/>
        <v>0</v>
      </c>
      <c r="Z450" s="603">
        <f t="shared" si="385"/>
        <v>0</v>
      </c>
      <c r="AA450" s="603">
        <f t="shared" si="386"/>
        <v>0</v>
      </c>
      <c r="AB450" s="598">
        <f t="shared" si="387"/>
        <v>1</v>
      </c>
      <c r="AC450" s="603">
        <f t="shared" si="388"/>
        <v>1022805.487850333</v>
      </c>
      <c r="AD450" s="603">
        <f t="shared" si="389"/>
        <v>641521.85210054764</v>
      </c>
      <c r="AE450" s="598" t="s">
        <v>263</v>
      </c>
      <c r="AF450" s="590">
        <v>526</v>
      </c>
      <c r="AG450" s="590">
        <v>100</v>
      </c>
      <c r="AH450" s="604">
        <f t="shared" si="381"/>
        <v>3.4569999999999999</v>
      </c>
      <c r="AI450" s="605"/>
      <c r="AJ450" s="591"/>
      <c r="AK450" s="591"/>
      <c r="AL450" s="591"/>
    </row>
    <row r="451" spans="1:38" s="589" customFormat="1" ht="14.45" customHeight="1" x14ac:dyDescent="0.2">
      <c r="A451" s="590">
        <v>69</v>
      </c>
      <c r="B451" s="591" t="s">
        <v>512</v>
      </c>
      <c r="C451" s="606" t="s">
        <v>208</v>
      </c>
      <c r="D451" s="593">
        <f>'Transmission Cost 12-31-2016'!B623</f>
        <v>481331.75</v>
      </c>
      <c r="E451" s="593">
        <f>'Transmission Cost 12-31-2016'!D623</f>
        <v>117801.8022163588</v>
      </c>
      <c r="F451" s="594" t="s">
        <v>29</v>
      </c>
      <c r="G451" s="590">
        <v>50969</v>
      </c>
      <c r="H451" s="608" t="s">
        <v>513</v>
      </c>
      <c r="I451" s="590">
        <v>50975</v>
      </c>
      <c r="J451" s="595" t="s">
        <v>514</v>
      </c>
      <c r="K451" s="596">
        <f t="shared" ref="K451:K470" si="390">D451*V451/W451</f>
        <v>481331.75</v>
      </c>
      <c r="L451" s="596">
        <f t="shared" ref="L451:L470" si="391">E451*V451/W451</f>
        <v>117801.80221635879</v>
      </c>
      <c r="M451" s="597">
        <f t="shared" ref="M451:M456" si="392">SUM(K451)</f>
        <v>481331.75</v>
      </c>
      <c r="N451" s="598" t="s">
        <v>269</v>
      </c>
      <c r="O451" s="599" t="s">
        <v>263</v>
      </c>
      <c r="P451" s="598" t="e">
        <f>VLOOKUP(I451,I452:J791,2,FALSE)</f>
        <v>#N/A</v>
      </c>
      <c r="Q451" s="600" t="e">
        <f>VLOOKUP(I451,#REF!,5,FALSE)</f>
        <v>#REF!</v>
      </c>
      <c r="R451" s="600" t="e">
        <f>VLOOKUP(I451,#REF!,6,FALSE)</f>
        <v>#REF!</v>
      </c>
      <c r="S451" s="601" t="e">
        <f t="shared" si="384"/>
        <v>#REF!</v>
      </c>
      <c r="T451" s="590">
        <v>69</v>
      </c>
      <c r="U451" s="590">
        <v>1</v>
      </c>
      <c r="V451" s="604">
        <v>3.24</v>
      </c>
      <c r="W451" s="604">
        <v>3.24</v>
      </c>
      <c r="X451" s="598">
        <f t="shared" si="379"/>
        <v>0</v>
      </c>
      <c r="Y451" s="598">
        <f t="shared" si="380"/>
        <v>0</v>
      </c>
      <c r="Z451" s="603">
        <f t="shared" ref="Z451:Z466" si="393">K451*X451*Y451</f>
        <v>0</v>
      </c>
      <c r="AA451" s="603">
        <f t="shared" ref="AA451:AA466" si="394">L451*X451*Y451</f>
        <v>0</v>
      </c>
      <c r="AB451" s="598">
        <f>IF(N451="R",1,0)</f>
        <v>1</v>
      </c>
      <c r="AC451" s="603">
        <f t="shared" ref="AC451:AC470" si="395">K451*X451*AB451</f>
        <v>0</v>
      </c>
      <c r="AD451" s="603">
        <f t="shared" ref="AD451:AD470" si="396">L451*X451*AB451</f>
        <v>0</v>
      </c>
      <c r="AE451" s="598" t="s">
        <v>263</v>
      </c>
      <c r="AF451" s="590">
        <v>526</v>
      </c>
      <c r="AG451" s="590">
        <v>100</v>
      </c>
      <c r="AH451" s="604">
        <f t="shared" si="381"/>
        <v>3.24</v>
      </c>
      <c r="AI451" s="605"/>
      <c r="AJ451" s="591"/>
      <c r="AK451" s="591"/>
      <c r="AL451" s="591"/>
    </row>
    <row r="452" spans="1:38" s="589" customFormat="1" ht="14.45" customHeight="1" x14ac:dyDescent="0.2">
      <c r="A452" s="590">
        <v>69</v>
      </c>
      <c r="B452" s="591" t="s">
        <v>515</v>
      </c>
      <c r="C452" s="731" t="s">
        <v>209</v>
      </c>
      <c r="D452" s="593">
        <f>'Transmission Cost 12-31-2016'!B624</f>
        <v>271182.71000000002</v>
      </c>
      <c r="E452" s="593">
        <f>'Transmission Cost 12-31-2016'!D624</f>
        <v>85902.371982380195</v>
      </c>
      <c r="F452" s="594" t="s">
        <v>29</v>
      </c>
      <c r="G452" s="590">
        <v>51007</v>
      </c>
      <c r="H452" s="608" t="s">
        <v>517</v>
      </c>
      <c r="I452" s="590">
        <v>50973</v>
      </c>
      <c r="J452" s="595" t="s">
        <v>516</v>
      </c>
      <c r="K452" s="596">
        <f t="shared" si="390"/>
        <v>271182.71000000002</v>
      </c>
      <c r="L452" s="596">
        <f t="shared" si="391"/>
        <v>85902.371982380195</v>
      </c>
      <c r="M452" s="597">
        <f t="shared" si="392"/>
        <v>271182.71000000002</v>
      </c>
      <c r="N452" s="598" t="s">
        <v>269</v>
      </c>
      <c r="O452" s="599" t="s">
        <v>263</v>
      </c>
      <c r="P452" s="598" t="e">
        <f>VLOOKUP(I452,I471:J792,2,FALSE)</f>
        <v>#N/A</v>
      </c>
      <c r="Q452" s="600" t="e">
        <f>VLOOKUP(I452,#REF!,5,FALSE)</f>
        <v>#REF!</v>
      </c>
      <c r="R452" s="600" t="e">
        <f>VLOOKUP(I452,#REF!,6,FALSE)</f>
        <v>#REF!</v>
      </c>
      <c r="S452" s="601" t="e">
        <f t="shared" si="384"/>
        <v>#REF!</v>
      </c>
      <c r="T452" s="590">
        <v>69</v>
      </c>
      <c r="U452" s="590">
        <v>1</v>
      </c>
      <c r="V452" s="604">
        <v>1.905</v>
      </c>
      <c r="W452" s="604">
        <v>1.905</v>
      </c>
      <c r="X452" s="598">
        <f t="shared" si="379"/>
        <v>0</v>
      </c>
      <c r="Y452" s="598">
        <f t="shared" si="380"/>
        <v>0</v>
      </c>
      <c r="Z452" s="603">
        <f t="shared" si="393"/>
        <v>0</v>
      </c>
      <c r="AA452" s="603">
        <f t="shared" si="394"/>
        <v>0</v>
      </c>
      <c r="AB452" s="598">
        <f>IF(N452="R",1,0)</f>
        <v>1</v>
      </c>
      <c r="AC452" s="603">
        <f t="shared" si="395"/>
        <v>0</v>
      </c>
      <c r="AD452" s="603">
        <f t="shared" si="396"/>
        <v>0</v>
      </c>
      <c r="AE452" s="598" t="s">
        <v>263</v>
      </c>
      <c r="AF452" s="590">
        <v>526</v>
      </c>
      <c r="AG452" s="590">
        <v>100</v>
      </c>
      <c r="AH452" s="604">
        <f t="shared" si="381"/>
        <v>1.905</v>
      </c>
      <c r="AI452" s="605"/>
      <c r="AJ452" s="591"/>
      <c r="AK452" s="591"/>
      <c r="AL452" s="591"/>
    </row>
    <row r="453" spans="1:38" s="627" customFormat="1" ht="15" customHeight="1" x14ac:dyDescent="0.2">
      <c r="A453" s="590">
        <v>115</v>
      </c>
      <c r="B453" s="591" t="s">
        <v>704</v>
      </c>
      <c r="C453" s="677" t="s">
        <v>376</v>
      </c>
      <c r="D453" s="593">
        <f>'Transmission Cost 12-31-2016'!B351</f>
        <v>108702.59</v>
      </c>
      <c r="E453" s="593">
        <f>'Transmission Cost 12-31-2016'!D351</f>
        <v>98188.641784631502</v>
      </c>
      <c r="F453" s="594" t="s">
        <v>28</v>
      </c>
      <c r="G453" s="590"/>
      <c r="H453" s="608" t="s">
        <v>710</v>
      </c>
      <c r="I453" s="590"/>
      <c r="J453" s="592" t="s">
        <v>1164</v>
      </c>
      <c r="K453" s="596">
        <f t="shared" si="390"/>
        <v>108702.59</v>
      </c>
      <c r="L453" s="596">
        <f t="shared" si="391"/>
        <v>98188.641784631502</v>
      </c>
      <c r="M453" s="597">
        <f t="shared" si="392"/>
        <v>108702.59</v>
      </c>
      <c r="N453" s="598" t="s">
        <v>269</v>
      </c>
      <c r="O453" s="599" t="s">
        <v>263</v>
      </c>
      <c r="P453" s="598"/>
      <c r="Q453" s="600"/>
      <c r="R453" s="600"/>
      <c r="S453" s="601"/>
      <c r="T453" s="590">
        <v>115</v>
      </c>
      <c r="U453" s="590">
        <v>1</v>
      </c>
      <c r="V453" s="604">
        <v>0.97699999999999998</v>
      </c>
      <c r="W453" s="604">
        <v>0.97699999999999998</v>
      </c>
      <c r="X453" s="598">
        <f t="shared" si="379"/>
        <v>1</v>
      </c>
      <c r="Y453" s="598">
        <f t="shared" si="380"/>
        <v>0</v>
      </c>
      <c r="Z453" s="603">
        <f t="shared" si="393"/>
        <v>0</v>
      </c>
      <c r="AA453" s="603">
        <f t="shared" si="394"/>
        <v>0</v>
      </c>
      <c r="AB453" s="598">
        <f>IF(N453="R",1,0)</f>
        <v>1</v>
      </c>
      <c r="AC453" s="603">
        <f t="shared" si="395"/>
        <v>108702.59</v>
      </c>
      <c r="AD453" s="603">
        <f t="shared" si="396"/>
        <v>98188.641784631502</v>
      </c>
      <c r="AE453" s="598" t="s">
        <v>263</v>
      </c>
      <c r="AF453" s="590">
        <v>526</v>
      </c>
      <c r="AG453" s="590">
        <v>100</v>
      </c>
      <c r="AH453" s="604">
        <f t="shared" si="381"/>
        <v>0.97699999999999998</v>
      </c>
      <c r="AI453" s="605"/>
      <c r="AJ453" s="626"/>
      <c r="AK453" s="626"/>
      <c r="AL453" s="591"/>
    </row>
    <row r="454" spans="1:38" s="627" customFormat="1" ht="14.45" customHeight="1" x14ac:dyDescent="0.2">
      <c r="A454" s="592">
        <v>115</v>
      </c>
      <c r="B454" s="605" t="s">
        <v>1691</v>
      </c>
      <c r="C454" s="613" t="s">
        <v>1186</v>
      </c>
      <c r="D454" s="593">
        <f>'Transmission Cost 12-31-2016'!B388</f>
        <v>669802.8600000001</v>
      </c>
      <c r="E454" s="593">
        <f>'Transmission Cost 12-31-2016'!D388</f>
        <v>424966.02245352685</v>
      </c>
      <c r="F454" s="612" t="s">
        <v>28</v>
      </c>
      <c r="G454" s="606"/>
      <c r="H454" s="592" t="s">
        <v>1316</v>
      </c>
      <c r="I454" s="617"/>
      <c r="J454" s="592" t="s">
        <v>1317</v>
      </c>
      <c r="K454" s="617">
        <f t="shared" si="390"/>
        <v>2367.1162647818405</v>
      </c>
      <c r="L454" s="618">
        <f t="shared" si="391"/>
        <v>1501.850833735449</v>
      </c>
      <c r="M454" s="597">
        <f t="shared" si="392"/>
        <v>2367.1162647818405</v>
      </c>
      <c r="N454" s="616" t="s">
        <v>269</v>
      </c>
      <c r="O454" s="619" t="s">
        <v>263</v>
      </c>
      <c r="P454" s="620"/>
      <c r="Q454" s="621"/>
      <c r="R454" s="616"/>
      <c r="S454" s="616"/>
      <c r="T454" s="675">
        <v>115</v>
      </c>
      <c r="U454" s="619">
        <v>1</v>
      </c>
      <c r="V454" s="676">
        <v>2.5999999999999999E-2</v>
      </c>
      <c r="W454" s="676">
        <v>7.3570000000000002</v>
      </c>
      <c r="X454" s="598">
        <f t="shared" si="379"/>
        <v>1</v>
      </c>
      <c r="Y454" s="598">
        <f t="shared" si="380"/>
        <v>0</v>
      </c>
      <c r="Z454" s="603">
        <f t="shared" si="393"/>
        <v>0</v>
      </c>
      <c r="AA454" s="603">
        <f t="shared" si="394"/>
        <v>0</v>
      </c>
      <c r="AB454" s="625">
        <v>1</v>
      </c>
      <c r="AC454" s="603">
        <f t="shared" si="395"/>
        <v>2367.1162647818405</v>
      </c>
      <c r="AD454" s="603">
        <f t="shared" si="396"/>
        <v>1501.850833735449</v>
      </c>
      <c r="AE454" s="616" t="s">
        <v>263</v>
      </c>
      <c r="AF454" s="590">
        <v>526</v>
      </c>
      <c r="AG454" s="590">
        <v>100</v>
      </c>
      <c r="AH454" s="604">
        <f t="shared" si="381"/>
        <v>2.5999999999999999E-2</v>
      </c>
      <c r="AI454" s="605"/>
      <c r="AJ454" s="626"/>
      <c r="AK454" s="626"/>
      <c r="AL454" s="591"/>
    </row>
    <row r="455" spans="1:38" s="627" customFormat="1" ht="14.45" customHeight="1" x14ac:dyDescent="0.2">
      <c r="A455" s="592">
        <v>115</v>
      </c>
      <c r="B455" s="605" t="s">
        <v>1692</v>
      </c>
      <c r="C455" s="613" t="s">
        <v>88</v>
      </c>
      <c r="D455" s="593">
        <f>'Transmission Cost 12-31-2016'!B493</f>
        <v>1670351.3900000001</v>
      </c>
      <c r="E455" s="593">
        <f>'Transmission Cost 12-31-2016'!D493</f>
        <v>1382019.7356017879</v>
      </c>
      <c r="F455" s="612" t="s">
        <v>28</v>
      </c>
      <c r="G455" s="606"/>
      <c r="H455" s="592" t="s">
        <v>1314</v>
      </c>
      <c r="I455" s="617"/>
      <c r="J455" s="592" t="s">
        <v>1315</v>
      </c>
      <c r="K455" s="617">
        <f t="shared" si="390"/>
        <v>9969.2712026260833</v>
      </c>
      <c r="L455" s="618">
        <f t="shared" si="391"/>
        <v>8248.4018836275027</v>
      </c>
      <c r="M455" s="597">
        <f t="shared" si="392"/>
        <v>9969.2712026260833</v>
      </c>
      <c r="N455" s="616" t="s">
        <v>269</v>
      </c>
      <c r="O455" s="619" t="s">
        <v>263</v>
      </c>
      <c r="P455" s="620"/>
      <c r="Q455" s="621"/>
      <c r="R455" s="616"/>
      <c r="S455" s="616"/>
      <c r="T455" s="675">
        <v>115</v>
      </c>
      <c r="U455" s="619">
        <v>1</v>
      </c>
      <c r="V455" s="676">
        <v>0.04</v>
      </c>
      <c r="W455" s="676">
        <v>6.702</v>
      </c>
      <c r="X455" s="598">
        <f t="shared" si="379"/>
        <v>1</v>
      </c>
      <c r="Y455" s="598">
        <f t="shared" si="380"/>
        <v>0</v>
      </c>
      <c r="Z455" s="603">
        <f t="shared" si="393"/>
        <v>0</v>
      </c>
      <c r="AA455" s="603">
        <f t="shared" si="394"/>
        <v>0</v>
      </c>
      <c r="AB455" s="625">
        <v>1</v>
      </c>
      <c r="AC455" s="603">
        <f t="shared" si="395"/>
        <v>9969.2712026260833</v>
      </c>
      <c r="AD455" s="603">
        <f t="shared" si="396"/>
        <v>8248.4018836275027</v>
      </c>
      <c r="AE455" s="616" t="s">
        <v>263</v>
      </c>
      <c r="AF455" s="590">
        <v>526</v>
      </c>
      <c r="AG455" s="590">
        <v>100</v>
      </c>
      <c r="AH455" s="604">
        <f t="shared" ref="AH455:AH460" si="397">V455</f>
        <v>0.04</v>
      </c>
      <c r="AI455" s="605"/>
      <c r="AJ455" s="626"/>
      <c r="AK455" s="626"/>
      <c r="AL455" s="591"/>
    </row>
    <row r="456" spans="1:38" s="627" customFormat="1" ht="14.45" customHeight="1" x14ac:dyDescent="0.2">
      <c r="A456" s="592">
        <v>115</v>
      </c>
      <c r="B456" s="605" t="s">
        <v>1195</v>
      </c>
      <c r="C456" s="613" t="s">
        <v>840</v>
      </c>
      <c r="D456" s="674">
        <f>VLOOKUP(C456,TLine_Cost,2,FALSE)</f>
        <v>1024436.7899999999</v>
      </c>
      <c r="E456" s="674">
        <f>VLOOKUP(C456,TLine_Cost,4,FALSE)</f>
        <v>733267.73427641159</v>
      </c>
      <c r="F456" s="612" t="s">
        <v>28</v>
      </c>
      <c r="G456" s="606"/>
      <c r="H456" s="592" t="s">
        <v>1196</v>
      </c>
      <c r="I456" s="617"/>
      <c r="J456" s="592" t="s">
        <v>1197</v>
      </c>
      <c r="K456" s="617">
        <f t="shared" si="390"/>
        <v>2758.8064362657087</v>
      </c>
      <c r="L456" s="618">
        <f t="shared" si="391"/>
        <v>1974.6886919472481</v>
      </c>
      <c r="M456" s="597">
        <f t="shared" si="392"/>
        <v>2758.8064362657087</v>
      </c>
      <c r="N456" s="616" t="s">
        <v>269</v>
      </c>
      <c r="O456" s="619" t="s">
        <v>263</v>
      </c>
      <c r="P456" s="620"/>
      <c r="Q456" s="621"/>
      <c r="R456" s="616"/>
      <c r="S456" s="616"/>
      <c r="T456" s="675">
        <v>115</v>
      </c>
      <c r="U456" s="619">
        <v>1</v>
      </c>
      <c r="V456" s="676">
        <v>0.03</v>
      </c>
      <c r="W456" s="676">
        <v>11.14</v>
      </c>
      <c r="X456" s="598">
        <f>IF(F456="yes",1,0)</f>
        <v>1</v>
      </c>
      <c r="Y456" s="598">
        <f>IF(N456="W",1,0)</f>
        <v>0</v>
      </c>
      <c r="Z456" s="603">
        <f t="shared" si="393"/>
        <v>0</v>
      </c>
      <c r="AA456" s="603">
        <f t="shared" si="394"/>
        <v>0</v>
      </c>
      <c r="AB456" s="625">
        <v>1</v>
      </c>
      <c r="AC456" s="603">
        <f t="shared" si="395"/>
        <v>2758.8064362657087</v>
      </c>
      <c r="AD456" s="603">
        <f t="shared" si="396"/>
        <v>1974.6886919472481</v>
      </c>
      <c r="AE456" s="616" t="s">
        <v>263</v>
      </c>
      <c r="AF456" s="590">
        <v>526</v>
      </c>
      <c r="AG456" s="590">
        <v>100</v>
      </c>
      <c r="AH456" s="604">
        <f t="shared" si="397"/>
        <v>0.03</v>
      </c>
      <c r="AI456" s="605"/>
      <c r="AJ456" s="626"/>
      <c r="AK456" s="626"/>
      <c r="AL456" s="591"/>
    </row>
    <row r="457" spans="1:38" s="627" customFormat="1" ht="14.45" customHeight="1" x14ac:dyDescent="0.2">
      <c r="A457" s="592">
        <v>115</v>
      </c>
      <c r="B457" s="605" t="s">
        <v>1318</v>
      </c>
      <c r="C457" s="613" t="s">
        <v>24</v>
      </c>
      <c r="D457" s="593">
        <f>'Transmission Cost 12-31-2016'!B444</f>
        <v>3854889.79</v>
      </c>
      <c r="E457" s="593">
        <f>'Transmission Cost 12-31-2016'!D444</f>
        <v>2417847.2896232228</v>
      </c>
      <c r="F457" s="612" t="s">
        <v>29</v>
      </c>
      <c r="G457" s="606"/>
      <c r="H457" s="592" t="s">
        <v>1319</v>
      </c>
      <c r="I457" s="617"/>
      <c r="J457" s="592" t="s">
        <v>1320</v>
      </c>
      <c r="K457" s="617">
        <f t="shared" si="390"/>
        <v>0</v>
      </c>
      <c r="L457" s="618">
        <f t="shared" si="391"/>
        <v>0</v>
      </c>
      <c r="M457" s="597">
        <f>SUM(K457:K458)</f>
        <v>52946.131149341345</v>
      </c>
      <c r="N457" s="616" t="s">
        <v>262</v>
      </c>
      <c r="O457" s="619" t="s">
        <v>715</v>
      </c>
      <c r="P457" s="620"/>
      <c r="Q457" s="621"/>
      <c r="R457" s="616"/>
      <c r="S457" s="616"/>
      <c r="T457" s="675">
        <v>115</v>
      </c>
      <c r="U457" s="619">
        <v>1</v>
      </c>
      <c r="V457" s="676">
        <v>0</v>
      </c>
      <c r="W457" s="676">
        <v>35.603000000000002</v>
      </c>
      <c r="X457" s="598">
        <f t="shared" si="379"/>
        <v>0</v>
      </c>
      <c r="Y457" s="598">
        <f t="shared" si="380"/>
        <v>1</v>
      </c>
      <c r="Z457" s="603">
        <f t="shared" si="393"/>
        <v>0</v>
      </c>
      <c r="AA457" s="603">
        <f t="shared" si="394"/>
        <v>0</v>
      </c>
      <c r="AB457" s="625">
        <v>0</v>
      </c>
      <c r="AC457" s="603">
        <f t="shared" si="395"/>
        <v>0</v>
      </c>
      <c r="AD457" s="603">
        <f t="shared" si="396"/>
        <v>0</v>
      </c>
      <c r="AE457" s="616" t="s">
        <v>263</v>
      </c>
      <c r="AF457" s="590">
        <v>526</v>
      </c>
      <c r="AG457" s="590">
        <v>100</v>
      </c>
      <c r="AH457" s="604">
        <f t="shared" si="397"/>
        <v>0</v>
      </c>
      <c r="AI457" s="605"/>
      <c r="AJ457" s="626"/>
      <c r="AK457" s="626"/>
      <c r="AL457" s="591"/>
    </row>
    <row r="458" spans="1:38" s="627" customFormat="1" ht="14.45" customHeight="1" x14ac:dyDescent="0.2">
      <c r="A458" s="592">
        <v>115</v>
      </c>
      <c r="B458" s="605" t="s">
        <v>1318</v>
      </c>
      <c r="C458" s="613" t="s">
        <v>24</v>
      </c>
      <c r="D458" s="593">
        <f>'Transmission Cost 12-31-2016'!B444</f>
        <v>3854889.79</v>
      </c>
      <c r="E458" s="593">
        <f>'Transmission Cost 12-31-2016'!D444</f>
        <v>2417847.2896232228</v>
      </c>
      <c r="F458" s="612" t="s">
        <v>28</v>
      </c>
      <c r="G458" s="606"/>
      <c r="H458" s="592" t="s">
        <v>1321</v>
      </c>
      <c r="I458" s="617"/>
      <c r="J458" s="592" t="s">
        <v>1322</v>
      </c>
      <c r="K458" s="617">
        <f t="shared" si="390"/>
        <v>52946.131149341345</v>
      </c>
      <c r="L458" s="618">
        <f t="shared" si="391"/>
        <v>33208.643221800296</v>
      </c>
      <c r="M458" s="597"/>
      <c r="N458" s="616" t="s">
        <v>269</v>
      </c>
      <c r="O458" s="619" t="s">
        <v>263</v>
      </c>
      <c r="P458" s="620"/>
      <c r="Q458" s="621"/>
      <c r="R458" s="616"/>
      <c r="S458" s="616"/>
      <c r="T458" s="675">
        <v>115</v>
      </c>
      <c r="U458" s="619">
        <v>1</v>
      </c>
      <c r="V458" s="676">
        <v>0.48899999999999999</v>
      </c>
      <c r="W458" s="676">
        <v>35.603000000000002</v>
      </c>
      <c r="X458" s="598">
        <f t="shared" si="379"/>
        <v>1</v>
      </c>
      <c r="Y458" s="598">
        <f t="shared" si="380"/>
        <v>0</v>
      </c>
      <c r="Z458" s="603">
        <f t="shared" si="393"/>
        <v>0</v>
      </c>
      <c r="AA458" s="603">
        <f t="shared" si="394"/>
        <v>0</v>
      </c>
      <c r="AB458" s="625">
        <v>1</v>
      </c>
      <c r="AC458" s="603">
        <f t="shared" si="395"/>
        <v>52946.131149341345</v>
      </c>
      <c r="AD458" s="603">
        <f t="shared" si="396"/>
        <v>33208.643221800296</v>
      </c>
      <c r="AE458" s="616" t="s">
        <v>263</v>
      </c>
      <c r="AF458" s="590">
        <v>526</v>
      </c>
      <c r="AG458" s="590">
        <v>100</v>
      </c>
      <c r="AH458" s="604">
        <f t="shared" si="397"/>
        <v>0.48899999999999999</v>
      </c>
      <c r="AI458" s="605">
        <v>87</v>
      </c>
      <c r="AJ458" s="626"/>
      <c r="AK458" s="626"/>
      <c r="AL458" s="591"/>
    </row>
    <row r="459" spans="1:38" s="627" customFormat="1" ht="14.45" customHeight="1" x14ac:dyDescent="0.2">
      <c r="A459" s="592">
        <v>115</v>
      </c>
      <c r="B459" s="605" t="s">
        <v>1307</v>
      </c>
      <c r="C459" s="613" t="s">
        <v>378</v>
      </c>
      <c r="D459" s="674">
        <f>VLOOKUP(C459,TLine_Cost,2,FALSE)</f>
        <v>551357.12</v>
      </c>
      <c r="E459" s="674">
        <f>VLOOKUP(C459,TLine_Cost,4,FALSE)</f>
        <v>501521.08102818439</v>
      </c>
      <c r="F459" s="612" t="s">
        <v>28</v>
      </c>
      <c r="G459" s="606"/>
      <c r="H459" s="592" t="s">
        <v>1308</v>
      </c>
      <c r="I459" s="617"/>
      <c r="J459" s="592" t="s">
        <v>1309</v>
      </c>
      <c r="K459" s="617">
        <f t="shared" si="390"/>
        <v>311.11450174923823</v>
      </c>
      <c r="L459" s="618">
        <f t="shared" si="391"/>
        <v>282.99350018518476</v>
      </c>
      <c r="M459" s="597">
        <f>SUM(K459:K460)</f>
        <v>518.52416958206368</v>
      </c>
      <c r="N459" s="616" t="s">
        <v>269</v>
      </c>
      <c r="O459" s="619" t="s">
        <v>263</v>
      </c>
      <c r="P459" s="620"/>
      <c r="Q459" s="621"/>
      <c r="R459" s="616"/>
      <c r="S459" s="616"/>
      <c r="T459" s="675">
        <v>115</v>
      </c>
      <c r="U459" s="619">
        <v>1</v>
      </c>
      <c r="V459" s="676">
        <v>1.4999999999999999E-2</v>
      </c>
      <c r="W459" s="676">
        <v>26.582999999999998</v>
      </c>
      <c r="X459" s="598">
        <f t="shared" si="379"/>
        <v>1</v>
      </c>
      <c r="Y459" s="598">
        <f t="shared" si="380"/>
        <v>0</v>
      </c>
      <c r="Z459" s="603">
        <f t="shared" si="393"/>
        <v>0</v>
      </c>
      <c r="AA459" s="603">
        <f t="shared" si="394"/>
        <v>0</v>
      </c>
      <c r="AB459" s="625">
        <v>1</v>
      </c>
      <c r="AC459" s="603">
        <f t="shared" si="395"/>
        <v>311.11450174923823</v>
      </c>
      <c r="AD459" s="603">
        <f t="shared" si="396"/>
        <v>282.99350018518476</v>
      </c>
      <c r="AE459" s="616" t="s">
        <v>263</v>
      </c>
      <c r="AF459" s="590">
        <v>526</v>
      </c>
      <c r="AG459" s="590">
        <v>100</v>
      </c>
      <c r="AH459" s="604">
        <f t="shared" si="397"/>
        <v>1.4999999999999999E-2</v>
      </c>
      <c r="AI459" s="605"/>
      <c r="AJ459" s="626"/>
      <c r="AK459" s="626"/>
      <c r="AL459" s="591"/>
    </row>
    <row r="460" spans="1:38" s="627" customFormat="1" ht="14.45" customHeight="1" x14ac:dyDescent="0.2">
      <c r="A460" s="592">
        <v>115</v>
      </c>
      <c r="B460" s="605" t="s">
        <v>1307</v>
      </c>
      <c r="C460" s="613" t="s">
        <v>378</v>
      </c>
      <c r="D460" s="674">
        <f>VLOOKUP(C460,TLine_Cost,2,FALSE)</f>
        <v>551357.12</v>
      </c>
      <c r="E460" s="674">
        <f>VLOOKUP(C460,TLine_Cost,4,FALSE)</f>
        <v>501521.08102818439</v>
      </c>
      <c r="F460" s="612" t="s">
        <v>28</v>
      </c>
      <c r="G460" s="606"/>
      <c r="H460" s="592" t="s">
        <v>1313</v>
      </c>
      <c r="I460" s="617"/>
      <c r="J460" s="592" t="s">
        <v>1310</v>
      </c>
      <c r="K460" s="617">
        <f t="shared" si="390"/>
        <v>207.40966783282551</v>
      </c>
      <c r="L460" s="618">
        <f t="shared" si="391"/>
        <v>188.66233345678984</v>
      </c>
      <c r="M460" s="597"/>
      <c r="N460" s="616" t="s">
        <v>269</v>
      </c>
      <c r="O460" s="619" t="s">
        <v>263</v>
      </c>
      <c r="P460" s="620"/>
      <c r="Q460" s="621"/>
      <c r="R460" s="616"/>
      <c r="S460" s="616"/>
      <c r="T460" s="675">
        <v>115</v>
      </c>
      <c r="U460" s="619">
        <v>1</v>
      </c>
      <c r="V460" s="676">
        <v>0.01</v>
      </c>
      <c r="W460" s="676">
        <v>26.582999999999998</v>
      </c>
      <c r="X460" s="598">
        <f t="shared" si="379"/>
        <v>1</v>
      </c>
      <c r="Y460" s="598">
        <f t="shared" si="380"/>
        <v>0</v>
      </c>
      <c r="Z460" s="603">
        <f t="shared" si="393"/>
        <v>0</v>
      </c>
      <c r="AA460" s="603">
        <f t="shared" si="394"/>
        <v>0</v>
      </c>
      <c r="AB460" s="625">
        <v>1</v>
      </c>
      <c r="AC460" s="603">
        <f t="shared" si="395"/>
        <v>207.40966783282551</v>
      </c>
      <c r="AD460" s="603">
        <f t="shared" si="396"/>
        <v>188.66233345678984</v>
      </c>
      <c r="AE460" s="616" t="s">
        <v>263</v>
      </c>
      <c r="AF460" s="590">
        <v>526</v>
      </c>
      <c r="AG460" s="590">
        <v>100</v>
      </c>
      <c r="AH460" s="604">
        <f t="shared" si="397"/>
        <v>0.01</v>
      </c>
      <c r="AI460" s="605"/>
      <c r="AJ460" s="626"/>
      <c r="AK460" s="626"/>
      <c r="AL460" s="591"/>
    </row>
    <row r="461" spans="1:38" s="627" customFormat="1" ht="14.45" customHeight="1" x14ac:dyDescent="0.2">
      <c r="A461" s="592">
        <v>115</v>
      </c>
      <c r="B461" s="605" t="s">
        <v>1170</v>
      </c>
      <c r="C461" s="592" t="s">
        <v>797</v>
      </c>
      <c r="D461" s="732">
        <f>'Transmission Cost 12-31-2016'!B503</f>
        <v>4070452.54</v>
      </c>
      <c r="E461" s="732">
        <f>'Transmission Cost 12-31-2016'!D503</f>
        <v>3850529.253765895</v>
      </c>
      <c r="F461" s="612" t="s">
        <v>28</v>
      </c>
      <c r="G461" s="606"/>
      <c r="H461" s="592" t="s">
        <v>1174</v>
      </c>
      <c r="I461" s="617"/>
      <c r="J461" s="592" t="s">
        <v>1175</v>
      </c>
      <c r="K461" s="617">
        <f t="shared" si="390"/>
        <v>16739.108354186719</v>
      </c>
      <c r="L461" s="618">
        <f t="shared" si="391"/>
        <v>15834.707754571446</v>
      </c>
      <c r="M461" s="597">
        <f t="shared" ref="M461:M470" si="398">SUM(K461)</f>
        <v>16739.108354186719</v>
      </c>
      <c r="N461" s="616" t="s">
        <v>269</v>
      </c>
      <c r="O461" s="619" t="s">
        <v>263</v>
      </c>
      <c r="P461" s="620"/>
      <c r="Q461" s="621"/>
      <c r="R461" s="616"/>
      <c r="S461" s="616"/>
      <c r="T461" s="675">
        <v>115</v>
      </c>
      <c r="U461" s="619">
        <v>1</v>
      </c>
      <c r="V461" s="676">
        <v>4.7E-2</v>
      </c>
      <c r="W461" s="676">
        <v>11.429</v>
      </c>
      <c r="X461" s="598">
        <f t="shared" si="379"/>
        <v>1</v>
      </c>
      <c r="Y461" s="598">
        <f t="shared" si="380"/>
        <v>0</v>
      </c>
      <c r="Z461" s="603">
        <f t="shared" si="393"/>
        <v>0</v>
      </c>
      <c r="AA461" s="603">
        <f t="shared" si="394"/>
        <v>0</v>
      </c>
      <c r="AB461" s="625">
        <v>1</v>
      </c>
      <c r="AC461" s="603">
        <f t="shared" si="395"/>
        <v>16739.108354186719</v>
      </c>
      <c r="AD461" s="603">
        <f t="shared" si="396"/>
        <v>15834.707754571446</v>
      </c>
      <c r="AE461" s="616" t="s">
        <v>263</v>
      </c>
      <c r="AF461" s="590">
        <v>526</v>
      </c>
      <c r="AG461" s="590">
        <v>100</v>
      </c>
      <c r="AH461" s="604">
        <f t="shared" si="381"/>
        <v>4.7E-2</v>
      </c>
      <c r="AI461" s="605"/>
      <c r="AJ461" s="626"/>
      <c r="AK461" s="626"/>
      <c r="AL461" s="591"/>
    </row>
    <row r="462" spans="1:38" s="627" customFormat="1" ht="14.45" customHeight="1" x14ac:dyDescent="0.2">
      <c r="A462" s="592">
        <v>115</v>
      </c>
      <c r="B462" s="605" t="s">
        <v>1536</v>
      </c>
      <c r="C462" s="613" t="s">
        <v>308</v>
      </c>
      <c r="D462" s="674">
        <f>VLOOKUP(C462,TLine_Cost,2,FALSE)</f>
        <v>658892.69999999995</v>
      </c>
      <c r="E462" s="674">
        <f>VLOOKUP(C462,TLine_Cost,4,FALSE)</f>
        <v>614989.8944441115</v>
      </c>
      <c r="F462" s="612" t="s">
        <v>28</v>
      </c>
      <c r="G462" s="606"/>
      <c r="H462" s="592" t="s">
        <v>1537</v>
      </c>
      <c r="I462" s="617"/>
      <c r="J462" s="592" t="s">
        <v>1538</v>
      </c>
      <c r="K462" s="617">
        <f t="shared" si="390"/>
        <v>2373.9516397058824</v>
      </c>
      <c r="L462" s="618">
        <f t="shared" si="391"/>
        <v>2215.7724138059903</v>
      </c>
      <c r="M462" s="597">
        <f t="shared" si="398"/>
        <v>2373.9516397058824</v>
      </c>
      <c r="N462" s="616" t="s">
        <v>269</v>
      </c>
      <c r="O462" s="619" t="s">
        <v>263</v>
      </c>
      <c r="P462" s="620"/>
      <c r="Q462" s="621"/>
      <c r="R462" s="616"/>
      <c r="S462" s="616"/>
      <c r="T462" s="675">
        <v>115</v>
      </c>
      <c r="U462" s="619">
        <v>1</v>
      </c>
      <c r="V462" s="676">
        <v>4.9000000000000002E-2</v>
      </c>
      <c r="W462" s="676">
        <v>13.6</v>
      </c>
      <c r="X462" s="598">
        <f t="shared" si="379"/>
        <v>1</v>
      </c>
      <c r="Y462" s="598">
        <f t="shared" si="380"/>
        <v>0</v>
      </c>
      <c r="Z462" s="603">
        <f t="shared" si="393"/>
        <v>0</v>
      </c>
      <c r="AA462" s="603">
        <f t="shared" si="394"/>
        <v>0</v>
      </c>
      <c r="AB462" s="625">
        <v>1</v>
      </c>
      <c r="AC462" s="603">
        <f t="shared" si="395"/>
        <v>2373.9516397058824</v>
      </c>
      <c r="AD462" s="603">
        <f t="shared" si="396"/>
        <v>2215.7724138059903</v>
      </c>
      <c r="AE462" s="616" t="s">
        <v>263</v>
      </c>
      <c r="AF462" s="590">
        <v>526</v>
      </c>
      <c r="AG462" s="590">
        <v>100</v>
      </c>
      <c r="AH462" s="604">
        <f t="shared" si="381"/>
        <v>4.9000000000000002E-2</v>
      </c>
      <c r="AI462" s="605"/>
      <c r="AJ462" s="626"/>
      <c r="AK462" s="626"/>
      <c r="AL462" s="591"/>
    </row>
    <row r="463" spans="1:38" s="627" customFormat="1" ht="14.45" customHeight="1" x14ac:dyDescent="0.2">
      <c r="A463" s="592">
        <v>115</v>
      </c>
      <c r="B463" s="605" t="s">
        <v>1172</v>
      </c>
      <c r="C463" s="592" t="s">
        <v>786</v>
      </c>
      <c r="D463" s="732">
        <f>'Transmission Cost 12-31-2016'!B502</f>
        <v>160424.95999999999</v>
      </c>
      <c r="E463" s="732">
        <f>'Transmission Cost 12-31-2016'!D502</f>
        <v>151797.89966758061</v>
      </c>
      <c r="F463" s="612" t="s">
        <v>28</v>
      </c>
      <c r="G463" s="606"/>
      <c r="H463" s="592" t="s">
        <v>1174</v>
      </c>
      <c r="I463" s="617"/>
      <c r="J463" s="592" t="s">
        <v>1177</v>
      </c>
      <c r="K463" s="617">
        <f t="shared" si="390"/>
        <v>160424.95999999999</v>
      </c>
      <c r="L463" s="618">
        <f t="shared" si="391"/>
        <v>151797.89966758061</v>
      </c>
      <c r="M463" s="597">
        <f t="shared" si="398"/>
        <v>160424.95999999999</v>
      </c>
      <c r="N463" s="616" t="s">
        <v>269</v>
      </c>
      <c r="O463" s="619" t="s">
        <v>263</v>
      </c>
      <c r="P463" s="620"/>
      <c r="Q463" s="621"/>
      <c r="R463" s="616"/>
      <c r="S463" s="616"/>
      <c r="T463" s="675">
        <v>115</v>
      </c>
      <c r="U463" s="619">
        <v>1</v>
      </c>
      <c r="V463" s="676">
        <v>0.156</v>
      </c>
      <c r="W463" s="676">
        <v>0.156</v>
      </c>
      <c r="X463" s="598">
        <f t="shared" si="379"/>
        <v>1</v>
      </c>
      <c r="Y463" s="598">
        <f t="shared" si="380"/>
        <v>0</v>
      </c>
      <c r="Z463" s="603">
        <f t="shared" si="393"/>
        <v>0</v>
      </c>
      <c r="AA463" s="603">
        <f t="shared" si="394"/>
        <v>0</v>
      </c>
      <c r="AB463" s="625">
        <v>1</v>
      </c>
      <c r="AC463" s="603">
        <f t="shared" si="395"/>
        <v>160424.95999999999</v>
      </c>
      <c r="AD463" s="603">
        <f t="shared" si="396"/>
        <v>151797.89966758061</v>
      </c>
      <c r="AE463" s="616" t="s">
        <v>263</v>
      </c>
      <c r="AF463" s="590">
        <v>526</v>
      </c>
      <c r="AG463" s="590">
        <v>100</v>
      </c>
      <c r="AH463" s="604">
        <f t="shared" si="381"/>
        <v>0.156</v>
      </c>
      <c r="AI463" s="605"/>
      <c r="AJ463" s="626"/>
      <c r="AK463" s="626"/>
      <c r="AL463" s="591"/>
    </row>
    <row r="464" spans="1:38" s="627" customFormat="1" ht="14.45" customHeight="1" x14ac:dyDescent="0.2">
      <c r="A464" s="592">
        <v>115</v>
      </c>
      <c r="B464" s="605" t="s">
        <v>1611</v>
      </c>
      <c r="C464" s="613" t="s">
        <v>1190</v>
      </c>
      <c r="D464" s="732">
        <f>'Transmission Cost 12-31-2016'!B458</f>
        <v>12903246.189999999</v>
      </c>
      <c r="E464" s="732">
        <f>'Transmission Cost 12-31-2016'!D458</f>
        <v>12234738.086423038</v>
      </c>
      <c r="F464" s="612" t="s">
        <v>28</v>
      </c>
      <c r="G464" s="606"/>
      <c r="H464" s="644" t="s">
        <v>1612</v>
      </c>
      <c r="I464" s="617"/>
      <c r="J464" s="592" t="s">
        <v>1613</v>
      </c>
      <c r="K464" s="617">
        <f t="shared" si="390"/>
        <v>7179.9047687057164</v>
      </c>
      <c r="L464" s="618">
        <f t="shared" si="391"/>
        <v>6807.9189559797287</v>
      </c>
      <c r="M464" s="597">
        <f t="shared" si="398"/>
        <v>7179.9047687057164</v>
      </c>
      <c r="N464" s="616" t="s">
        <v>269</v>
      </c>
      <c r="O464" s="619" t="s">
        <v>263</v>
      </c>
      <c r="P464" s="620"/>
      <c r="Q464" s="621"/>
      <c r="R464" s="616"/>
      <c r="S464" s="616"/>
      <c r="T464" s="675">
        <v>115</v>
      </c>
      <c r="U464" s="619">
        <v>1</v>
      </c>
      <c r="V464" s="676">
        <v>1.4999999999999999E-2</v>
      </c>
      <c r="W464" s="676">
        <v>26.957000000000001</v>
      </c>
      <c r="X464" s="598">
        <f t="shared" si="379"/>
        <v>1</v>
      </c>
      <c r="Y464" s="598">
        <v>0</v>
      </c>
      <c r="Z464" s="603">
        <f t="shared" si="393"/>
        <v>0</v>
      </c>
      <c r="AA464" s="603">
        <f t="shared" si="394"/>
        <v>0</v>
      </c>
      <c r="AB464" s="625">
        <v>1</v>
      </c>
      <c r="AC464" s="603">
        <f t="shared" si="395"/>
        <v>7179.9047687057164</v>
      </c>
      <c r="AD464" s="603">
        <f t="shared" si="396"/>
        <v>6807.9189559797287</v>
      </c>
      <c r="AE464" s="616" t="s">
        <v>263</v>
      </c>
      <c r="AF464" s="590">
        <v>526</v>
      </c>
      <c r="AG464" s="590">
        <v>100</v>
      </c>
      <c r="AH464" s="604">
        <f t="shared" si="381"/>
        <v>1.4999999999999999E-2</v>
      </c>
      <c r="AI464" s="605"/>
      <c r="AJ464" s="626"/>
      <c r="AK464" s="626"/>
      <c r="AL464" s="591"/>
    </row>
    <row r="465" spans="1:39" s="627" customFormat="1" ht="14.45" customHeight="1" x14ac:dyDescent="0.2">
      <c r="A465" s="592">
        <v>115</v>
      </c>
      <c r="B465" s="605" t="s">
        <v>1614</v>
      </c>
      <c r="C465" s="613" t="s">
        <v>1189</v>
      </c>
      <c r="D465" s="732">
        <f>'Transmission Cost 12-31-2016'!B431</f>
        <v>12888512.100000001</v>
      </c>
      <c r="E465" s="732">
        <f>'Transmission Cost 12-31-2016'!D431</f>
        <v>12207133.571224352</v>
      </c>
      <c r="F465" s="612" t="s">
        <v>28</v>
      </c>
      <c r="G465" s="606"/>
      <c r="H465" s="664" t="s">
        <v>1615</v>
      </c>
      <c r="I465" s="617"/>
      <c r="J465" s="733" t="s">
        <v>1617</v>
      </c>
      <c r="K465" s="617">
        <f t="shared" si="390"/>
        <v>4341.3935494736852</v>
      </c>
      <c r="L465" s="618">
        <f t="shared" si="391"/>
        <v>4111.8765713597822</v>
      </c>
      <c r="M465" s="597">
        <f t="shared" si="398"/>
        <v>4341.3935494736852</v>
      </c>
      <c r="N465" s="616" t="s">
        <v>269</v>
      </c>
      <c r="O465" s="619" t="s">
        <v>263</v>
      </c>
      <c r="P465" s="620"/>
      <c r="Q465" s="621"/>
      <c r="R465" s="616"/>
      <c r="S465" s="616"/>
      <c r="T465" s="675">
        <v>115</v>
      </c>
      <c r="U465" s="619">
        <v>1</v>
      </c>
      <c r="V465" s="676">
        <v>8.0000000000000002E-3</v>
      </c>
      <c r="W465" s="676">
        <v>23.75</v>
      </c>
      <c r="X465" s="598">
        <f t="shared" si="379"/>
        <v>1</v>
      </c>
      <c r="Y465" s="598">
        <v>0</v>
      </c>
      <c r="Z465" s="603">
        <f t="shared" si="393"/>
        <v>0</v>
      </c>
      <c r="AA465" s="603">
        <f t="shared" si="394"/>
        <v>0</v>
      </c>
      <c r="AB465" s="625">
        <v>1</v>
      </c>
      <c r="AC465" s="603">
        <f t="shared" si="395"/>
        <v>4341.3935494736852</v>
      </c>
      <c r="AD465" s="603">
        <f t="shared" si="396"/>
        <v>4111.8765713597822</v>
      </c>
      <c r="AE465" s="616" t="s">
        <v>263</v>
      </c>
      <c r="AF465" s="590">
        <v>526</v>
      </c>
      <c r="AG465" s="590">
        <v>100</v>
      </c>
      <c r="AH465" s="604">
        <f t="shared" si="381"/>
        <v>8.0000000000000002E-3</v>
      </c>
      <c r="AI465" s="605"/>
      <c r="AJ465" s="626"/>
      <c r="AK465" s="734"/>
      <c r="AL465" s="663" t="s">
        <v>1774</v>
      </c>
      <c r="AM465" s="727" t="s">
        <v>1780</v>
      </c>
    </row>
    <row r="466" spans="1:39" s="627" customFormat="1" ht="14.45" customHeight="1" x14ac:dyDescent="0.2">
      <c r="A466" s="592">
        <v>115</v>
      </c>
      <c r="B466" s="605" t="s">
        <v>1614</v>
      </c>
      <c r="C466" s="613" t="s">
        <v>1189</v>
      </c>
      <c r="D466" s="732">
        <f>'Transmission Cost 12-31-2016'!B431</f>
        <v>12888512.100000001</v>
      </c>
      <c r="E466" s="732">
        <f>'Transmission Cost 12-31-2016'!D431</f>
        <v>12207133.571224352</v>
      </c>
      <c r="F466" s="612" t="s">
        <v>28</v>
      </c>
      <c r="G466" s="735" t="e">
        <f>VLOOKUP(F466,TLine_Cost,2,FALSE)</f>
        <v>#N/A</v>
      </c>
      <c r="H466" s="664" t="s">
        <v>1616</v>
      </c>
      <c r="I466" s="617"/>
      <c r="J466" s="733" t="s">
        <v>1618</v>
      </c>
      <c r="K466" s="617">
        <f t="shared" si="390"/>
        <v>520424.55174315791</v>
      </c>
      <c r="L466" s="618">
        <f t="shared" si="391"/>
        <v>492911.20399175381</v>
      </c>
      <c r="M466" s="597">
        <f t="shared" si="398"/>
        <v>520424.55174315791</v>
      </c>
      <c r="N466" s="616" t="s">
        <v>269</v>
      </c>
      <c r="O466" s="619" t="s">
        <v>263</v>
      </c>
      <c r="P466" s="620"/>
      <c r="Q466" s="621"/>
      <c r="R466" s="616"/>
      <c r="S466" s="616"/>
      <c r="T466" s="675">
        <v>115</v>
      </c>
      <c r="U466" s="619">
        <v>1</v>
      </c>
      <c r="V466" s="676">
        <v>0.95899999999999996</v>
      </c>
      <c r="W466" s="676">
        <v>23.75</v>
      </c>
      <c r="X466" s="598">
        <f t="shared" si="379"/>
        <v>1</v>
      </c>
      <c r="Y466" s="598">
        <v>0</v>
      </c>
      <c r="Z466" s="603">
        <f t="shared" si="393"/>
        <v>0</v>
      </c>
      <c r="AA466" s="603">
        <f t="shared" si="394"/>
        <v>0</v>
      </c>
      <c r="AB466" s="625">
        <v>1</v>
      </c>
      <c r="AC466" s="603">
        <f t="shared" si="395"/>
        <v>520424.55174315791</v>
      </c>
      <c r="AD466" s="603">
        <f t="shared" si="396"/>
        <v>492911.20399175381</v>
      </c>
      <c r="AE466" s="616" t="s">
        <v>263</v>
      </c>
      <c r="AF466" s="590">
        <v>526</v>
      </c>
      <c r="AG466" s="590">
        <v>100</v>
      </c>
      <c r="AH466" s="604">
        <f t="shared" si="381"/>
        <v>0.95899999999999996</v>
      </c>
      <c r="AI466" s="605"/>
      <c r="AJ466" s="626"/>
      <c r="AK466" s="734"/>
      <c r="AL466" s="663" t="s">
        <v>1775</v>
      </c>
      <c r="AM466" s="727" t="s">
        <v>1780</v>
      </c>
    </row>
    <row r="467" spans="1:39" s="627" customFormat="1" ht="14.45" customHeight="1" x14ac:dyDescent="0.2">
      <c r="A467" s="736">
        <v>115</v>
      </c>
      <c r="B467" s="737" t="s">
        <v>1694</v>
      </c>
      <c r="C467" s="738" t="s">
        <v>83</v>
      </c>
      <c r="D467" s="739">
        <f>'Transmission Cost 12-31-2016'!B482</f>
        <v>2252998.7200000002</v>
      </c>
      <c r="E467" s="739">
        <f>'Transmission Cost 12-31-2016'!D482</f>
        <v>1868304.0817043371</v>
      </c>
      <c r="F467" s="740" t="s">
        <v>28</v>
      </c>
      <c r="G467" s="741"/>
      <c r="H467" s="736" t="s">
        <v>1697</v>
      </c>
      <c r="I467" s="742"/>
      <c r="J467" s="736" t="s">
        <v>1695</v>
      </c>
      <c r="K467" s="742">
        <f t="shared" si="390"/>
        <v>99300.353793983595</v>
      </c>
      <c r="L467" s="743">
        <f t="shared" si="391"/>
        <v>82345.034047770911</v>
      </c>
      <c r="M467" s="744">
        <f t="shared" si="398"/>
        <v>99300.353793983595</v>
      </c>
      <c r="N467" s="745" t="s">
        <v>269</v>
      </c>
      <c r="O467" s="746" t="s">
        <v>263</v>
      </c>
      <c r="P467" s="747"/>
      <c r="Q467" s="748"/>
      <c r="R467" s="745"/>
      <c r="S467" s="745"/>
      <c r="T467" s="749">
        <v>115</v>
      </c>
      <c r="U467" s="746">
        <v>1</v>
      </c>
      <c r="V467" s="750">
        <v>0.96699999999999997</v>
      </c>
      <c r="W467" s="751">
        <v>21.94</v>
      </c>
      <c r="X467" s="752">
        <f t="shared" si="379"/>
        <v>1</v>
      </c>
      <c r="Y467" s="753">
        <v>0</v>
      </c>
      <c r="Z467" s="754">
        <v>0</v>
      </c>
      <c r="AA467" s="754">
        <v>0</v>
      </c>
      <c r="AB467" s="755">
        <v>1</v>
      </c>
      <c r="AC467" s="754">
        <f t="shared" si="395"/>
        <v>99300.353793983595</v>
      </c>
      <c r="AD467" s="754">
        <f t="shared" si="396"/>
        <v>82345.034047770911</v>
      </c>
      <c r="AE467" s="745" t="s">
        <v>263</v>
      </c>
      <c r="AF467" s="756">
        <v>526</v>
      </c>
      <c r="AG467" s="756">
        <v>100</v>
      </c>
      <c r="AH467" s="604">
        <f t="shared" si="381"/>
        <v>0.96699999999999997</v>
      </c>
      <c r="AI467" s="757"/>
      <c r="AJ467" s="758"/>
      <c r="AK467" s="759"/>
      <c r="AL467" s="760" t="s">
        <v>1776</v>
      </c>
      <c r="AM467" s="727" t="s">
        <v>1780</v>
      </c>
    </row>
    <row r="468" spans="1:39" s="23" customFormat="1" ht="14.45" customHeight="1" x14ac:dyDescent="0.2">
      <c r="A468" s="196">
        <v>69</v>
      </c>
      <c r="B468" s="197" t="s">
        <v>1471</v>
      </c>
      <c r="C468" s="77" t="s">
        <v>761</v>
      </c>
      <c r="D468" s="170">
        <f>VLOOKUP(C468,TLine_Cost,2,FALSE)</f>
        <v>459318.39</v>
      </c>
      <c r="E468" s="170">
        <f>VLOOKUP(C468,TLine_Cost,4,FALSE)</f>
        <v>413382.53505351039</v>
      </c>
      <c r="F468" s="200" t="s">
        <v>28</v>
      </c>
      <c r="G468" s="165"/>
      <c r="H468" s="196" t="s">
        <v>1805</v>
      </c>
      <c r="I468" s="158"/>
      <c r="J468" s="196" t="s">
        <v>1806</v>
      </c>
      <c r="K468" s="158">
        <f t="shared" si="390"/>
        <v>222849.39996417912</v>
      </c>
      <c r="L468" s="174">
        <f t="shared" si="391"/>
        <v>200562.51153441958</v>
      </c>
      <c r="M468" s="145">
        <f t="shared" si="398"/>
        <v>222849.39996417912</v>
      </c>
      <c r="N468" s="155" t="s">
        <v>269</v>
      </c>
      <c r="O468" s="159" t="s">
        <v>263</v>
      </c>
      <c r="P468" s="160"/>
      <c r="Q468" s="161"/>
      <c r="R468" s="155"/>
      <c r="S468" s="155"/>
      <c r="T468" s="201">
        <v>69</v>
      </c>
      <c r="U468" s="159">
        <v>1</v>
      </c>
      <c r="V468" s="202">
        <v>9.7520000000000007</v>
      </c>
      <c r="W468" s="276">
        <v>20.100000000000001</v>
      </c>
      <c r="X468" s="146">
        <f t="shared" si="379"/>
        <v>1</v>
      </c>
      <c r="Y468" s="146">
        <v>0</v>
      </c>
      <c r="Z468" s="442">
        <v>0</v>
      </c>
      <c r="AA468" s="442">
        <v>0</v>
      </c>
      <c r="AB468" s="164">
        <v>1</v>
      </c>
      <c r="AC468" s="152">
        <f t="shared" si="395"/>
        <v>222849.39996417912</v>
      </c>
      <c r="AD468" s="152">
        <f t="shared" si="396"/>
        <v>200562.51153441958</v>
      </c>
      <c r="AE468" s="155" t="s">
        <v>263</v>
      </c>
      <c r="AF468" s="138">
        <v>526</v>
      </c>
      <c r="AG468" s="138">
        <v>100</v>
      </c>
      <c r="AH468" s="150">
        <f t="shared" si="381"/>
        <v>9.7520000000000007</v>
      </c>
      <c r="AI468" s="169"/>
      <c r="AJ468" s="365"/>
      <c r="AK468" s="365"/>
      <c r="AL468" s="275"/>
      <c r="AM468" s="423"/>
    </row>
    <row r="469" spans="1:39" s="23" customFormat="1" ht="14.45" customHeight="1" thickBot="1" x14ac:dyDescent="0.25">
      <c r="A469" s="443">
        <v>69</v>
      </c>
      <c r="B469" s="444" t="s">
        <v>1807</v>
      </c>
      <c r="C469" s="77" t="s">
        <v>1649</v>
      </c>
      <c r="D469" s="170">
        <f>VLOOKUP(C469,TLine_Cost,2,FALSE)</f>
        <v>0</v>
      </c>
      <c r="E469" s="170">
        <f>VLOOKUP(C469,TLine_Cost,4,FALSE)</f>
        <v>-0.21122958719999474</v>
      </c>
      <c r="F469" s="445" t="s">
        <v>28</v>
      </c>
      <c r="G469" s="446"/>
      <c r="H469" s="443" t="s">
        <v>1157</v>
      </c>
      <c r="I469" s="447"/>
      <c r="J469" s="443" t="s">
        <v>1805</v>
      </c>
      <c r="K469" s="447">
        <f t="shared" si="390"/>
        <v>0</v>
      </c>
      <c r="L469" s="448">
        <f t="shared" si="391"/>
        <v>-0.17564570087405373</v>
      </c>
      <c r="M469" s="449">
        <f t="shared" si="398"/>
        <v>0</v>
      </c>
      <c r="N469" s="450" t="s">
        <v>269</v>
      </c>
      <c r="O469" s="451" t="s">
        <v>263</v>
      </c>
      <c r="P469" s="452"/>
      <c r="Q469" s="453"/>
      <c r="R469" s="450"/>
      <c r="S469" s="450"/>
      <c r="T469" s="454">
        <v>69</v>
      </c>
      <c r="U469" s="451">
        <v>1</v>
      </c>
      <c r="V469" s="461">
        <v>3.09</v>
      </c>
      <c r="W469" s="461">
        <v>3.7160000000000002</v>
      </c>
      <c r="X469" s="455">
        <f t="shared" si="379"/>
        <v>1</v>
      </c>
      <c r="Y469" s="455">
        <v>0</v>
      </c>
      <c r="Z469" s="442">
        <v>0</v>
      </c>
      <c r="AA469" s="442">
        <v>0</v>
      </c>
      <c r="AB469" s="457">
        <v>1</v>
      </c>
      <c r="AC469" s="456">
        <f t="shared" si="395"/>
        <v>0</v>
      </c>
      <c r="AD469" s="456">
        <f t="shared" si="396"/>
        <v>-0.17564570087405373</v>
      </c>
      <c r="AE469" s="450" t="s">
        <v>263</v>
      </c>
      <c r="AF469" s="458">
        <v>526</v>
      </c>
      <c r="AG469" s="458">
        <v>100</v>
      </c>
      <c r="AH469" s="458">
        <f t="shared" si="381"/>
        <v>3.09</v>
      </c>
      <c r="AI469" s="459"/>
      <c r="AJ469" s="460"/>
      <c r="AK469" s="460"/>
      <c r="AL469" s="418"/>
      <c r="AM469" s="423"/>
    </row>
    <row r="470" spans="1:39" ht="14.45" customHeight="1" thickBot="1" x14ac:dyDescent="0.25">
      <c r="A470" s="382">
        <v>115</v>
      </c>
      <c r="B470" s="383" t="s">
        <v>1693</v>
      </c>
      <c r="C470" s="384" t="s">
        <v>617</v>
      </c>
      <c r="D470" s="385">
        <f>VLOOKUP(C470,TLine_Cost,2,FALSE)</f>
        <v>2950122.95</v>
      </c>
      <c r="E470" s="385">
        <f>VLOOKUP(C470,TLine_Cost,4,FALSE)</f>
        <v>2187545.7578959386</v>
      </c>
      <c r="F470" s="386" t="s">
        <v>28</v>
      </c>
      <c r="G470" s="382"/>
      <c r="H470" s="387" t="s">
        <v>1129</v>
      </c>
      <c r="I470" s="382"/>
      <c r="J470" s="387" t="s">
        <v>1130</v>
      </c>
      <c r="K470" s="388">
        <f t="shared" si="390"/>
        <v>1550.655952693824</v>
      </c>
      <c r="L470" s="388">
        <f t="shared" si="391"/>
        <v>1149.8269423894553</v>
      </c>
      <c r="M470" s="389">
        <f t="shared" si="398"/>
        <v>1550.655952693824</v>
      </c>
      <c r="N470" s="390" t="s">
        <v>262</v>
      </c>
      <c r="O470" s="391" t="s">
        <v>480</v>
      </c>
      <c r="P470" s="390" t="e">
        <f>VLOOKUP(I470,I450:J792,2,FALSE)</f>
        <v>#N/A</v>
      </c>
      <c r="Q470" s="392" t="e">
        <f>VLOOKUP(I470,#REF!,5,FALSE)</f>
        <v>#REF!</v>
      </c>
      <c r="R470" s="392" t="e">
        <f>VLOOKUP(I470,#REF!,6,FALSE)</f>
        <v>#REF!</v>
      </c>
      <c r="S470" s="393" t="e">
        <f>SQRT(Q470^2+R470^2)</f>
        <v>#REF!</v>
      </c>
      <c r="T470" s="382">
        <v>115</v>
      </c>
      <c r="U470" s="382">
        <v>1</v>
      </c>
      <c r="V470" s="394">
        <v>0.02</v>
      </c>
      <c r="W470" s="395">
        <v>38.049999999999997</v>
      </c>
      <c r="X470" s="390">
        <f t="shared" si="379"/>
        <v>1</v>
      </c>
      <c r="Y470" s="390">
        <f t="shared" si="380"/>
        <v>1</v>
      </c>
      <c r="Z470" s="396">
        <f>K470*X470*Y470</f>
        <v>1550.655952693824</v>
      </c>
      <c r="AA470" s="396">
        <f>L470*X470*Y470</f>
        <v>1149.8269423894553</v>
      </c>
      <c r="AB470" s="390">
        <f>IF(N470="R",1,0)</f>
        <v>0</v>
      </c>
      <c r="AC470" s="396">
        <f t="shared" si="395"/>
        <v>0</v>
      </c>
      <c r="AD470" s="396">
        <f t="shared" si="396"/>
        <v>0</v>
      </c>
      <c r="AE470" s="390" t="s">
        <v>263</v>
      </c>
      <c r="AF470" s="382">
        <v>526</v>
      </c>
      <c r="AG470" s="382">
        <v>100</v>
      </c>
      <c r="AH470" s="394">
        <f>V470</f>
        <v>0.02</v>
      </c>
      <c r="AI470" s="397"/>
      <c r="AJ470" s="383"/>
      <c r="AK470" s="383"/>
      <c r="AL470" s="383"/>
    </row>
    <row r="471" spans="1:39" ht="14.45" customHeight="1" x14ac:dyDescent="0.2">
      <c r="A471" s="2"/>
      <c r="B471" s="36"/>
      <c r="C471" s="2" t="s">
        <v>1193</v>
      </c>
      <c r="D471" s="378">
        <f>SUM(D2:D470)</f>
        <v>782835263.97999883</v>
      </c>
      <c r="E471" s="378">
        <f>SUM(E2:E470)</f>
        <v>644667057.84105754</v>
      </c>
      <c r="F471" s="379"/>
      <c r="G471" s="21"/>
      <c r="H471" s="2"/>
      <c r="I471" s="2"/>
      <c r="J471" s="380"/>
      <c r="K471" s="381">
        <f>SUM(K2:K470)</f>
        <v>170467213.30778489</v>
      </c>
      <c r="L471" s="381">
        <f>SUM(L2:L470)</f>
        <v>144981051.44737205</v>
      </c>
      <c r="M471" s="42"/>
      <c r="N471" s="36"/>
      <c r="O471" s="380"/>
      <c r="P471" s="36"/>
      <c r="Q471" s="36"/>
      <c r="R471" s="36"/>
      <c r="S471" s="36"/>
      <c r="T471" s="58"/>
      <c r="U471" s="2"/>
      <c r="V471" s="66"/>
      <c r="W471" s="54"/>
      <c r="X471" s="36"/>
      <c r="Y471" s="36"/>
      <c r="Z471" s="39">
        <f>SUM(Z2:Z470)</f>
        <v>8586480.8184423279</v>
      </c>
      <c r="AA471" s="39">
        <f>SUM(AA2:AA470)</f>
        <v>6442795.7668166123</v>
      </c>
      <c r="AB471" s="36"/>
      <c r="AC471" s="39">
        <f>SUM(AC2:AC470)</f>
        <v>77150426.102134332</v>
      </c>
      <c r="AD471" s="39">
        <f>SUM(AD2:AD470)</f>
        <v>63556958.256037608</v>
      </c>
      <c r="AE471" s="36"/>
      <c r="AF471" s="2"/>
      <c r="AG471" s="2"/>
      <c r="AH471" s="54"/>
    </row>
    <row r="472" spans="1:39" ht="14.45" customHeight="1" x14ac:dyDescent="0.2">
      <c r="T472" s="59"/>
      <c r="U472" s="6"/>
      <c r="W472" s="50"/>
      <c r="X472" s="22"/>
      <c r="Y472" s="22"/>
      <c r="AB472" s="22"/>
      <c r="AF472" s="6"/>
      <c r="AG472" s="6"/>
      <c r="AH472" s="90"/>
    </row>
    <row r="473" spans="1:39" ht="14.45" customHeight="1" x14ac:dyDescent="0.2">
      <c r="C473" s="2" t="s">
        <v>526</v>
      </c>
      <c r="P473" s="5"/>
      <c r="Q473" s="5"/>
      <c r="R473" s="5"/>
      <c r="S473" s="5"/>
      <c r="U473" s="2"/>
      <c r="V473" s="52"/>
      <c r="W473" s="54"/>
      <c r="X473" s="36"/>
      <c r="Y473" s="36"/>
      <c r="Z473" s="11"/>
      <c r="AA473" s="11"/>
      <c r="AB473" s="36"/>
      <c r="AC473" s="11"/>
      <c r="AD473" s="11"/>
    </row>
    <row r="474" spans="1:39" ht="14.45" customHeight="1" x14ac:dyDescent="0.2">
      <c r="C474" s="2" t="s">
        <v>524</v>
      </c>
      <c r="H474" s="65"/>
      <c r="I474" s="95"/>
      <c r="J474" s="65"/>
      <c r="P474" s="5"/>
      <c r="Q474" s="5"/>
      <c r="R474" s="5"/>
      <c r="S474" s="5"/>
      <c r="U474" s="2"/>
      <c r="V474" s="52"/>
      <c r="W474" s="54"/>
      <c r="X474" s="36"/>
      <c r="Y474" s="36"/>
      <c r="Z474" s="37"/>
      <c r="AA474" s="37"/>
      <c r="AB474" s="38"/>
      <c r="AC474" s="37"/>
      <c r="AD474" s="37"/>
      <c r="AF474" s="6"/>
      <c r="AG474" s="6"/>
      <c r="AH474" s="90"/>
    </row>
    <row r="475" spans="1:39" ht="14.45" customHeight="1" x14ac:dyDescent="0.2">
      <c r="C475" s="2" t="s">
        <v>525</v>
      </c>
      <c r="F475" s="16" t="s">
        <v>2096</v>
      </c>
      <c r="P475" s="5"/>
      <c r="Q475" s="5"/>
      <c r="R475" s="5"/>
      <c r="S475" s="5"/>
      <c r="U475" s="2"/>
      <c r="V475" s="52"/>
      <c r="W475" s="54"/>
      <c r="X475" s="36"/>
      <c r="Y475" s="36"/>
      <c r="Z475" s="39"/>
      <c r="AA475" s="39"/>
      <c r="AB475" s="36"/>
      <c r="AC475" s="39"/>
      <c r="AD475" s="39"/>
      <c r="AF475" s="6"/>
      <c r="AG475" s="6"/>
      <c r="AH475" s="90"/>
    </row>
    <row r="476" spans="1:39" ht="14.45" customHeight="1" x14ac:dyDescent="0.2">
      <c r="C476" s="2" t="s">
        <v>527</v>
      </c>
      <c r="H476" s="65"/>
      <c r="I476" s="95"/>
      <c r="J476" s="65"/>
      <c r="M476" s="14"/>
      <c r="P476" s="5"/>
      <c r="Q476" s="5"/>
      <c r="R476" s="5"/>
      <c r="S476" s="5"/>
      <c r="U476" s="2"/>
      <c r="V476" s="52"/>
      <c r="W476" s="54"/>
      <c r="X476" s="36"/>
      <c r="Y476" s="36"/>
      <c r="Z476" s="37"/>
      <c r="AA476" s="37"/>
      <c r="AB476" s="36"/>
      <c r="AC476" s="37"/>
      <c r="AD476" s="37"/>
      <c r="AE476" s="25"/>
      <c r="AF476" s="6"/>
      <c r="AG476" s="6"/>
      <c r="AH476" s="90"/>
    </row>
    <row r="477" spans="1:39" ht="14.45" customHeight="1" x14ac:dyDescent="0.2">
      <c r="C477" s="2" t="s">
        <v>528</v>
      </c>
      <c r="H477" s="65"/>
      <c r="I477" s="95"/>
      <c r="J477" s="65"/>
      <c r="L477" s="32"/>
      <c r="P477" s="5"/>
      <c r="Q477" s="5"/>
      <c r="R477" s="5"/>
      <c r="S477" s="5"/>
      <c r="U477" s="2"/>
      <c r="V477" s="52"/>
      <c r="W477" s="54"/>
      <c r="X477" s="36"/>
      <c r="Y477" s="36"/>
      <c r="Z477" s="39"/>
      <c r="AA477" s="39"/>
      <c r="AB477" s="36"/>
      <c r="AC477" s="39"/>
      <c r="AD477" s="39"/>
      <c r="AF477" s="6"/>
      <c r="AG477" s="6"/>
      <c r="AH477" s="90"/>
    </row>
    <row r="478" spans="1:39" ht="14.45" customHeight="1" x14ac:dyDescent="0.2">
      <c r="C478" s="21" t="s">
        <v>1194</v>
      </c>
      <c r="H478" s="65"/>
      <c r="I478" s="95"/>
      <c r="J478" s="65"/>
      <c r="L478" s="32"/>
      <c r="O478" s="61"/>
      <c r="P478" s="10"/>
      <c r="Q478" s="10"/>
      <c r="R478" s="10"/>
      <c r="S478" s="10"/>
      <c r="U478" s="2"/>
      <c r="V478" s="53"/>
      <c r="W478" s="54"/>
      <c r="X478" s="36"/>
      <c r="Y478" s="36"/>
      <c r="Z478" s="40"/>
      <c r="AA478" s="40"/>
      <c r="AB478" s="41"/>
      <c r="AC478" s="40"/>
      <c r="AD478" s="40"/>
      <c r="AF478" s="6"/>
      <c r="AG478" s="6"/>
      <c r="AH478" s="90"/>
    </row>
    <row r="479" spans="1:39" ht="14.45" customHeight="1" x14ac:dyDescent="0.2">
      <c r="C479" s="421" t="s">
        <v>102</v>
      </c>
      <c r="H479" s="96"/>
      <c r="I479" s="95"/>
      <c r="J479" s="97"/>
      <c r="K479" s="30"/>
      <c r="L479" s="33"/>
      <c r="P479" s="5"/>
      <c r="Q479" s="5"/>
      <c r="R479" s="5"/>
      <c r="S479" s="5"/>
      <c r="U479" s="2"/>
      <c r="V479" s="52"/>
      <c r="W479" s="54"/>
      <c r="X479" s="36"/>
      <c r="Y479" s="36"/>
      <c r="Z479" s="42"/>
      <c r="AA479" s="42"/>
      <c r="AB479" s="36"/>
      <c r="AC479" s="42"/>
      <c r="AD479" s="42"/>
    </row>
    <row r="480" spans="1:39" ht="14.45" customHeight="1" x14ac:dyDescent="0.2">
      <c r="C480" s="63" t="s">
        <v>835</v>
      </c>
      <c r="D480" s="20"/>
      <c r="H480" s="96"/>
      <c r="I480" s="95"/>
      <c r="J480" s="97"/>
      <c r="P480" s="5"/>
      <c r="Q480" s="5"/>
      <c r="R480" s="5"/>
      <c r="S480" s="5"/>
      <c r="U480" s="2"/>
      <c r="V480" s="52"/>
      <c r="W480" s="54"/>
      <c r="X480" s="36"/>
      <c r="Y480" s="36"/>
      <c r="Z480" s="37"/>
      <c r="AA480" s="37"/>
      <c r="AB480" s="36"/>
      <c r="AC480" s="37"/>
      <c r="AD480" s="37"/>
      <c r="AF480" s="6"/>
    </row>
    <row r="481" spans="3:32" ht="14.45" customHeight="1" x14ac:dyDescent="0.2">
      <c r="C481" s="21"/>
      <c r="D481" s="20"/>
      <c r="O481" s="61"/>
      <c r="P481" s="10"/>
      <c r="Q481" s="10"/>
      <c r="R481" s="10"/>
      <c r="S481" s="10"/>
      <c r="U481" s="2"/>
      <c r="V481" s="53"/>
      <c r="W481" s="54"/>
      <c r="X481" s="36"/>
      <c r="Y481" s="36"/>
      <c r="Z481" s="43"/>
      <c r="AA481" s="43"/>
      <c r="AB481" s="41"/>
      <c r="AC481" s="43"/>
      <c r="AD481" s="43"/>
      <c r="AF481" s="6"/>
    </row>
    <row r="482" spans="3:32" ht="14.45" customHeight="1" x14ac:dyDescent="0.2">
      <c r="C482" s="26"/>
      <c r="D482" s="20"/>
      <c r="P482" s="5"/>
      <c r="Q482" s="5"/>
      <c r="R482" s="5"/>
      <c r="S482" s="5"/>
      <c r="U482" s="2"/>
      <c r="V482" s="52"/>
      <c r="W482" s="54"/>
      <c r="X482" s="36"/>
      <c r="Y482" s="36"/>
      <c r="Z482" s="43"/>
      <c r="AA482" s="43"/>
      <c r="AB482" s="36"/>
      <c r="AC482" s="43"/>
      <c r="AD482" s="43"/>
    </row>
    <row r="483" spans="3:32" ht="14.45" customHeight="1" x14ac:dyDescent="0.2">
      <c r="C483" s="26"/>
      <c r="D483" s="20"/>
      <c r="P483" s="5"/>
      <c r="Q483" s="5"/>
      <c r="R483" s="5"/>
      <c r="S483" s="5"/>
      <c r="U483" s="2"/>
      <c r="V483" s="52"/>
      <c r="W483" s="54"/>
      <c r="X483" s="36"/>
      <c r="Y483" s="36"/>
      <c r="Z483" s="37"/>
      <c r="AA483" s="37"/>
      <c r="AB483" s="36"/>
      <c r="AC483" s="37"/>
      <c r="AD483" s="37"/>
    </row>
    <row r="484" spans="3:32" ht="14.45" customHeight="1" x14ac:dyDescent="0.2">
      <c r="C484" s="26"/>
      <c r="D484" s="20"/>
      <c r="N484" s="24"/>
      <c r="P484" s="5"/>
      <c r="Q484" s="5"/>
      <c r="R484" s="5"/>
      <c r="S484" s="5"/>
      <c r="U484" s="2"/>
      <c r="V484" s="54"/>
      <c r="W484" s="54"/>
      <c r="X484" s="36"/>
      <c r="Y484" s="36"/>
      <c r="Z484" s="39"/>
      <c r="AA484" s="39"/>
      <c r="AB484" s="36"/>
      <c r="AC484" s="39"/>
      <c r="AD484" s="39"/>
    </row>
    <row r="485" spans="3:32" ht="14.45" customHeight="1" x14ac:dyDescent="0.2">
      <c r="C485" s="26"/>
      <c r="D485" s="20"/>
      <c r="N485" s="24"/>
      <c r="P485" s="5"/>
      <c r="Q485" s="5"/>
      <c r="R485" s="5"/>
      <c r="S485" s="5"/>
      <c r="U485" s="2"/>
      <c r="V485" s="54"/>
      <c r="W485" s="54"/>
      <c r="X485" s="36"/>
      <c r="Y485" s="36"/>
      <c r="Z485" s="37"/>
      <c r="AA485" s="37"/>
      <c r="AB485" s="36"/>
      <c r="AC485" s="39"/>
      <c r="AD485" s="37"/>
    </row>
    <row r="486" spans="3:32" ht="14.45" customHeight="1" x14ac:dyDescent="0.2">
      <c r="C486" s="21"/>
      <c r="D486" s="20"/>
      <c r="O486" s="62"/>
      <c r="P486" s="15"/>
      <c r="Q486" s="15"/>
      <c r="R486" s="15"/>
      <c r="S486" s="15"/>
      <c r="U486" s="2"/>
      <c r="V486" s="54"/>
      <c r="W486" s="54"/>
      <c r="X486" s="36"/>
      <c r="Y486" s="36"/>
      <c r="Z486" s="44"/>
      <c r="AA486" s="44"/>
      <c r="AB486" s="36"/>
      <c r="AC486" s="39"/>
      <c r="AD486" s="39"/>
    </row>
    <row r="487" spans="3:32" ht="14.45" customHeight="1" x14ac:dyDescent="0.2">
      <c r="C487" s="21"/>
      <c r="D487" s="28"/>
      <c r="E487" s="7"/>
      <c r="F487" s="17"/>
      <c r="U487" s="2"/>
      <c r="V487" s="55"/>
      <c r="W487" s="54"/>
      <c r="X487" s="36"/>
      <c r="Y487" s="36"/>
      <c r="Z487" s="11"/>
      <c r="AA487" s="11"/>
      <c r="AB487" s="36"/>
      <c r="AC487" s="39"/>
      <c r="AD487" s="39"/>
    </row>
    <row r="488" spans="3:32" ht="14.45" customHeight="1" x14ac:dyDescent="0.2">
      <c r="C488" s="21"/>
      <c r="D488" s="12"/>
      <c r="E488" s="12"/>
      <c r="F488" s="18"/>
      <c r="U488" s="2"/>
      <c r="V488" s="55"/>
      <c r="W488" s="54"/>
      <c r="X488" s="36"/>
      <c r="Y488" s="36"/>
      <c r="Z488" s="45"/>
      <c r="AA488" s="45"/>
      <c r="AB488" s="36"/>
      <c r="AC488" s="39"/>
      <c r="AD488" s="39"/>
    </row>
    <row r="489" spans="3:32" ht="14.45" customHeight="1" x14ac:dyDescent="0.2">
      <c r="U489" s="2"/>
      <c r="V489" s="56"/>
      <c r="W489" s="54"/>
      <c r="X489" s="36"/>
      <c r="Y489" s="36"/>
      <c r="Z489" s="42"/>
      <c r="AA489" s="42"/>
      <c r="AB489" s="36"/>
      <c r="AC489" s="39"/>
      <c r="AD489" s="39"/>
    </row>
    <row r="490" spans="3:32" ht="14.45" customHeight="1" x14ac:dyDescent="0.2">
      <c r="U490" s="2"/>
      <c r="V490" s="57"/>
      <c r="W490" s="54"/>
      <c r="X490" s="36"/>
      <c r="Y490" s="36"/>
      <c r="Z490" s="43"/>
      <c r="AA490" s="43"/>
      <c r="AB490" s="36"/>
      <c r="AC490" s="39"/>
      <c r="AD490" s="39"/>
    </row>
    <row r="491" spans="3:32" ht="14.45" customHeight="1" x14ac:dyDescent="0.2">
      <c r="U491" s="2"/>
      <c r="V491" s="53"/>
      <c r="W491" s="54"/>
      <c r="X491" s="36"/>
      <c r="Y491" s="36"/>
      <c r="Z491" s="40"/>
      <c r="AA491" s="40"/>
      <c r="AB491" s="46"/>
      <c r="AC491" s="39"/>
      <c r="AD491" s="39"/>
    </row>
  </sheetData>
  <autoFilter ref="A1:AI471"/>
  <mergeCells count="1">
    <mergeCell ref="H259:J259"/>
  </mergeCells>
  <phoneticPr fontId="0" type="noConversion"/>
  <printOptions horizontalCentered="1" headings="1"/>
  <pageMargins left="0.25" right="0.25" top="0.75" bottom="0.75" header="0.3" footer="0.3"/>
  <pageSetup paperSize="17" scale="37" orientation="landscape" r:id="rId1"/>
  <headerFooter alignWithMargins="0">
    <oddHeader xml:space="preserve">&amp;L&amp;"Arial,Bold"&amp;11SPS Radial Line Study&amp;"Arial,Regular"
&amp;"Arial,Bold"EOY 2012 Plant Balance
</oddHeader>
    <oddFooter>&amp;CPage &amp;P of &amp;N</oddFooter>
  </headerFooter>
  <rowBreaks count="1" manualBreakCount="1">
    <brk id="412" max="37" man="1"/>
  </rowBreaks>
  <ignoredErrors>
    <ignoredError sqref="D17:E17 D126:E126 D166:E166 D398:E398 D461:E46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825"/>
  <sheetViews>
    <sheetView zoomScaleNormal="100" workbookViewId="0">
      <pane ySplit="4" topLeftCell="A5" activePane="bottomLeft" state="frozen"/>
      <selection pane="bottomLeft" activeCell="A827" sqref="A827"/>
    </sheetView>
  </sheetViews>
  <sheetFormatPr defaultColWidth="16.5546875" defaultRowHeight="12" x14ac:dyDescent="0.2"/>
  <cols>
    <col min="1" max="1" width="62.5546875" style="34" customWidth="1"/>
    <col min="2" max="2" width="13.21875" style="34" customWidth="1"/>
    <col min="3" max="3" width="16.44140625" style="34" bestFit="1" customWidth="1"/>
    <col min="4" max="4" width="15.21875" style="34" bestFit="1" customWidth="1"/>
    <col min="5" max="16384" width="16.5546875" style="34"/>
  </cols>
  <sheetData>
    <row r="1" spans="1:7" ht="12.75" x14ac:dyDescent="0.2">
      <c r="A1" s="483" t="s">
        <v>1811</v>
      </c>
      <c r="B1" s="479"/>
      <c r="C1" s="479"/>
      <c r="D1" s="479"/>
      <c r="E1" s="479"/>
      <c r="F1" s="479"/>
      <c r="G1" s="483" t="s">
        <v>1812</v>
      </c>
    </row>
    <row r="2" spans="1:7" ht="12.75" x14ac:dyDescent="0.2">
      <c r="A2" s="479"/>
      <c r="B2" s="479"/>
      <c r="C2" s="479"/>
      <c r="D2" s="479"/>
      <c r="E2" s="479"/>
      <c r="F2" s="479"/>
      <c r="G2" s="483" t="s">
        <v>1813</v>
      </c>
    </row>
    <row r="3" spans="1:7" ht="12.75" x14ac:dyDescent="0.2">
      <c r="A3" s="479"/>
      <c r="B3" s="480" t="s">
        <v>1814</v>
      </c>
      <c r="C3" s="479"/>
      <c r="D3" s="479"/>
      <c r="E3" s="479"/>
      <c r="F3" s="479"/>
      <c r="G3" s="479"/>
    </row>
    <row r="4" spans="1:7" ht="13.5" thickBot="1" x14ac:dyDescent="0.25">
      <c r="A4" s="484" t="s">
        <v>1815</v>
      </c>
      <c r="B4" s="482" t="s">
        <v>1619</v>
      </c>
      <c r="C4" s="482" t="s">
        <v>1620</v>
      </c>
      <c r="D4" s="482" t="s">
        <v>1621</v>
      </c>
      <c r="E4" s="479"/>
      <c r="F4" s="479"/>
      <c r="G4" s="479"/>
    </row>
    <row r="5" spans="1:7" ht="13.5" thickTop="1" x14ac:dyDescent="0.2">
      <c r="A5" s="479" t="s">
        <v>142</v>
      </c>
      <c r="B5" s="480">
        <v>1107439.29</v>
      </c>
      <c r="C5" s="480">
        <v>97795.860351830008</v>
      </c>
      <c r="D5" s="480">
        <v>1009643.4296481701</v>
      </c>
      <c r="E5" s="479"/>
      <c r="F5" s="479"/>
      <c r="G5" s="479"/>
    </row>
    <row r="6" spans="1:7" ht="12.75" x14ac:dyDescent="0.2">
      <c r="A6" s="479" t="s">
        <v>1622</v>
      </c>
      <c r="B6" s="480">
        <v>1362105.33</v>
      </c>
      <c r="C6" s="480">
        <v>368914.1467196336</v>
      </c>
      <c r="D6" s="480">
        <v>993191.18328036647</v>
      </c>
      <c r="E6" s="479"/>
      <c r="F6" s="479"/>
      <c r="G6" s="479"/>
    </row>
    <row r="7" spans="1:7" ht="12.75" x14ac:dyDescent="0.2">
      <c r="A7" s="479" t="s">
        <v>531</v>
      </c>
      <c r="B7" s="480">
        <v>21287956.210000001</v>
      </c>
      <c r="C7" s="480">
        <v>5782181.6344632041</v>
      </c>
      <c r="D7" s="480">
        <v>15505774.575536795</v>
      </c>
      <c r="E7" s="479"/>
      <c r="F7" s="479"/>
      <c r="G7" s="479"/>
    </row>
    <row r="8" spans="1:7" ht="12.75" x14ac:dyDescent="0.2">
      <c r="A8" s="479" t="s">
        <v>532</v>
      </c>
      <c r="B8" s="480">
        <v>24451478.5</v>
      </c>
      <c r="C8" s="480">
        <v>7364137.1007023212</v>
      </c>
      <c r="D8" s="480">
        <v>17087341.399297677</v>
      </c>
      <c r="E8" s="479"/>
      <c r="F8" s="479"/>
      <c r="G8" s="479"/>
    </row>
    <row r="9" spans="1:7" ht="12.75" x14ac:dyDescent="0.2">
      <c r="A9" s="479" t="s">
        <v>268</v>
      </c>
      <c r="B9" s="480">
        <v>180452</v>
      </c>
      <c r="C9" s="480">
        <v>93548.589822636102</v>
      </c>
      <c r="D9" s="480">
        <v>86903.410177363898</v>
      </c>
      <c r="E9" s="479"/>
      <c r="F9" s="479"/>
      <c r="G9" s="479"/>
    </row>
    <row r="10" spans="1:7" ht="12.75" x14ac:dyDescent="0.2">
      <c r="A10" s="479" t="s">
        <v>533</v>
      </c>
      <c r="B10" s="480">
        <v>31836.1</v>
      </c>
      <c r="C10" s="480">
        <v>22050.003310325301</v>
      </c>
      <c r="D10" s="480">
        <v>9786.0966896747013</v>
      </c>
      <c r="E10" s="479"/>
      <c r="F10" s="479"/>
      <c r="G10" s="479"/>
    </row>
    <row r="11" spans="1:7" ht="12.75" x14ac:dyDescent="0.2">
      <c r="A11" s="479" t="s">
        <v>534</v>
      </c>
      <c r="B11" s="480">
        <v>42085.38</v>
      </c>
      <c r="C11" s="480">
        <v>11550.5358901579</v>
      </c>
      <c r="D11" s="480">
        <v>30534.844109842103</v>
      </c>
      <c r="E11" s="479"/>
      <c r="F11" s="479"/>
      <c r="G11" s="479"/>
    </row>
    <row r="12" spans="1:7" ht="12.75" x14ac:dyDescent="0.2">
      <c r="A12" s="479" t="s">
        <v>535</v>
      </c>
      <c r="B12" s="480">
        <v>2164901.6799999997</v>
      </c>
      <c r="C12" s="480">
        <v>1012786.974232096</v>
      </c>
      <c r="D12" s="480">
        <v>1152114.7057679042</v>
      </c>
      <c r="E12" s="479"/>
      <c r="F12" s="479"/>
      <c r="G12" s="479"/>
    </row>
    <row r="13" spans="1:7" ht="12.75" x14ac:dyDescent="0.2">
      <c r="A13" s="479" t="s">
        <v>536</v>
      </c>
      <c r="B13" s="480">
        <v>214147.69</v>
      </c>
      <c r="C13" s="480">
        <v>14973.7790447923</v>
      </c>
      <c r="D13" s="480">
        <v>199173.91095520771</v>
      </c>
      <c r="E13" s="479"/>
      <c r="F13" s="479"/>
      <c r="G13" s="479"/>
    </row>
    <row r="14" spans="1:7" ht="12.75" x14ac:dyDescent="0.2">
      <c r="A14" s="479" t="s">
        <v>1181</v>
      </c>
      <c r="B14" s="480">
        <v>4672552.9800000004</v>
      </c>
      <c r="C14" s="480">
        <v>158993.62211561561</v>
      </c>
      <c r="D14" s="480">
        <v>4513559.3578843847</v>
      </c>
      <c r="E14" s="479"/>
      <c r="F14" s="479"/>
      <c r="G14" s="479"/>
    </row>
    <row r="15" spans="1:7" ht="12.75" x14ac:dyDescent="0.2">
      <c r="A15" s="479" t="s">
        <v>868</v>
      </c>
      <c r="B15" s="480">
        <v>48201.02</v>
      </c>
      <c r="C15" s="480">
        <v>522.07006772199998</v>
      </c>
      <c r="D15" s="480">
        <v>47678.949932277996</v>
      </c>
      <c r="E15" s="479"/>
      <c r="F15" s="479"/>
      <c r="G15" s="479"/>
    </row>
    <row r="16" spans="1:7" ht="12.75" x14ac:dyDescent="0.2">
      <c r="A16" s="479" t="s">
        <v>537</v>
      </c>
      <c r="B16" s="480">
        <v>126876.55</v>
      </c>
      <c r="C16" s="480">
        <v>66309.500901802196</v>
      </c>
      <c r="D16" s="480">
        <v>60567.0490981978</v>
      </c>
      <c r="E16" s="479"/>
      <c r="F16" s="479"/>
      <c r="G16" s="479"/>
    </row>
    <row r="17" spans="1:4" ht="12.75" x14ac:dyDescent="0.2">
      <c r="A17" s="479" t="s">
        <v>272</v>
      </c>
      <c r="B17" s="480">
        <v>1964752.8900000001</v>
      </c>
      <c r="C17" s="480">
        <v>494586.23500670714</v>
      </c>
      <c r="D17" s="480">
        <v>1470166.6549932931</v>
      </c>
    </row>
    <row r="18" spans="1:4" ht="12.75" x14ac:dyDescent="0.2">
      <c r="A18" s="479" t="s">
        <v>273</v>
      </c>
      <c r="B18" s="480">
        <v>91887.260000000009</v>
      </c>
      <c r="C18" s="480">
        <v>64457.925638320608</v>
      </c>
      <c r="D18" s="480">
        <v>27429.334361679401</v>
      </c>
    </row>
    <row r="19" spans="1:4" ht="12.75" x14ac:dyDescent="0.2">
      <c r="A19" s="479" t="s">
        <v>538</v>
      </c>
      <c r="B19" s="480">
        <v>19775.509999999998</v>
      </c>
      <c r="C19" s="480">
        <v>16018.937757886</v>
      </c>
      <c r="D19" s="480">
        <v>3756.572242113999</v>
      </c>
    </row>
    <row r="20" spans="1:4" ht="12.75" x14ac:dyDescent="0.2">
      <c r="A20" s="479" t="s">
        <v>539</v>
      </c>
      <c r="B20" s="480">
        <v>225990.69</v>
      </c>
      <c r="C20" s="480">
        <v>22023.984721269502</v>
      </c>
      <c r="D20" s="480">
        <v>203966.70527873049</v>
      </c>
    </row>
    <row r="21" spans="1:4" ht="12.75" x14ac:dyDescent="0.2">
      <c r="A21" s="479" t="s">
        <v>540</v>
      </c>
      <c r="B21" s="480">
        <v>867927.07000000007</v>
      </c>
      <c r="C21" s="480">
        <v>283661.58441683819</v>
      </c>
      <c r="D21" s="480">
        <v>584265.4855831617</v>
      </c>
    </row>
    <row r="22" spans="1:4" ht="12.75" x14ac:dyDescent="0.2">
      <c r="A22" s="479" t="s">
        <v>278</v>
      </c>
      <c r="B22" s="480">
        <v>48167.8</v>
      </c>
      <c r="C22" s="480">
        <v>24922.854420243199</v>
      </c>
      <c r="D22" s="480">
        <v>23244.945579756797</v>
      </c>
    </row>
    <row r="23" spans="1:4" ht="12.75" x14ac:dyDescent="0.2">
      <c r="A23" s="479" t="s">
        <v>541</v>
      </c>
      <c r="B23" s="480">
        <v>13155.74</v>
      </c>
      <c r="C23" s="480">
        <v>7111.3053858810999</v>
      </c>
      <c r="D23" s="480">
        <v>6044.4346141188998</v>
      </c>
    </row>
    <row r="24" spans="1:4" ht="12.75" x14ac:dyDescent="0.2">
      <c r="A24" s="479" t="s">
        <v>542</v>
      </c>
      <c r="B24" s="480">
        <v>159995.43</v>
      </c>
      <c r="C24" s="480">
        <v>54123.261358017597</v>
      </c>
      <c r="D24" s="480">
        <v>105872.1686419824</v>
      </c>
    </row>
    <row r="25" spans="1:4" ht="12.75" x14ac:dyDescent="0.2">
      <c r="A25" s="479" t="s">
        <v>287</v>
      </c>
      <c r="B25" s="480">
        <v>34086.35</v>
      </c>
      <c r="C25" s="480">
        <v>22577.209397338702</v>
      </c>
      <c r="D25" s="480">
        <v>11509.140602661299</v>
      </c>
    </row>
    <row r="26" spans="1:4" ht="12.75" x14ac:dyDescent="0.2">
      <c r="A26" s="479" t="s">
        <v>289</v>
      </c>
      <c r="B26" s="480">
        <v>264065.89</v>
      </c>
      <c r="C26" s="480">
        <v>72719.319500322308</v>
      </c>
      <c r="D26" s="480">
        <v>191346.57049967768</v>
      </c>
    </row>
    <row r="27" spans="1:4" ht="12.75" x14ac:dyDescent="0.2">
      <c r="A27" s="479" t="s">
        <v>291</v>
      </c>
      <c r="B27" s="480">
        <v>379643.21</v>
      </c>
      <c r="C27" s="480">
        <v>144779.1457699704</v>
      </c>
      <c r="D27" s="480">
        <v>234864.06423002962</v>
      </c>
    </row>
    <row r="28" spans="1:4" ht="12.75" x14ac:dyDescent="0.2">
      <c r="A28" s="479" t="s">
        <v>143</v>
      </c>
      <c r="B28" s="480">
        <v>123019.98000000001</v>
      </c>
      <c r="C28" s="480">
        <v>14607.718470635798</v>
      </c>
      <c r="D28" s="480">
        <v>108412.26152936422</v>
      </c>
    </row>
    <row r="29" spans="1:4" ht="12.75" x14ac:dyDescent="0.2">
      <c r="A29" s="479" t="s">
        <v>543</v>
      </c>
      <c r="B29" s="480">
        <v>1512154.6400000001</v>
      </c>
      <c r="C29" s="480">
        <v>555878.24171508197</v>
      </c>
      <c r="D29" s="480">
        <v>956276.39828491793</v>
      </c>
    </row>
    <row r="30" spans="1:4" ht="12.75" x14ac:dyDescent="0.2">
      <c r="A30" s="479" t="s">
        <v>292</v>
      </c>
      <c r="B30" s="480">
        <v>119761.12000000001</v>
      </c>
      <c r="C30" s="480">
        <v>37140.805666831002</v>
      </c>
      <c r="D30" s="480">
        <v>82620.314333169008</v>
      </c>
    </row>
    <row r="31" spans="1:4" ht="12.75" x14ac:dyDescent="0.2">
      <c r="A31" s="479" t="s">
        <v>293</v>
      </c>
      <c r="B31" s="480">
        <v>60910.57</v>
      </c>
      <c r="C31" s="480">
        <v>38437.258940425701</v>
      </c>
      <c r="D31" s="480">
        <v>22473.311059574298</v>
      </c>
    </row>
    <row r="32" spans="1:4" ht="12.75" x14ac:dyDescent="0.2">
      <c r="A32" s="479" t="s">
        <v>544</v>
      </c>
      <c r="B32" s="480">
        <v>119801.22</v>
      </c>
      <c r="C32" s="480">
        <v>82228.882481185399</v>
      </c>
      <c r="D32" s="480">
        <v>37572.337518814602</v>
      </c>
    </row>
    <row r="33" spans="1:4" ht="12.75" x14ac:dyDescent="0.2">
      <c r="A33" s="479" t="s">
        <v>294</v>
      </c>
      <c r="B33" s="480">
        <v>124608.15</v>
      </c>
      <c r="C33" s="480">
        <v>87094.544245210098</v>
      </c>
      <c r="D33" s="480">
        <v>37513.605754789904</v>
      </c>
    </row>
    <row r="34" spans="1:4" ht="12.75" x14ac:dyDescent="0.2">
      <c r="A34" s="479" t="s">
        <v>313</v>
      </c>
      <c r="B34" s="480">
        <v>13784.17</v>
      </c>
      <c r="C34" s="480">
        <v>11294.5021955882</v>
      </c>
      <c r="D34" s="480">
        <v>2489.6678044118003</v>
      </c>
    </row>
    <row r="35" spans="1:4" ht="12.75" x14ac:dyDescent="0.2">
      <c r="A35" s="479" t="s">
        <v>545</v>
      </c>
      <c r="B35" s="480">
        <v>150803.66</v>
      </c>
      <c r="C35" s="480">
        <v>95017.717312647597</v>
      </c>
      <c r="D35" s="480">
        <v>55785.942687352421</v>
      </c>
    </row>
    <row r="36" spans="1:4" ht="12.75" x14ac:dyDescent="0.2">
      <c r="A36" s="479" t="s">
        <v>546</v>
      </c>
      <c r="B36" s="480">
        <v>25611.11</v>
      </c>
      <c r="C36" s="480">
        <v>11964.6847815936</v>
      </c>
      <c r="D36" s="480">
        <v>13646.425218406401</v>
      </c>
    </row>
    <row r="37" spans="1:4" ht="12.75" x14ac:dyDescent="0.2">
      <c r="A37" s="479" t="s">
        <v>547</v>
      </c>
      <c r="B37" s="480">
        <v>141070.26</v>
      </c>
      <c r="C37" s="480">
        <v>77500.22326959591</v>
      </c>
      <c r="D37" s="480">
        <v>63570.036730404092</v>
      </c>
    </row>
    <row r="38" spans="1:4" ht="12.75" x14ac:dyDescent="0.2">
      <c r="A38" s="479" t="s">
        <v>548</v>
      </c>
      <c r="B38" s="480">
        <v>26246.680000000004</v>
      </c>
      <c r="C38" s="480">
        <v>18981.6537986332</v>
      </c>
      <c r="D38" s="480">
        <v>7265.0262013668016</v>
      </c>
    </row>
    <row r="39" spans="1:4" ht="12.75" x14ac:dyDescent="0.2">
      <c r="A39" s="479" t="s">
        <v>236</v>
      </c>
      <c r="B39" s="480">
        <v>15839.619999999999</v>
      </c>
      <c r="C39" s="480">
        <v>14229.313283064199</v>
      </c>
      <c r="D39" s="480">
        <v>1610.3067169357992</v>
      </c>
    </row>
    <row r="40" spans="1:4" ht="12.75" x14ac:dyDescent="0.2">
      <c r="A40" s="479" t="s">
        <v>549</v>
      </c>
      <c r="B40" s="480">
        <v>473070.61</v>
      </c>
      <c r="C40" s="480">
        <v>160793.2107501346</v>
      </c>
      <c r="D40" s="480">
        <v>312277.39924986544</v>
      </c>
    </row>
    <row r="41" spans="1:4" ht="12.75" x14ac:dyDescent="0.2">
      <c r="A41" s="479" t="s">
        <v>550</v>
      </c>
      <c r="B41" s="480">
        <v>344980.25000000006</v>
      </c>
      <c r="C41" s="480">
        <v>145736.8167828779</v>
      </c>
      <c r="D41" s="480">
        <v>199243.4332171221</v>
      </c>
    </row>
    <row r="42" spans="1:4" ht="12.75" x14ac:dyDescent="0.2">
      <c r="A42" s="479" t="s">
        <v>315</v>
      </c>
      <c r="B42" s="480">
        <v>517.12</v>
      </c>
      <c r="C42" s="480">
        <v>195.4186964992</v>
      </c>
      <c r="D42" s="480">
        <v>321.70130350080001</v>
      </c>
    </row>
    <row r="43" spans="1:4" ht="12.75" x14ac:dyDescent="0.2">
      <c r="A43" s="479" t="s">
        <v>316</v>
      </c>
      <c r="B43" s="480">
        <v>695780.98</v>
      </c>
      <c r="C43" s="480">
        <v>330837.85436959763</v>
      </c>
      <c r="D43" s="480">
        <v>364943.12563040247</v>
      </c>
    </row>
    <row r="44" spans="1:4" ht="12.75" x14ac:dyDescent="0.2">
      <c r="A44" s="479" t="s">
        <v>1816</v>
      </c>
      <c r="B44" s="480">
        <v>88444.44</v>
      </c>
      <c r="C44" s="480">
        <v>41820.472968207199</v>
      </c>
      <c r="D44" s="480">
        <v>46623.967031792803</v>
      </c>
    </row>
    <row r="45" spans="1:4" ht="12.75" x14ac:dyDescent="0.2">
      <c r="A45" s="479" t="s">
        <v>551</v>
      </c>
      <c r="B45" s="480">
        <v>503987.66000000003</v>
      </c>
      <c r="C45" s="480">
        <v>169611.82230304478</v>
      </c>
      <c r="D45" s="480">
        <v>334375.83769695519</v>
      </c>
    </row>
    <row r="46" spans="1:4" ht="12.75" x14ac:dyDescent="0.2">
      <c r="A46" s="479" t="s">
        <v>320</v>
      </c>
      <c r="B46" s="480">
        <v>175317.72</v>
      </c>
      <c r="C46" s="480">
        <v>54971.763919546705</v>
      </c>
      <c r="D46" s="480">
        <v>120345.9560804533</v>
      </c>
    </row>
    <row r="47" spans="1:4" ht="12.75" x14ac:dyDescent="0.2">
      <c r="A47" s="479" t="s">
        <v>1817</v>
      </c>
      <c r="B47" s="480">
        <v>15298.560000000001</v>
      </c>
      <c r="C47" s="480">
        <v>165.40560020819998</v>
      </c>
      <c r="D47" s="480">
        <v>15133.1543997918</v>
      </c>
    </row>
    <row r="48" spans="1:4" ht="12.75" x14ac:dyDescent="0.2">
      <c r="A48" s="479" t="s">
        <v>552</v>
      </c>
      <c r="B48" s="480">
        <v>24568.149999999998</v>
      </c>
      <c r="C48" s="480">
        <v>10152.3421247361</v>
      </c>
      <c r="D48" s="480">
        <v>14415.807875263898</v>
      </c>
    </row>
    <row r="49" spans="1:4" ht="12.75" x14ac:dyDescent="0.2">
      <c r="A49" s="479" t="s">
        <v>553</v>
      </c>
      <c r="B49" s="480">
        <v>1574860.37</v>
      </c>
      <c r="C49" s="480">
        <v>617057.9574703367</v>
      </c>
      <c r="D49" s="480">
        <v>957802.41252966342</v>
      </c>
    </row>
    <row r="50" spans="1:4" ht="12.75" x14ac:dyDescent="0.2">
      <c r="A50" s="479" t="s">
        <v>554</v>
      </c>
      <c r="B50" s="480">
        <v>165098.39000000001</v>
      </c>
      <c r="C50" s="480">
        <v>99098.726823519799</v>
      </c>
      <c r="D50" s="480">
        <v>65999.6631764802</v>
      </c>
    </row>
    <row r="51" spans="1:4" ht="12.75" x14ac:dyDescent="0.2">
      <c r="A51" s="479" t="s">
        <v>322</v>
      </c>
      <c r="B51" s="480">
        <v>1921857.7999999998</v>
      </c>
      <c r="C51" s="480">
        <v>637680.62939327187</v>
      </c>
      <c r="D51" s="480">
        <v>1284177.1706067282</v>
      </c>
    </row>
    <row r="52" spans="1:4" ht="12.75" x14ac:dyDescent="0.2">
      <c r="A52" s="479" t="s">
        <v>555</v>
      </c>
      <c r="B52" s="480">
        <v>1124432.3</v>
      </c>
      <c r="C52" s="480">
        <v>252929.25284696178</v>
      </c>
      <c r="D52" s="480">
        <v>871503.04715303821</v>
      </c>
    </row>
    <row r="53" spans="1:4" ht="12.75" x14ac:dyDescent="0.2">
      <c r="A53" s="479" t="s">
        <v>556</v>
      </c>
      <c r="B53" s="480">
        <v>-25891.4</v>
      </c>
      <c r="C53" s="480">
        <v>-8756.4564232212997</v>
      </c>
      <c r="D53" s="480">
        <v>-17134.9435767787</v>
      </c>
    </row>
    <row r="54" spans="1:4" ht="12.75" x14ac:dyDescent="0.2">
      <c r="A54" s="479" t="s">
        <v>557</v>
      </c>
      <c r="B54" s="480">
        <v>59385.14</v>
      </c>
      <c r="C54" s="480">
        <v>35713.931251690999</v>
      </c>
      <c r="D54" s="480">
        <v>23671.208748309</v>
      </c>
    </row>
    <row r="55" spans="1:4" ht="12.75" x14ac:dyDescent="0.2">
      <c r="A55" s="479" t="s">
        <v>558</v>
      </c>
      <c r="B55" s="480">
        <v>14756.43</v>
      </c>
      <c r="C55" s="480">
        <v>13801.556738228999</v>
      </c>
      <c r="D55" s="480">
        <v>954.87326177100067</v>
      </c>
    </row>
    <row r="56" spans="1:4" ht="12.75" x14ac:dyDescent="0.2">
      <c r="A56" s="479" t="s">
        <v>559</v>
      </c>
      <c r="B56" s="480">
        <v>513459.76</v>
      </c>
      <c r="C56" s="480">
        <v>282638.08620095009</v>
      </c>
      <c r="D56" s="480">
        <v>230821.67379904992</v>
      </c>
    </row>
    <row r="57" spans="1:4" ht="12.75" x14ac:dyDescent="0.2">
      <c r="A57" s="479" t="s">
        <v>1818</v>
      </c>
      <c r="B57" s="480">
        <v>478811.88</v>
      </c>
      <c r="C57" s="480">
        <v>232392.29824900348</v>
      </c>
      <c r="D57" s="480">
        <v>246419.58175099647</v>
      </c>
    </row>
    <row r="58" spans="1:4" ht="12.75" x14ac:dyDescent="0.2">
      <c r="A58" s="479" t="s">
        <v>560</v>
      </c>
      <c r="B58" s="480">
        <v>68194.84</v>
      </c>
      <c r="C58" s="480">
        <v>32739.130920684398</v>
      </c>
      <c r="D58" s="480">
        <v>35455.709079315602</v>
      </c>
    </row>
    <row r="59" spans="1:4" ht="12.75" x14ac:dyDescent="0.2">
      <c r="A59" s="479" t="s">
        <v>144</v>
      </c>
      <c r="B59" s="480">
        <v>1698895.0699999998</v>
      </c>
      <c r="C59" s="480">
        <v>143025.53839804299</v>
      </c>
      <c r="D59" s="480">
        <v>1555869.531601957</v>
      </c>
    </row>
    <row r="60" spans="1:4" ht="12.75" x14ac:dyDescent="0.2">
      <c r="A60" s="479" t="s">
        <v>561</v>
      </c>
      <c r="B60" s="480">
        <v>342606.37</v>
      </c>
      <c r="C60" s="480">
        <v>130534.88507356489</v>
      </c>
      <c r="D60" s="480">
        <v>212071.48492643508</v>
      </c>
    </row>
    <row r="61" spans="1:4" ht="12.75" x14ac:dyDescent="0.2">
      <c r="A61" s="479" t="s">
        <v>1623</v>
      </c>
      <c r="B61" s="480">
        <v>8672887.2599999998</v>
      </c>
      <c r="C61" s="480">
        <v>278532.6623170824</v>
      </c>
      <c r="D61" s="480">
        <v>8394354.5976829175</v>
      </c>
    </row>
    <row r="62" spans="1:4" ht="12.75" x14ac:dyDescent="0.2">
      <c r="A62" s="479" t="s">
        <v>562</v>
      </c>
      <c r="B62" s="480">
        <v>1122135.96</v>
      </c>
      <c r="C62" s="480">
        <v>82881.87251909911</v>
      </c>
      <c r="D62" s="480">
        <v>1039254.0874809009</v>
      </c>
    </row>
    <row r="63" spans="1:4" ht="12.75" x14ac:dyDescent="0.2">
      <c r="A63" s="479" t="s">
        <v>145</v>
      </c>
      <c r="B63" s="480">
        <v>90313.11</v>
      </c>
      <c r="C63" s="480">
        <v>8342.6825675609998</v>
      </c>
      <c r="D63" s="480">
        <v>81970.427432438999</v>
      </c>
    </row>
    <row r="64" spans="1:4" ht="12.75" x14ac:dyDescent="0.2">
      <c r="A64" s="479" t="s">
        <v>1819</v>
      </c>
      <c r="B64" s="480">
        <v>7507537.1299999999</v>
      </c>
      <c r="C64" s="480">
        <v>81056.210585577501</v>
      </c>
      <c r="D64" s="480">
        <v>7426480.9194144215</v>
      </c>
    </row>
    <row r="65" spans="1:4" ht="12.75" x14ac:dyDescent="0.2">
      <c r="A65" s="479" t="s">
        <v>563</v>
      </c>
      <c r="B65" s="480">
        <v>4092217.04</v>
      </c>
      <c r="C65" s="480">
        <v>1419719.7592676654</v>
      </c>
      <c r="D65" s="480">
        <v>2672497.2807323351</v>
      </c>
    </row>
    <row r="66" spans="1:4" ht="12.75" x14ac:dyDescent="0.2">
      <c r="A66" s="479" t="s">
        <v>325</v>
      </c>
      <c r="B66" s="480">
        <v>272613.42</v>
      </c>
      <c r="C66" s="480">
        <v>150474.93843342949</v>
      </c>
      <c r="D66" s="480">
        <v>122138.48156657051</v>
      </c>
    </row>
    <row r="67" spans="1:4" ht="12.75" x14ac:dyDescent="0.2">
      <c r="A67" s="479" t="s">
        <v>564</v>
      </c>
      <c r="B67" s="480">
        <v>1272269.1000000001</v>
      </c>
      <c r="C67" s="480">
        <v>380131.97207787342</v>
      </c>
      <c r="D67" s="480">
        <v>892137.12792212656</v>
      </c>
    </row>
    <row r="68" spans="1:4" ht="12.75" x14ac:dyDescent="0.2">
      <c r="A68" s="479" t="s">
        <v>565</v>
      </c>
      <c r="B68" s="480">
        <v>6099498.1600000001</v>
      </c>
      <c r="C68" s="480">
        <v>1208311.8428948545</v>
      </c>
      <c r="D68" s="480">
        <v>4891186.3171051461</v>
      </c>
    </row>
    <row r="69" spans="1:4" ht="12.75" x14ac:dyDescent="0.2">
      <c r="A69" s="479" t="s">
        <v>1624</v>
      </c>
      <c r="B69" s="480">
        <v>663201.56000000006</v>
      </c>
      <c r="C69" s="480">
        <v>19838.401916709397</v>
      </c>
      <c r="D69" s="480">
        <v>643363.15808329068</v>
      </c>
    </row>
    <row r="70" spans="1:4" ht="12.75" x14ac:dyDescent="0.2">
      <c r="A70" s="479" t="s">
        <v>363</v>
      </c>
      <c r="B70" s="480">
        <v>1621453.55</v>
      </c>
      <c r="C70" s="480">
        <v>688851.80663479748</v>
      </c>
      <c r="D70" s="480">
        <v>932601.74336520256</v>
      </c>
    </row>
    <row r="71" spans="1:4" ht="12.75" x14ac:dyDescent="0.2">
      <c r="A71" s="479" t="s">
        <v>329</v>
      </c>
      <c r="B71" s="480">
        <v>764252.57</v>
      </c>
      <c r="C71" s="480">
        <v>325011.48224585358</v>
      </c>
      <c r="D71" s="480">
        <v>439241.08775414643</v>
      </c>
    </row>
    <row r="72" spans="1:4" ht="12.75" x14ac:dyDescent="0.2">
      <c r="A72" s="479" t="s">
        <v>1820</v>
      </c>
      <c r="B72" s="480">
        <v>805292.97</v>
      </c>
      <c r="C72" s="480">
        <v>20287.914904733701</v>
      </c>
      <c r="D72" s="480">
        <v>785005.05509526632</v>
      </c>
    </row>
    <row r="73" spans="1:4" ht="12.75" x14ac:dyDescent="0.2">
      <c r="A73" s="479" t="s">
        <v>566</v>
      </c>
      <c r="B73" s="480">
        <v>2321721.2000000002</v>
      </c>
      <c r="C73" s="480">
        <v>270473.7876188549</v>
      </c>
      <c r="D73" s="480">
        <v>2051247.4123811452</v>
      </c>
    </row>
    <row r="74" spans="1:4" ht="12.75" x14ac:dyDescent="0.2">
      <c r="A74" s="479" t="s">
        <v>245</v>
      </c>
      <c r="B74" s="480">
        <v>3147335.27</v>
      </c>
      <c r="C74" s="480">
        <v>234261.0243946616</v>
      </c>
      <c r="D74" s="480">
        <v>2913074.2456053384</v>
      </c>
    </row>
    <row r="75" spans="1:4" ht="12.75" x14ac:dyDescent="0.2">
      <c r="A75" s="479" t="s">
        <v>567</v>
      </c>
      <c r="B75" s="480">
        <v>1337892.8499999999</v>
      </c>
      <c r="C75" s="480">
        <v>563165.62877861294</v>
      </c>
      <c r="D75" s="480">
        <v>774727.22122138704</v>
      </c>
    </row>
    <row r="76" spans="1:4" ht="12.75" x14ac:dyDescent="0.2">
      <c r="A76" s="479" t="s">
        <v>456</v>
      </c>
      <c r="B76" s="480">
        <v>585016.06000000006</v>
      </c>
      <c r="C76" s="480">
        <v>37176.643487022899</v>
      </c>
      <c r="D76" s="480">
        <v>547839.4165129771</v>
      </c>
    </row>
    <row r="77" spans="1:4" ht="12.75" x14ac:dyDescent="0.2">
      <c r="A77" s="479" t="s">
        <v>1182</v>
      </c>
      <c r="B77" s="480">
        <v>717784.66</v>
      </c>
      <c r="C77" s="480">
        <v>23316.245224951399</v>
      </c>
      <c r="D77" s="480">
        <v>694468.41477504862</v>
      </c>
    </row>
    <row r="78" spans="1:4" ht="12.75" x14ac:dyDescent="0.2">
      <c r="A78" s="479" t="s">
        <v>568</v>
      </c>
      <c r="B78" s="480">
        <v>1242033.5899999999</v>
      </c>
      <c r="C78" s="480">
        <v>421018.36787366797</v>
      </c>
      <c r="D78" s="480">
        <v>821015.222126332</v>
      </c>
    </row>
    <row r="79" spans="1:4" ht="12.75" x14ac:dyDescent="0.2">
      <c r="A79" s="479" t="s">
        <v>569</v>
      </c>
      <c r="B79" s="480">
        <v>1739449.72</v>
      </c>
      <c r="C79" s="480">
        <v>573506.69677514071</v>
      </c>
      <c r="D79" s="480">
        <v>1165943.0232248593</v>
      </c>
    </row>
    <row r="80" spans="1:4" ht="12.75" x14ac:dyDescent="0.2">
      <c r="A80" s="479" t="s">
        <v>3</v>
      </c>
      <c r="B80" s="480">
        <v>680329.5</v>
      </c>
      <c r="C80" s="480">
        <v>73488.835829592499</v>
      </c>
      <c r="D80" s="480">
        <v>606840.66417040757</v>
      </c>
    </row>
    <row r="81" spans="1:4" ht="12.75" x14ac:dyDescent="0.2">
      <c r="A81" s="479" t="s">
        <v>1625</v>
      </c>
      <c r="B81" s="480">
        <v>5967092.46</v>
      </c>
      <c r="C81" s="480">
        <v>73234.953356178099</v>
      </c>
      <c r="D81" s="480">
        <v>5893857.5066438215</v>
      </c>
    </row>
    <row r="82" spans="1:4" ht="12.75" x14ac:dyDescent="0.2">
      <c r="A82" s="479" t="s">
        <v>4</v>
      </c>
      <c r="B82" s="480">
        <v>1090279.81</v>
      </c>
      <c r="C82" s="480">
        <v>113356.3832624231</v>
      </c>
      <c r="D82" s="480">
        <v>976923.42673757684</v>
      </c>
    </row>
    <row r="83" spans="1:4" ht="12.75" x14ac:dyDescent="0.2">
      <c r="A83" s="479" t="s">
        <v>570</v>
      </c>
      <c r="B83" s="480">
        <v>463709.68</v>
      </c>
      <c r="C83" s="480">
        <v>85477.265591901902</v>
      </c>
      <c r="D83" s="480">
        <v>378232.41440809809</v>
      </c>
    </row>
    <row r="84" spans="1:4" ht="12.75" x14ac:dyDescent="0.2">
      <c r="A84" s="479" t="s">
        <v>1626</v>
      </c>
      <c r="B84" s="480">
        <v>374972.47000000003</v>
      </c>
      <c r="C84" s="480">
        <v>12181.7982407072</v>
      </c>
      <c r="D84" s="480">
        <v>362790.67175929283</v>
      </c>
    </row>
    <row r="85" spans="1:4" ht="12.75" x14ac:dyDescent="0.2">
      <c r="A85" s="479" t="s">
        <v>231</v>
      </c>
      <c r="B85" s="480">
        <v>518207.80000000005</v>
      </c>
      <c r="C85" s="480">
        <v>14870.1755340405</v>
      </c>
      <c r="D85" s="480">
        <v>503337.62446595955</v>
      </c>
    </row>
    <row r="86" spans="1:4" ht="12.75" x14ac:dyDescent="0.2">
      <c r="A86" s="479" t="s">
        <v>571</v>
      </c>
      <c r="B86" s="480">
        <v>1393187.12</v>
      </c>
      <c r="C86" s="480">
        <v>191042.77739852521</v>
      </c>
      <c r="D86" s="480">
        <v>1202144.3426014748</v>
      </c>
    </row>
    <row r="87" spans="1:4" ht="12.75" x14ac:dyDescent="0.2">
      <c r="A87" s="479" t="s">
        <v>572</v>
      </c>
      <c r="B87" s="480">
        <v>168780.09000000003</v>
      </c>
      <c r="C87" s="480">
        <v>126003.1848481733</v>
      </c>
      <c r="D87" s="480">
        <v>42776.905151826708</v>
      </c>
    </row>
    <row r="88" spans="1:4" ht="12.75" x14ac:dyDescent="0.2">
      <c r="A88" s="479" t="s">
        <v>573</v>
      </c>
      <c r="B88" s="480">
        <v>3134845.06</v>
      </c>
      <c r="C88" s="480">
        <v>1743914.3169988149</v>
      </c>
      <c r="D88" s="480">
        <v>1390930.7430011849</v>
      </c>
    </row>
    <row r="89" spans="1:4" ht="12.75" x14ac:dyDescent="0.2">
      <c r="A89" s="479" t="s">
        <v>1821</v>
      </c>
      <c r="B89" s="480">
        <v>764464.89999999991</v>
      </c>
      <c r="C89" s="480">
        <v>130429.0553246871</v>
      </c>
      <c r="D89" s="480">
        <v>634035.84467531287</v>
      </c>
    </row>
    <row r="90" spans="1:4" ht="12.75" x14ac:dyDescent="0.2">
      <c r="A90" s="479" t="s">
        <v>1822</v>
      </c>
      <c r="B90" s="480">
        <v>178374.87</v>
      </c>
      <c r="C90" s="480">
        <v>1874.7037444209</v>
      </c>
      <c r="D90" s="480">
        <v>176500.1662555791</v>
      </c>
    </row>
    <row r="91" spans="1:4" ht="12.75" x14ac:dyDescent="0.2">
      <c r="A91" s="479" t="s">
        <v>574</v>
      </c>
      <c r="B91" s="480">
        <v>136861.76000000001</v>
      </c>
      <c r="C91" s="480">
        <v>77818.676179441594</v>
      </c>
      <c r="D91" s="480">
        <v>59043.083820558408</v>
      </c>
    </row>
    <row r="92" spans="1:4" ht="12.75" x14ac:dyDescent="0.2">
      <c r="A92" s="479" t="s">
        <v>146</v>
      </c>
      <c r="B92" s="480">
        <v>335413.82999999996</v>
      </c>
      <c r="C92" s="480">
        <v>39910.638990548301</v>
      </c>
      <c r="D92" s="480">
        <v>295503.19100945169</v>
      </c>
    </row>
    <row r="93" spans="1:4" ht="12.75" x14ac:dyDescent="0.2">
      <c r="A93" s="479" t="s">
        <v>790</v>
      </c>
      <c r="B93" s="480">
        <v>0</v>
      </c>
      <c r="C93" s="480">
        <v>9.6774105999999804E-2</v>
      </c>
      <c r="D93" s="480">
        <v>-9.6774105999998028E-2</v>
      </c>
    </row>
    <row r="94" spans="1:4" ht="12.75" x14ac:dyDescent="0.2">
      <c r="A94" s="479" t="s">
        <v>1627</v>
      </c>
      <c r="B94" s="480">
        <v>766294.28</v>
      </c>
      <c r="C94" s="480">
        <v>18093.0206308786</v>
      </c>
      <c r="D94" s="480">
        <v>748201.2593691214</v>
      </c>
    </row>
    <row r="95" spans="1:4" ht="12.75" x14ac:dyDescent="0.2">
      <c r="A95" s="479" t="s">
        <v>581</v>
      </c>
      <c r="B95" s="480">
        <v>586909.49</v>
      </c>
      <c r="C95" s="480">
        <v>207493.42655276743</v>
      </c>
      <c r="D95" s="480">
        <v>379416.06344723259</v>
      </c>
    </row>
    <row r="96" spans="1:4" ht="12.75" x14ac:dyDescent="0.2">
      <c r="A96" s="479" t="s">
        <v>1628</v>
      </c>
      <c r="B96" s="480">
        <v>5724280.7799999993</v>
      </c>
      <c r="C96" s="480">
        <v>1505297.528400369</v>
      </c>
      <c r="D96" s="480">
        <v>4218983.2515996313</v>
      </c>
    </row>
    <row r="97" spans="1:4" ht="12.75" x14ac:dyDescent="0.2">
      <c r="A97" s="479" t="s">
        <v>1823</v>
      </c>
      <c r="B97" s="480">
        <v>155351.25</v>
      </c>
      <c r="C97" s="480">
        <v>1682.4369798028001</v>
      </c>
      <c r="D97" s="480">
        <v>153668.81302019718</v>
      </c>
    </row>
    <row r="98" spans="1:4" ht="12.75" x14ac:dyDescent="0.2">
      <c r="A98" s="479" t="s">
        <v>147</v>
      </c>
      <c r="B98" s="480">
        <v>1208275.96</v>
      </c>
      <c r="C98" s="480">
        <v>86696.041380545692</v>
      </c>
      <c r="D98" s="480">
        <v>1121579.9186194544</v>
      </c>
    </row>
    <row r="99" spans="1:4" ht="12.75" x14ac:dyDescent="0.2">
      <c r="A99" s="479" t="s">
        <v>1824</v>
      </c>
      <c r="B99" s="480">
        <v>18303.11</v>
      </c>
      <c r="C99" s="480">
        <v>198.22777501940001</v>
      </c>
      <c r="D99" s="480">
        <v>18104.8822249806</v>
      </c>
    </row>
    <row r="100" spans="1:4" ht="12.75" x14ac:dyDescent="0.2">
      <c r="A100" s="479" t="s">
        <v>1825</v>
      </c>
      <c r="B100" s="480">
        <v>268465.28999999998</v>
      </c>
      <c r="C100" s="480">
        <v>2904.3363977896001</v>
      </c>
      <c r="D100" s="480">
        <v>265560.95360221039</v>
      </c>
    </row>
    <row r="101" spans="1:4" ht="12.75" x14ac:dyDescent="0.2">
      <c r="A101" s="479" t="s">
        <v>226</v>
      </c>
      <c r="B101" s="480">
        <v>1525948.36</v>
      </c>
      <c r="C101" s="480">
        <v>77454.383151887407</v>
      </c>
      <c r="D101" s="480">
        <v>1448493.9768481127</v>
      </c>
    </row>
    <row r="102" spans="1:4" ht="12.75" x14ac:dyDescent="0.2">
      <c r="A102" s="479" t="s">
        <v>148</v>
      </c>
      <c r="B102" s="480">
        <v>34738.199999999997</v>
      </c>
      <c r="C102" s="480">
        <v>3386.2752200340001</v>
      </c>
      <c r="D102" s="480">
        <v>31351.924779965997</v>
      </c>
    </row>
    <row r="103" spans="1:4" ht="12.75" x14ac:dyDescent="0.2">
      <c r="A103" s="479" t="s">
        <v>777</v>
      </c>
      <c r="B103" s="480">
        <v>94431.1</v>
      </c>
      <c r="C103" s="480">
        <v>5074.211720194</v>
      </c>
      <c r="D103" s="480">
        <v>89356.888279806008</v>
      </c>
    </row>
    <row r="104" spans="1:4" ht="12.75" x14ac:dyDescent="0.2">
      <c r="A104" s="479" t="s">
        <v>457</v>
      </c>
      <c r="B104" s="480">
        <v>443830.8</v>
      </c>
      <c r="C104" s="480">
        <v>51832.514184134401</v>
      </c>
      <c r="D104" s="480">
        <v>391998.28581586562</v>
      </c>
    </row>
    <row r="105" spans="1:4" ht="12.75" x14ac:dyDescent="0.2">
      <c r="A105" s="479" t="s">
        <v>582</v>
      </c>
      <c r="B105" s="480">
        <v>662558.68999999994</v>
      </c>
      <c r="C105" s="480">
        <v>344747.75110158289</v>
      </c>
      <c r="D105" s="480">
        <v>317810.93889841711</v>
      </c>
    </row>
    <row r="106" spans="1:4" ht="12.75" x14ac:dyDescent="0.2">
      <c r="A106" s="479" t="s">
        <v>583</v>
      </c>
      <c r="B106" s="480">
        <v>31454.559999999998</v>
      </c>
      <c r="C106" s="480">
        <v>21487.1466035052</v>
      </c>
      <c r="D106" s="480">
        <v>9967.4133964947996</v>
      </c>
    </row>
    <row r="107" spans="1:4" ht="12.75" x14ac:dyDescent="0.2">
      <c r="A107" s="479" t="s">
        <v>301</v>
      </c>
      <c r="B107" s="480">
        <v>20598.95</v>
      </c>
      <c r="C107" s="480">
        <v>665.68543807800006</v>
      </c>
      <c r="D107" s="480">
        <v>19933.264561921998</v>
      </c>
    </row>
    <row r="108" spans="1:4" ht="12.75" x14ac:dyDescent="0.2">
      <c r="A108" s="479" t="s">
        <v>1826</v>
      </c>
      <c r="B108" s="480">
        <v>15633.369999999999</v>
      </c>
      <c r="C108" s="480">
        <v>169.2472413644</v>
      </c>
      <c r="D108" s="480">
        <v>15464.1227586356</v>
      </c>
    </row>
    <row r="109" spans="1:4" ht="12.75" x14ac:dyDescent="0.2">
      <c r="A109" s="479" t="s">
        <v>1629</v>
      </c>
      <c r="B109" s="480">
        <v>6670270.8200000003</v>
      </c>
      <c r="C109" s="480">
        <v>211147.12923432121</v>
      </c>
      <c r="D109" s="480">
        <v>6459123.6907656789</v>
      </c>
    </row>
    <row r="110" spans="1:4" ht="12.75" x14ac:dyDescent="0.2">
      <c r="A110" s="479" t="s">
        <v>1827</v>
      </c>
      <c r="B110" s="480">
        <v>968165.59000000008</v>
      </c>
      <c r="C110" s="480">
        <v>304636.54317021789</v>
      </c>
      <c r="D110" s="480">
        <v>663529.04682978196</v>
      </c>
    </row>
    <row r="111" spans="1:4" ht="12.75" x14ac:dyDescent="0.2">
      <c r="A111" s="479" t="s">
        <v>584</v>
      </c>
      <c r="B111" s="480">
        <v>4572177.45</v>
      </c>
      <c r="C111" s="480">
        <v>1654432.5165718156</v>
      </c>
      <c r="D111" s="480">
        <v>2917744.9334281846</v>
      </c>
    </row>
    <row r="112" spans="1:4" ht="12.75" x14ac:dyDescent="0.2">
      <c r="A112" s="479" t="s">
        <v>1630</v>
      </c>
      <c r="B112" s="480">
        <v>1145453.31</v>
      </c>
      <c r="C112" s="480">
        <v>33546.903747383301</v>
      </c>
      <c r="D112" s="480">
        <v>1111906.4062526168</v>
      </c>
    </row>
    <row r="113" spans="1:4" ht="12.75" x14ac:dyDescent="0.2">
      <c r="A113" s="479" t="s">
        <v>1828</v>
      </c>
      <c r="B113" s="480">
        <v>1224787.43</v>
      </c>
      <c r="C113" s="480">
        <v>10285.446392408199</v>
      </c>
      <c r="D113" s="480">
        <v>1214501.9836075918</v>
      </c>
    </row>
    <row r="114" spans="1:4" ht="12.75" x14ac:dyDescent="0.2">
      <c r="A114" s="479" t="s">
        <v>585</v>
      </c>
      <c r="B114" s="480">
        <v>644074.55000000005</v>
      </c>
      <c r="C114" s="480">
        <v>222381.86469496461</v>
      </c>
      <c r="D114" s="480">
        <v>421692.68530503538</v>
      </c>
    </row>
    <row r="115" spans="1:4" ht="12.75" x14ac:dyDescent="0.2">
      <c r="A115" s="479" t="s">
        <v>586</v>
      </c>
      <c r="B115" s="480">
        <v>4546435.5600000005</v>
      </c>
      <c r="C115" s="480">
        <v>314944.97609457141</v>
      </c>
      <c r="D115" s="480">
        <v>4231490.5839054286</v>
      </c>
    </row>
    <row r="116" spans="1:4" ht="12.75" x14ac:dyDescent="0.2">
      <c r="A116" s="479" t="s">
        <v>587</v>
      </c>
      <c r="B116" s="480">
        <v>1647837.72</v>
      </c>
      <c r="C116" s="480">
        <v>725252.68662618962</v>
      </c>
      <c r="D116" s="480">
        <v>922585.03337381035</v>
      </c>
    </row>
    <row r="117" spans="1:4" ht="12.75" x14ac:dyDescent="0.2">
      <c r="A117" s="479" t="s">
        <v>1829</v>
      </c>
      <c r="B117" s="480">
        <v>1619798.51</v>
      </c>
      <c r="C117" s="480">
        <v>187353.49777712001</v>
      </c>
      <c r="D117" s="480">
        <v>1432445.01222288</v>
      </c>
    </row>
    <row r="118" spans="1:4" ht="12.75" x14ac:dyDescent="0.2">
      <c r="A118" s="479" t="s">
        <v>1631</v>
      </c>
      <c r="B118" s="480">
        <v>726933.1</v>
      </c>
      <c r="C118" s="480">
        <v>23547.474294688698</v>
      </c>
      <c r="D118" s="480">
        <v>703385.62570531131</v>
      </c>
    </row>
    <row r="119" spans="1:4" ht="12.75" x14ac:dyDescent="0.2">
      <c r="A119" s="479" t="s">
        <v>589</v>
      </c>
      <c r="B119" s="480">
        <v>2175904.38</v>
      </c>
      <c r="C119" s="480">
        <v>696088.2623755713</v>
      </c>
      <c r="D119" s="480">
        <v>1479816.1176244286</v>
      </c>
    </row>
    <row r="120" spans="1:4" ht="12.75" x14ac:dyDescent="0.2">
      <c r="A120" s="479" t="s">
        <v>590</v>
      </c>
      <c r="B120" s="480">
        <v>75206.009999999995</v>
      </c>
      <c r="C120" s="480">
        <v>28526.865766856201</v>
      </c>
      <c r="D120" s="480">
        <v>46679.144233143794</v>
      </c>
    </row>
    <row r="121" spans="1:4" ht="12.75" x14ac:dyDescent="0.2">
      <c r="A121" s="479" t="s">
        <v>1830</v>
      </c>
      <c r="B121" s="480">
        <v>317957.09000000003</v>
      </c>
      <c r="C121" s="480">
        <v>3438.7946412202</v>
      </c>
      <c r="D121" s="480">
        <v>314518.29535877978</v>
      </c>
    </row>
    <row r="122" spans="1:4" ht="12.75" x14ac:dyDescent="0.2">
      <c r="A122" s="479" t="s">
        <v>1632</v>
      </c>
      <c r="B122" s="480">
        <v>1708036.02</v>
      </c>
      <c r="C122" s="480">
        <v>54910.408283198398</v>
      </c>
      <c r="D122" s="480">
        <v>1653125.6117168018</v>
      </c>
    </row>
    <row r="123" spans="1:4" ht="12.75" x14ac:dyDescent="0.2">
      <c r="A123" s="479" t="s">
        <v>1831</v>
      </c>
      <c r="B123" s="480">
        <v>5635011.0599999996</v>
      </c>
      <c r="C123" s="480">
        <v>2272899.2985153333</v>
      </c>
      <c r="D123" s="480">
        <v>3362111.7614846667</v>
      </c>
    </row>
    <row r="124" spans="1:4" ht="12.75" x14ac:dyDescent="0.2">
      <c r="A124" s="479" t="s">
        <v>1832</v>
      </c>
      <c r="B124" s="480">
        <v>716.44</v>
      </c>
      <c r="C124" s="480">
        <v>504.38897718560003</v>
      </c>
      <c r="D124" s="480">
        <v>212.05102281440003</v>
      </c>
    </row>
    <row r="125" spans="1:4" ht="12.75" x14ac:dyDescent="0.2">
      <c r="A125" s="479" t="s">
        <v>1633</v>
      </c>
      <c r="B125" s="480">
        <v>9146834.0099999998</v>
      </c>
      <c r="C125" s="480">
        <v>292769.98747364874</v>
      </c>
      <c r="D125" s="480">
        <v>8854064.0225263517</v>
      </c>
    </row>
    <row r="126" spans="1:4" ht="12.75" x14ac:dyDescent="0.2">
      <c r="A126" s="479" t="s">
        <v>373</v>
      </c>
      <c r="B126" s="480">
        <v>10065.25</v>
      </c>
      <c r="C126" s="480">
        <v>760.72787085749997</v>
      </c>
      <c r="D126" s="480">
        <v>9304.5221291425005</v>
      </c>
    </row>
    <row r="127" spans="1:4" ht="12.75" x14ac:dyDescent="0.2">
      <c r="A127" s="479" t="s">
        <v>250</v>
      </c>
      <c r="B127" s="480">
        <v>129073.45000000001</v>
      </c>
      <c r="C127" s="480">
        <v>11049.9298557481</v>
      </c>
      <c r="D127" s="480">
        <v>118023.5201442519</v>
      </c>
    </row>
    <row r="128" spans="1:4" ht="12.75" x14ac:dyDescent="0.2">
      <c r="A128" s="479" t="s">
        <v>149</v>
      </c>
      <c r="B128" s="480">
        <v>36198.840000000004</v>
      </c>
      <c r="C128" s="480">
        <v>1909.3192178648997</v>
      </c>
      <c r="D128" s="480">
        <v>34289.520782135107</v>
      </c>
    </row>
    <row r="129" spans="1:4" ht="12.75" x14ac:dyDescent="0.2">
      <c r="A129" s="479" t="s">
        <v>592</v>
      </c>
      <c r="B129" s="480">
        <v>1203065.9099999999</v>
      </c>
      <c r="C129" s="480">
        <v>156793.8201308453</v>
      </c>
      <c r="D129" s="480">
        <v>1046272.0898691546</v>
      </c>
    </row>
    <row r="130" spans="1:4" ht="12.75" x14ac:dyDescent="0.2">
      <c r="A130" s="479" t="s">
        <v>230</v>
      </c>
      <c r="B130" s="480">
        <v>379487.30000000005</v>
      </c>
      <c r="C130" s="480">
        <v>57869.7817104735</v>
      </c>
      <c r="D130" s="480">
        <v>321617.51828952652</v>
      </c>
    </row>
    <row r="131" spans="1:4" ht="12.75" x14ac:dyDescent="0.2">
      <c r="A131" s="479" t="s">
        <v>360</v>
      </c>
      <c r="B131" s="480">
        <v>1853699.71</v>
      </c>
      <c r="C131" s="480">
        <v>149250.46354584349</v>
      </c>
      <c r="D131" s="480">
        <v>1704449.2464541565</v>
      </c>
    </row>
    <row r="132" spans="1:4" ht="12.75" x14ac:dyDescent="0.2">
      <c r="A132" s="479" t="s">
        <v>5</v>
      </c>
      <c r="B132" s="480">
        <v>1157207.3999999999</v>
      </c>
      <c r="C132" s="480">
        <v>187443.28149495961</v>
      </c>
      <c r="D132" s="480">
        <v>969764.11850504042</v>
      </c>
    </row>
    <row r="133" spans="1:4" ht="12.75" x14ac:dyDescent="0.2">
      <c r="A133" s="479" t="s">
        <v>240</v>
      </c>
      <c r="B133" s="480">
        <v>8028189.2199999997</v>
      </c>
      <c r="C133" s="480">
        <v>591547.09009485366</v>
      </c>
      <c r="D133" s="480">
        <v>7436642.1299051465</v>
      </c>
    </row>
    <row r="134" spans="1:4" ht="12.75" x14ac:dyDescent="0.2">
      <c r="A134" s="479" t="s">
        <v>150</v>
      </c>
      <c r="B134" s="480">
        <v>675942.96</v>
      </c>
      <c r="C134" s="480">
        <v>72414.316077061696</v>
      </c>
      <c r="D134" s="480">
        <v>603528.64392293827</v>
      </c>
    </row>
    <row r="135" spans="1:4" ht="12.75" x14ac:dyDescent="0.2">
      <c r="A135" s="479" t="s">
        <v>772</v>
      </c>
      <c r="B135" s="480">
        <v>371304.31</v>
      </c>
      <c r="C135" s="480">
        <v>18774.8773536876</v>
      </c>
      <c r="D135" s="480">
        <v>352529.43264631234</v>
      </c>
    </row>
    <row r="136" spans="1:4" ht="12.75" x14ac:dyDescent="0.2">
      <c r="A136" s="479" t="s">
        <v>1634</v>
      </c>
      <c r="B136" s="480">
        <v>413349.97</v>
      </c>
      <c r="C136" s="480">
        <v>10413.612597703701</v>
      </c>
      <c r="D136" s="480">
        <v>402936.35740229627</v>
      </c>
    </row>
    <row r="137" spans="1:4" ht="12.75" x14ac:dyDescent="0.2">
      <c r="A137" s="479" t="s">
        <v>1833</v>
      </c>
      <c r="B137" s="480">
        <v>470458.99</v>
      </c>
      <c r="C137" s="480">
        <v>3950.7922786826002</v>
      </c>
      <c r="D137" s="480">
        <v>466508.19772131741</v>
      </c>
    </row>
    <row r="138" spans="1:4" ht="12.75" x14ac:dyDescent="0.2">
      <c r="A138" s="479" t="s">
        <v>1635</v>
      </c>
      <c r="B138" s="480">
        <v>6544838.7799999993</v>
      </c>
      <c r="C138" s="480">
        <v>201643.73015710909</v>
      </c>
      <c r="D138" s="480">
        <v>6343195.0498428904</v>
      </c>
    </row>
    <row r="139" spans="1:4" ht="12.75" x14ac:dyDescent="0.2">
      <c r="A139" s="479" t="s">
        <v>593</v>
      </c>
      <c r="B139" s="480">
        <v>4051727.6</v>
      </c>
      <c r="C139" s="480">
        <v>1631122.5172170014</v>
      </c>
      <c r="D139" s="480">
        <v>2420605.0827829987</v>
      </c>
    </row>
    <row r="140" spans="1:4" ht="12.75" x14ac:dyDescent="0.2">
      <c r="A140" s="479" t="s">
        <v>594</v>
      </c>
      <c r="B140" s="480">
        <v>2889882.6</v>
      </c>
      <c r="C140" s="480">
        <v>1053320.5924760392</v>
      </c>
      <c r="D140" s="480">
        <v>1836562.0075239611</v>
      </c>
    </row>
    <row r="141" spans="1:4" ht="12.75" x14ac:dyDescent="0.2">
      <c r="A141" s="479" t="s">
        <v>1636</v>
      </c>
      <c r="B141" s="480">
        <v>428880.39999999997</v>
      </c>
      <c r="C141" s="480">
        <v>13889.019401814499</v>
      </c>
      <c r="D141" s="480">
        <v>414991.38059818547</v>
      </c>
    </row>
    <row r="142" spans="1:4" ht="12.75" x14ac:dyDescent="0.2">
      <c r="A142" s="479" t="s">
        <v>1637</v>
      </c>
      <c r="B142" s="480">
        <v>432709.94</v>
      </c>
      <c r="C142" s="480">
        <v>14055.064649245302</v>
      </c>
      <c r="D142" s="480">
        <v>418654.87535075465</v>
      </c>
    </row>
    <row r="143" spans="1:4" ht="12.75" x14ac:dyDescent="0.2">
      <c r="A143" s="479" t="s">
        <v>1638</v>
      </c>
      <c r="B143" s="480">
        <v>728373.60000000009</v>
      </c>
      <c r="C143" s="480">
        <v>23634.2673142848</v>
      </c>
      <c r="D143" s="480">
        <v>704739.33268571517</v>
      </c>
    </row>
    <row r="144" spans="1:4" ht="12.75" x14ac:dyDescent="0.2">
      <c r="A144" s="479" t="s">
        <v>377</v>
      </c>
      <c r="B144" s="480">
        <v>1448970.51</v>
      </c>
      <c r="C144" s="480">
        <v>75021.319532751804</v>
      </c>
      <c r="D144" s="480">
        <v>1373949.1904672482</v>
      </c>
    </row>
    <row r="145" spans="1:4" ht="12.75" x14ac:dyDescent="0.2">
      <c r="A145" s="479" t="s">
        <v>1834</v>
      </c>
      <c r="B145" s="480">
        <v>251551.55000000002</v>
      </c>
      <c r="C145" s="480">
        <v>2386.4997656722999</v>
      </c>
      <c r="D145" s="480">
        <v>249165.0502343277</v>
      </c>
    </row>
    <row r="146" spans="1:4" ht="12.75" x14ac:dyDescent="0.2">
      <c r="A146" s="479" t="s">
        <v>1639</v>
      </c>
      <c r="B146" s="480">
        <v>505052.27999999997</v>
      </c>
      <c r="C146" s="480">
        <v>16410.683588385898</v>
      </c>
      <c r="D146" s="480">
        <v>488641.5964116141</v>
      </c>
    </row>
    <row r="147" spans="1:4" ht="12.75" x14ac:dyDescent="0.2">
      <c r="A147" s="479" t="s">
        <v>223</v>
      </c>
      <c r="B147" s="480">
        <v>6571159.5499999998</v>
      </c>
      <c r="C147" s="480">
        <v>357609.442035352</v>
      </c>
      <c r="D147" s="480">
        <v>6213550.1079646479</v>
      </c>
    </row>
    <row r="148" spans="1:4" ht="12.75" x14ac:dyDescent="0.2">
      <c r="A148" s="479" t="s">
        <v>359</v>
      </c>
      <c r="B148" s="480">
        <v>838141.09</v>
      </c>
      <c r="C148" s="480">
        <v>356693.97406116803</v>
      </c>
      <c r="D148" s="480">
        <v>481447.11593883199</v>
      </c>
    </row>
    <row r="149" spans="1:4" ht="12.75" x14ac:dyDescent="0.2">
      <c r="A149" s="479" t="s">
        <v>1835</v>
      </c>
      <c r="B149" s="480">
        <v>352135.16000000003</v>
      </c>
      <c r="C149" s="480">
        <v>3810.9993706138002</v>
      </c>
      <c r="D149" s="480">
        <v>348324.1606293862</v>
      </c>
    </row>
    <row r="150" spans="1:4" ht="12.75" x14ac:dyDescent="0.2">
      <c r="A150" s="479" t="s">
        <v>151</v>
      </c>
      <c r="B150" s="480">
        <v>10743223.67</v>
      </c>
      <c r="C150" s="480">
        <v>1217695.4412409291</v>
      </c>
      <c r="D150" s="480">
        <v>9525528.2287590709</v>
      </c>
    </row>
    <row r="151" spans="1:4" ht="12.75" x14ac:dyDescent="0.2">
      <c r="A151" s="479" t="s">
        <v>355</v>
      </c>
      <c r="B151" s="480">
        <v>42274.14</v>
      </c>
      <c r="C151" s="480">
        <v>21100.902211847002</v>
      </c>
      <c r="D151" s="480">
        <v>21173.237788153001</v>
      </c>
    </row>
    <row r="152" spans="1:4" ht="12.75" x14ac:dyDescent="0.2">
      <c r="A152" s="479" t="s">
        <v>792</v>
      </c>
      <c r="B152" s="480">
        <v>61640.26</v>
      </c>
      <c r="C152" s="480">
        <v>3326.6917356357999</v>
      </c>
      <c r="D152" s="480">
        <v>58313.568264364207</v>
      </c>
    </row>
    <row r="153" spans="1:4" ht="12.75" x14ac:dyDescent="0.2">
      <c r="A153" s="479" t="s">
        <v>1836</v>
      </c>
      <c r="B153" s="480">
        <v>294886.83999999997</v>
      </c>
      <c r="C153" s="480">
        <v>3189.2772464424997</v>
      </c>
      <c r="D153" s="480">
        <v>291697.56275355746</v>
      </c>
    </row>
    <row r="154" spans="1:4" ht="12.75" x14ac:dyDescent="0.2">
      <c r="A154" s="479" t="s">
        <v>297</v>
      </c>
      <c r="B154" s="480">
        <v>855056.39</v>
      </c>
      <c r="C154" s="480">
        <v>70906.130287155902</v>
      </c>
      <c r="D154" s="480">
        <v>784150.25971284404</v>
      </c>
    </row>
    <row r="155" spans="1:4" ht="12.75" x14ac:dyDescent="0.2">
      <c r="A155" s="479" t="s">
        <v>6</v>
      </c>
      <c r="B155" s="480">
        <v>391746.15</v>
      </c>
      <c r="C155" s="480">
        <v>182322.9222465473</v>
      </c>
      <c r="D155" s="480">
        <v>209423.22775345272</v>
      </c>
    </row>
    <row r="156" spans="1:4" ht="12.75" x14ac:dyDescent="0.2">
      <c r="A156" s="479" t="s">
        <v>458</v>
      </c>
      <c r="B156" s="480">
        <v>1664466.5999999999</v>
      </c>
      <c r="C156" s="480">
        <v>96330.175878936992</v>
      </c>
      <c r="D156" s="480">
        <v>1568136.424121063</v>
      </c>
    </row>
    <row r="157" spans="1:4" ht="12.75" x14ac:dyDescent="0.2">
      <c r="A157" s="479" t="s">
        <v>361</v>
      </c>
      <c r="B157" s="480">
        <v>208189.54</v>
      </c>
      <c r="C157" s="480">
        <v>20233.6807217885</v>
      </c>
      <c r="D157" s="480">
        <v>187955.85927821149</v>
      </c>
    </row>
    <row r="158" spans="1:4" ht="12.75" x14ac:dyDescent="0.2">
      <c r="A158" s="479" t="s">
        <v>357</v>
      </c>
      <c r="B158" s="480">
        <v>142384.17000000001</v>
      </c>
      <c r="C158" s="480">
        <v>13809.4636153967</v>
      </c>
      <c r="D158" s="480">
        <v>128574.70638460331</v>
      </c>
    </row>
    <row r="159" spans="1:4" ht="12.75" x14ac:dyDescent="0.2">
      <c r="A159" s="479" t="s">
        <v>1837</v>
      </c>
      <c r="B159" s="480">
        <v>801352.34</v>
      </c>
      <c r="C159" s="480">
        <v>6729.5485997116002</v>
      </c>
      <c r="D159" s="480">
        <v>794622.79140028835</v>
      </c>
    </row>
    <row r="160" spans="1:4" ht="12.75" x14ac:dyDescent="0.2">
      <c r="A160" s="479" t="s">
        <v>595</v>
      </c>
      <c r="B160" s="480">
        <v>5479524.6099999994</v>
      </c>
      <c r="C160" s="480">
        <v>2482384.978226033</v>
      </c>
      <c r="D160" s="480">
        <v>2997139.6317739668</v>
      </c>
    </row>
    <row r="161" spans="1:4" ht="12.75" x14ac:dyDescent="0.2">
      <c r="A161" s="479" t="s">
        <v>366</v>
      </c>
      <c r="B161" s="480">
        <v>1518337.04</v>
      </c>
      <c r="C161" s="480">
        <v>151830.84476851762</v>
      </c>
      <c r="D161" s="480">
        <v>1366506.1952314826</v>
      </c>
    </row>
    <row r="162" spans="1:4" ht="12.75" x14ac:dyDescent="0.2">
      <c r="A162" s="479" t="s">
        <v>596</v>
      </c>
      <c r="B162" s="480">
        <v>4960964</v>
      </c>
      <c r="C162" s="480">
        <v>1206676.6612361209</v>
      </c>
      <c r="D162" s="480">
        <v>3754287.3387638787</v>
      </c>
    </row>
    <row r="163" spans="1:4" ht="12.75" x14ac:dyDescent="0.2">
      <c r="A163" s="479" t="s">
        <v>795</v>
      </c>
      <c r="B163" s="480">
        <v>383695.66</v>
      </c>
      <c r="C163" s="480">
        <v>20710.581289796599</v>
      </c>
      <c r="D163" s="480">
        <v>362985.07871020341</v>
      </c>
    </row>
    <row r="164" spans="1:4" ht="12.75" x14ac:dyDescent="0.2">
      <c r="A164" s="479" t="s">
        <v>597</v>
      </c>
      <c r="B164" s="480">
        <v>7322646.4699999997</v>
      </c>
      <c r="C164" s="480">
        <v>2672981.8794487957</v>
      </c>
      <c r="D164" s="480">
        <v>4649664.590551204</v>
      </c>
    </row>
    <row r="165" spans="1:4" ht="12.75" x14ac:dyDescent="0.2">
      <c r="A165" s="479" t="s">
        <v>598</v>
      </c>
      <c r="B165" s="480">
        <v>678442.5</v>
      </c>
      <c r="C165" s="480">
        <v>358091.67998341669</v>
      </c>
      <c r="D165" s="480">
        <v>320350.82001658331</v>
      </c>
    </row>
    <row r="166" spans="1:4" ht="12.75" x14ac:dyDescent="0.2">
      <c r="A166" s="479" t="s">
        <v>612</v>
      </c>
      <c r="B166" s="480">
        <v>6654335.8599999994</v>
      </c>
      <c r="C166" s="480">
        <v>1614515.9878501247</v>
      </c>
      <c r="D166" s="480">
        <v>5039819.8721498754</v>
      </c>
    </row>
    <row r="167" spans="1:4" ht="12.75" x14ac:dyDescent="0.2">
      <c r="A167" s="479" t="s">
        <v>227</v>
      </c>
      <c r="B167" s="480">
        <v>52023.41</v>
      </c>
      <c r="C167" s="480">
        <v>8452.0582193604005</v>
      </c>
      <c r="D167" s="480">
        <v>43571.351780639605</v>
      </c>
    </row>
    <row r="168" spans="1:4" ht="12.75" x14ac:dyDescent="0.2">
      <c r="A168" s="479" t="s">
        <v>241</v>
      </c>
      <c r="B168" s="480">
        <v>868711.9</v>
      </c>
      <c r="C168" s="480">
        <v>63911.087128933606</v>
      </c>
      <c r="D168" s="480">
        <v>804800.81287106639</v>
      </c>
    </row>
    <row r="169" spans="1:4" ht="12.75" x14ac:dyDescent="0.2">
      <c r="A169" s="479" t="s">
        <v>793</v>
      </c>
      <c r="B169" s="480">
        <v>390585.28</v>
      </c>
      <c r="C169" s="480">
        <v>19789.963631471299</v>
      </c>
      <c r="D169" s="480">
        <v>370795.3163685287</v>
      </c>
    </row>
    <row r="170" spans="1:4" ht="12.75" x14ac:dyDescent="0.2">
      <c r="A170" s="479" t="s">
        <v>222</v>
      </c>
      <c r="B170" s="480">
        <v>6161848.25</v>
      </c>
      <c r="C170" s="480">
        <v>1950346.0379925813</v>
      </c>
      <c r="D170" s="480">
        <v>4211502.2120074192</v>
      </c>
    </row>
    <row r="171" spans="1:4" ht="12.75" x14ac:dyDescent="0.2">
      <c r="A171" s="479" t="s">
        <v>1838</v>
      </c>
      <c r="B171" s="480">
        <v>33574.299999999996</v>
      </c>
      <c r="C171" s="480">
        <v>1818.0338210694001</v>
      </c>
      <c r="D171" s="480">
        <v>31756.266178930597</v>
      </c>
    </row>
    <row r="172" spans="1:4" ht="12.75" x14ac:dyDescent="0.2">
      <c r="A172" s="479" t="s">
        <v>614</v>
      </c>
      <c r="B172" s="480">
        <v>5832881.7400000002</v>
      </c>
      <c r="C172" s="480">
        <v>892536.16864254139</v>
      </c>
      <c r="D172" s="480">
        <v>4940345.5713574588</v>
      </c>
    </row>
    <row r="173" spans="1:4" ht="12.75" x14ac:dyDescent="0.2">
      <c r="A173" s="479" t="s">
        <v>1183</v>
      </c>
      <c r="B173" s="480">
        <v>14571880.52</v>
      </c>
      <c r="C173" s="480">
        <v>660363.07138272584</v>
      </c>
      <c r="D173" s="480">
        <v>13911517.448617274</v>
      </c>
    </row>
    <row r="174" spans="1:4" ht="12.75" x14ac:dyDescent="0.2">
      <c r="A174" s="479" t="s">
        <v>1184</v>
      </c>
      <c r="B174" s="480">
        <v>13842471.520000001</v>
      </c>
      <c r="C174" s="480">
        <v>460511.19588243176</v>
      </c>
      <c r="D174" s="480">
        <v>13381960.324117569</v>
      </c>
    </row>
    <row r="175" spans="1:4" ht="12.75" x14ac:dyDescent="0.2">
      <c r="A175" s="479" t="s">
        <v>615</v>
      </c>
      <c r="B175" s="480">
        <v>8867066.6499999985</v>
      </c>
      <c r="C175" s="480">
        <v>4295967.2237348342</v>
      </c>
      <c r="D175" s="480">
        <v>4571099.4262651652</v>
      </c>
    </row>
    <row r="176" spans="1:4" ht="12.75" x14ac:dyDescent="0.2">
      <c r="A176" s="479" t="s">
        <v>152</v>
      </c>
      <c r="B176" s="480">
        <v>589225.75</v>
      </c>
      <c r="C176" s="480">
        <v>58157.740396750902</v>
      </c>
      <c r="D176" s="480">
        <v>531068.00960324914</v>
      </c>
    </row>
    <row r="177" spans="1:4" ht="12.75" x14ac:dyDescent="0.2">
      <c r="A177" s="479" t="s">
        <v>299</v>
      </c>
      <c r="B177" s="480">
        <v>7641271.0699999994</v>
      </c>
      <c r="C177" s="480">
        <v>1215213.9250191886</v>
      </c>
      <c r="D177" s="480">
        <v>6426057.1449808115</v>
      </c>
    </row>
    <row r="178" spans="1:4" ht="12.75" x14ac:dyDescent="0.2">
      <c r="A178" s="479" t="s">
        <v>1640</v>
      </c>
      <c r="B178" s="480">
        <v>521016.31</v>
      </c>
      <c r="C178" s="480">
        <v>205457.0619989624</v>
      </c>
      <c r="D178" s="480">
        <v>315559.24800103763</v>
      </c>
    </row>
    <row r="179" spans="1:4" ht="12.75" x14ac:dyDescent="0.2">
      <c r="A179" s="479" t="s">
        <v>1641</v>
      </c>
      <c r="B179" s="480">
        <v>734848.61</v>
      </c>
      <c r="C179" s="480">
        <v>443315.8859274807</v>
      </c>
      <c r="D179" s="480">
        <v>291532.72407251934</v>
      </c>
    </row>
    <row r="180" spans="1:4" ht="12.75" x14ac:dyDescent="0.2">
      <c r="A180" s="479" t="s">
        <v>1642</v>
      </c>
      <c r="B180" s="480">
        <v>1748067.46</v>
      </c>
      <c r="C180" s="480">
        <v>1283963.8024018537</v>
      </c>
      <c r="D180" s="480">
        <v>464103.6575981463</v>
      </c>
    </row>
    <row r="181" spans="1:4" ht="12.75" x14ac:dyDescent="0.2">
      <c r="A181" s="479" t="s">
        <v>1839</v>
      </c>
      <c r="B181" s="480">
        <v>15811816.5</v>
      </c>
      <c r="C181" s="480">
        <v>8117081.9674143512</v>
      </c>
      <c r="D181" s="480">
        <v>7694734.5325856488</v>
      </c>
    </row>
    <row r="182" spans="1:4" ht="12.75" x14ac:dyDescent="0.2">
      <c r="A182" s="479" t="s">
        <v>1840</v>
      </c>
      <c r="B182" s="480">
        <v>9644.73</v>
      </c>
      <c r="C182" s="480">
        <v>80.993934910199997</v>
      </c>
      <c r="D182" s="480">
        <v>9563.736065089799</v>
      </c>
    </row>
    <row r="183" spans="1:4" ht="12.75" x14ac:dyDescent="0.2">
      <c r="A183" s="479" t="s">
        <v>1841</v>
      </c>
      <c r="B183" s="480">
        <v>0.01</v>
      </c>
      <c r="C183" s="480">
        <v>3.2493289999999998E-4</v>
      </c>
      <c r="D183" s="480">
        <v>9.6750671000000003E-3</v>
      </c>
    </row>
    <row r="184" spans="1:4" ht="12.75" x14ac:dyDescent="0.2">
      <c r="A184" s="479" t="s">
        <v>1842</v>
      </c>
      <c r="B184" s="480">
        <v>3286826.77</v>
      </c>
      <c r="C184" s="480">
        <v>82805.717050231702</v>
      </c>
      <c r="D184" s="480">
        <v>3204021.0529497685</v>
      </c>
    </row>
    <row r="185" spans="1:4" ht="12.75" x14ac:dyDescent="0.2">
      <c r="A185" s="479" t="s">
        <v>1843</v>
      </c>
      <c r="B185" s="480">
        <v>1387938.31</v>
      </c>
      <c r="C185" s="480">
        <v>34966.621310875104</v>
      </c>
      <c r="D185" s="480">
        <v>1352971.688689125</v>
      </c>
    </row>
    <row r="186" spans="1:4" ht="12.75" x14ac:dyDescent="0.2">
      <c r="A186" s="479" t="s">
        <v>1643</v>
      </c>
      <c r="B186" s="480">
        <v>8683.61</v>
      </c>
      <c r="C186" s="480">
        <v>218.76801028809999</v>
      </c>
      <c r="D186" s="480">
        <v>8464.8419897119002</v>
      </c>
    </row>
    <row r="187" spans="1:4" ht="12.75" x14ac:dyDescent="0.2">
      <c r="A187" s="479" t="s">
        <v>1844</v>
      </c>
      <c r="B187" s="480">
        <v>2187356.4</v>
      </c>
      <c r="C187" s="480">
        <v>55106.529130044</v>
      </c>
      <c r="D187" s="480">
        <v>2132249.870869956</v>
      </c>
    </row>
    <row r="188" spans="1:4" ht="12.75" x14ac:dyDescent="0.2">
      <c r="A188" s="479" t="s">
        <v>1644</v>
      </c>
      <c r="B188" s="480">
        <v>45254730.43</v>
      </c>
      <c r="C188" s="480">
        <v>1463752.4545819571</v>
      </c>
      <c r="D188" s="480">
        <v>43790977.975418039</v>
      </c>
    </row>
    <row r="189" spans="1:4" ht="12.75" x14ac:dyDescent="0.2">
      <c r="A189" s="479" t="s">
        <v>1645</v>
      </c>
      <c r="B189" s="480">
        <v>5890488.9500000002</v>
      </c>
      <c r="C189" s="480">
        <v>191401.36569414599</v>
      </c>
      <c r="D189" s="480">
        <v>5699087.5843058545</v>
      </c>
    </row>
    <row r="190" spans="1:4" ht="12.75" x14ac:dyDescent="0.2">
      <c r="A190" s="479" t="s">
        <v>153</v>
      </c>
      <c r="B190" s="480">
        <v>4333506.58</v>
      </c>
      <c r="C190" s="480">
        <v>508681.65372871002</v>
      </c>
      <c r="D190" s="480">
        <v>3824824.9262712896</v>
      </c>
    </row>
    <row r="191" spans="1:4" ht="12.75" x14ac:dyDescent="0.2">
      <c r="A191" s="479" t="s">
        <v>154</v>
      </c>
      <c r="B191" s="480">
        <v>326988.25</v>
      </c>
      <c r="C191" s="480">
        <v>28645.069894833003</v>
      </c>
      <c r="D191" s="480">
        <v>298343.18010516698</v>
      </c>
    </row>
    <row r="192" spans="1:4" ht="12.75" x14ac:dyDescent="0.2">
      <c r="A192" s="479" t="s">
        <v>155</v>
      </c>
      <c r="B192" s="480">
        <v>828352.69</v>
      </c>
      <c r="C192" s="480">
        <v>98608.174881134488</v>
      </c>
      <c r="D192" s="480">
        <v>729744.51511886553</v>
      </c>
    </row>
    <row r="193" spans="1:4" ht="12.75" x14ac:dyDescent="0.2">
      <c r="A193" s="479" t="s">
        <v>616</v>
      </c>
      <c r="B193" s="480">
        <v>191222.96</v>
      </c>
      <c r="C193" s="480">
        <v>66973.5897844055</v>
      </c>
      <c r="D193" s="480">
        <v>124249.37021559449</v>
      </c>
    </row>
    <row r="194" spans="1:4" ht="12.75" x14ac:dyDescent="0.2">
      <c r="A194" s="479" t="s">
        <v>617</v>
      </c>
      <c r="B194" s="480">
        <v>2950122.95</v>
      </c>
      <c r="C194" s="480">
        <v>762577.19210406137</v>
      </c>
      <c r="D194" s="480">
        <v>2187545.7578959386</v>
      </c>
    </row>
    <row r="195" spans="1:4" ht="12.75" x14ac:dyDescent="0.2">
      <c r="A195" s="479" t="s">
        <v>618</v>
      </c>
      <c r="B195" s="480">
        <v>1836720.83</v>
      </c>
      <c r="C195" s="480">
        <v>544519.35333999665</v>
      </c>
      <c r="D195" s="480">
        <v>1292201.4766600034</v>
      </c>
    </row>
    <row r="196" spans="1:4" ht="12.75" x14ac:dyDescent="0.2">
      <c r="A196" s="479" t="s">
        <v>1845</v>
      </c>
      <c r="B196" s="480">
        <v>640220.42999999993</v>
      </c>
      <c r="C196" s="480">
        <v>367806.94789808884</v>
      </c>
      <c r="D196" s="480">
        <v>272413.48210191121</v>
      </c>
    </row>
    <row r="197" spans="1:4" ht="12.75" x14ac:dyDescent="0.2">
      <c r="A197" s="479" t="s">
        <v>619</v>
      </c>
      <c r="B197" s="480">
        <v>1772574.51</v>
      </c>
      <c r="C197" s="480">
        <v>712752.92734593211</v>
      </c>
      <c r="D197" s="480">
        <v>1059821.5826540678</v>
      </c>
    </row>
    <row r="198" spans="1:4" ht="12.75" x14ac:dyDescent="0.2">
      <c r="A198" s="479" t="s">
        <v>303</v>
      </c>
      <c r="B198" s="480">
        <v>1406.28</v>
      </c>
      <c r="C198" s="480">
        <v>287.15001479879999</v>
      </c>
      <c r="D198" s="480">
        <v>1119.1299852012</v>
      </c>
    </row>
    <row r="199" spans="1:4" ht="12.75" x14ac:dyDescent="0.2">
      <c r="A199" s="479" t="s">
        <v>1185</v>
      </c>
      <c r="B199" s="480">
        <v>4772025.91</v>
      </c>
      <c r="C199" s="480">
        <v>255633.94717571459</v>
      </c>
      <c r="D199" s="480">
        <v>4516391.962824285</v>
      </c>
    </row>
    <row r="200" spans="1:4" ht="12.75" x14ac:dyDescent="0.2">
      <c r="A200" s="479" t="s">
        <v>620</v>
      </c>
      <c r="B200" s="480">
        <v>12099731.800000001</v>
      </c>
      <c r="C200" s="480">
        <v>3644720.7510699099</v>
      </c>
      <c r="D200" s="480">
        <v>8455011.0489300899</v>
      </c>
    </row>
    <row r="201" spans="1:4" ht="12.75" x14ac:dyDescent="0.2">
      <c r="A201" s="479" t="s">
        <v>382</v>
      </c>
      <c r="B201" s="480">
        <v>42368993.719999999</v>
      </c>
      <c r="C201" s="480">
        <v>2332597.425426038</v>
      </c>
      <c r="D201" s="480">
        <v>40036396.294573963</v>
      </c>
    </row>
    <row r="202" spans="1:4" ht="12.75" x14ac:dyDescent="0.2">
      <c r="A202" s="479" t="s">
        <v>778</v>
      </c>
      <c r="B202" s="480">
        <v>7017033.5700000003</v>
      </c>
      <c r="C202" s="480">
        <v>374655.02537670801</v>
      </c>
      <c r="D202" s="480">
        <v>6642378.544623293</v>
      </c>
    </row>
    <row r="203" spans="1:4" ht="12.75" x14ac:dyDescent="0.2">
      <c r="A203" s="479" t="s">
        <v>621</v>
      </c>
      <c r="B203" s="480">
        <v>173403</v>
      </c>
      <c r="C203" s="480">
        <v>136778.06490123531</v>
      </c>
      <c r="D203" s="480">
        <v>36624.93509876469</v>
      </c>
    </row>
    <row r="204" spans="1:4" ht="12.75" x14ac:dyDescent="0.2">
      <c r="A204" s="479" t="s">
        <v>622</v>
      </c>
      <c r="B204" s="480">
        <v>153964.01999999999</v>
      </c>
      <c r="C204" s="480">
        <v>97111.294088858092</v>
      </c>
      <c r="D204" s="480">
        <v>56852.72591114189</v>
      </c>
    </row>
    <row r="205" spans="1:4" ht="12.75" x14ac:dyDescent="0.2">
      <c r="A205" s="479" t="s">
        <v>623</v>
      </c>
      <c r="B205" s="480">
        <v>2142072.6999999997</v>
      </c>
      <c r="C205" s="480">
        <v>869214.06337347534</v>
      </c>
      <c r="D205" s="480">
        <v>1272858.6366265246</v>
      </c>
    </row>
    <row r="206" spans="1:4" ht="12.75" x14ac:dyDescent="0.2">
      <c r="A206" s="479" t="s">
        <v>624</v>
      </c>
      <c r="B206" s="480">
        <v>166850.62</v>
      </c>
      <c r="C206" s="480">
        <v>47554.138398526004</v>
      </c>
      <c r="D206" s="480">
        <v>119296.48160147399</v>
      </c>
    </row>
    <row r="207" spans="1:4" ht="12.75" x14ac:dyDescent="0.2">
      <c r="A207" s="479" t="s">
        <v>625</v>
      </c>
      <c r="B207" s="480">
        <v>22734.21</v>
      </c>
      <c r="C207" s="480">
        <v>17813.656277567399</v>
      </c>
      <c r="D207" s="480">
        <v>4920.553722432599</v>
      </c>
    </row>
    <row r="208" spans="1:4" ht="12.75" x14ac:dyDescent="0.2">
      <c r="A208" s="479" t="s">
        <v>626</v>
      </c>
      <c r="B208" s="480">
        <v>147270.06</v>
      </c>
      <c r="C208" s="480">
        <v>92511.838496981596</v>
      </c>
      <c r="D208" s="480">
        <v>54758.221503018394</v>
      </c>
    </row>
    <row r="209" spans="1:4" ht="12.75" x14ac:dyDescent="0.2">
      <c r="A209" s="479" t="s">
        <v>627</v>
      </c>
      <c r="B209" s="480">
        <v>75190.990000000005</v>
      </c>
      <c r="C209" s="480">
        <v>49890.654265857505</v>
      </c>
      <c r="D209" s="480">
        <v>25300.3357341425</v>
      </c>
    </row>
    <row r="210" spans="1:4" ht="12.75" x14ac:dyDescent="0.2">
      <c r="A210" s="479" t="s">
        <v>628</v>
      </c>
      <c r="B210" s="480">
        <v>117147.69999999998</v>
      </c>
      <c r="C210" s="480">
        <v>72170.909780393908</v>
      </c>
      <c r="D210" s="480">
        <v>44976.79021960609</v>
      </c>
    </row>
    <row r="211" spans="1:4" ht="12.75" x14ac:dyDescent="0.2">
      <c r="A211" s="479" t="s">
        <v>156</v>
      </c>
      <c r="B211" s="480">
        <v>174832.24</v>
      </c>
      <c r="C211" s="480">
        <v>16572.181938972</v>
      </c>
      <c r="D211" s="480">
        <v>158260.05806102799</v>
      </c>
    </row>
    <row r="212" spans="1:4" ht="12.75" x14ac:dyDescent="0.2">
      <c r="A212" s="479" t="s">
        <v>335</v>
      </c>
      <c r="B212" s="480">
        <v>644927.46000000008</v>
      </c>
      <c r="C212" s="480">
        <v>272903.75736009714</v>
      </c>
      <c r="D212" s="480">
        <v>372023.70263990294</v>
      </c>
    </row>
    <row r="213" spans="1:4" ht="12.75" x14ac:dyDescent="0.2">
      <c r="A213" s="479" t="s">
        <v>629</v>
      </c>
      <c r="B213" s="480">
        <v>711500.48</v>
      </c>
      <c r="C213" s="480">
        <v>340514.30749308219</v>
      </c>
      <c r="D213" s="480">
        <v>370986.17250691785</v>
      </c>
    </row>
    <row r="214" spans="1:4" ht="12.75" x14ac:dyDescent="0.2">
      <c r="A214" s="479" t="s">
        <v>630</v>
      </c>
      <c r="B214" s="480">
        <v>385650.05</v>
      </c>
      <c r="C214" s="480">
        <v>187706.68982712558</v>
      </c>
      <c r="D214" s="480">
        <v>197943.36017287441</v>
      </c>
    </row>
    <row r="215" spans="1:4" ht="12.75" x14ac:dyDescent="0.2">
      <c r="A215" s="479" t="s">
        <v>157</v>
      </c>
      <c r="B215" s="480">
        <v>3840147.1500000004</v>
      </c>
      <c r="C215" s="480">
        <v>114041.66087643791</v>
      </c>
      <c r="D215" s="480">
        <v>3726105.4891235624</v>
      </c>
    </row>
    <row r="216" spans="1:4" ht="12.75" x14ac:dyDescent="0.2">
      <c r="A216" s="479" t="s">
        <v>631</v>
      </c>
      <c r="B216" s="480">
        <v>3747579.94</v>
      </c>
      <c r="C216" s="480">
        <v>776490.93056385301</v>
      </c>
      <c r="D216" s="480">
        <v>2971089.0094361473</v>
      </c>
    </row>
    <row r="217" spans="1:4" ht="12.75" x14ac:dyDescent="0.2">
      <c r="A217" s="479" t="s">
        <v>700</v>
      </c>
      <c r="B217" s="480">
        <v>1496179.1300000001</v>
      </c>
      <c r="C217" s="480">
        <v>930524.52113067033</v>
      </c>
      <c r="D217" s="480">
        <v>565654.60886932979</v>
      </c>
    </row>
    <row r="218" spans="1:4" ht="12.75" x14ac:dyDescent="0.2">
      <c r="A218" s="479" t="s">
        <v>1846</v>
      </c>
      <c r="B218" s="480">
        <v>1595464.76</v>
      </c>
      <c r="C218" s="480">
        <v>258128.42013313249</v>
      </c>
      <c r="D218" s="480">
        <v>1337336.3398668675</v>
      </c>
    </row>
    <row r="219" spans="1:4" ht="12.75" x14ac:dyDescent="0.2">
      <c r="A219" s="479" t="s">
        <v>702</v>
      </c>
      <c r="B219" s="480">
        <v>115593.75</v>
      </c>
      <c r="C219" s="480">
        <v>75834.654437246005</v>
      </c>
      <c r="D219" s="480">
        <v>39759.095562754002</v>
      </c>
    </row>
    <row r="220" spans="1:4" ht="12.75" x14ac:dyDescent="0.2">
      <c r="A220" s="479" t="s">
        <v>1847</v>
      </c>
      <c r="B220" s="480">
        <v>149986.28</v>
      </c>
      <c r="C220" s="480">
        <v>93075.70585998529</v>
      </c>
      <c r="D220" s="480">
        <v>56910.574140014702</v>
      </c>
    </row>
    <row r="221" spans="1:4" ht="12.75" x14ac:dyDescent="0.2">
      <c r="A221" s="479" t="s">
        <v>711</v>
      </c>
      <c r="B221" s="480">
        <v>657014.76</v>
      </c>
      <c r="C221" s="480">
        <v>320338.91402649344</v>
      </c>
      <c r="D221" s="480">
        <v>336675.84597350657</v>
      </c>
    </row>
    <row r="222" spans="1:4" ht="12.75" x14ac:dyDescent="0.2">
      <c r="A222" s="479" t="s">
        <v>712</v>
      </c>
      <c r="B222" s="480">
        <v>367663.77999999997</v>
      </c>
      <c r="C222" s="480">
        <v>123112.0885688014</v>
      </c>
      <c r="D222" s="480">
        <v>244551.69143119859</v>
      </c>
    </row>
    <row r="223" spans="1:4" ht="12.75" x14ac:dyDescent="0.2">
      <c r="A223" s="479" t="s">
        <v>713</v>
      </c>
      <c r="B223" s="480">
        <v>43719.539999999994</v>
      </c>
      <c r="C223" s="480">
        <v>26392.240963896998</v>
      </c>
      <c r="D223" s="480">
        <v>17327.299036103002</v>
      </c>
    </row>
    <row r="224" spans="1:4" ht="12.75" x14ac:dyDescent="0.2">
      <c r="A224" s="479" t="s">
        <v>253</v>
      </c>
      <c r="B224" s="480">
        <v>275099.95999999996</v>
      </c>
      <c r="C224" s="480">
        <v>12702.0924230497</v>
      </c>
      <c r="D224" s="480">
        <v>262397.86757695029</v>
      </c>
    </row>
    <row r="225" spans="1:4" ht="12.75" x14ac:dyDescent="0.2">
      <c r="A225" s="479" t="s">
        <v>237</v>
      </c>
      <c r="B225" s="480">
        <v>652540.18999999994</v>
      </c>
      <c r="C225" s="480">
        <v>26912.716644262302</v>
      </c>
      <c r="D225" s="480">
        <v>625627.47335573763</v>
      </c>
    </row>
    <row r="226" spans="1:4" ht="12.75" x14ac:dyDescent="0.2">
      <c r="A226" s="479" t="s">
        <v>718</v>
      </c>
      <c r="B226" s="480">
        <v>75157.02</v>
      </c>
      <c r="C226" s="480">
        <v>26337.7065546228</v>
      </c>
      <c r="D226" s="480">
        <v>48819.3134453772</v>
      </c>
    </row>
    <row r="227" spans="1:4" ht="12.75" x14ac:dyDescent="0.2">
      <c r="A227" s="479" t="s">
        <v>719</v>
      </c>
      <c r="B227" s="480">
        <v>842652.85000000009</v>
      </c>
      <c r="C227" s="480">
        <v>347504.48067345959</v>
      </c>
      <c r="D227" s="480">
        <v>495148.36932654039</v>
      </c>
    </row>
    <row r="228" spans="1:4" ht="12.75" x14ac:dyDescent="0.2">
      <c r="A228" s="479" t="s">
        <v>720</v>
      </c>
      <c r="B228" s="480">
        <v>23249.350000000002</v>
      </c>
      <c r="C228" s="480">
        <v>9756.3384587788005</v>
      </c>
      <c r="D228" s="480">
        <v>13493.0115412212</v>
      </c>
    </row>
    <row r="229" spans="1:4" ht="12.75" x14ac:dyDescent="0.2">
      <c r="A229" s="479" t="s">
        <v>243</v>
      </c>
      <c r="B229" s="480">
        <v>1178250.3900000001</v>
      </c>
      <c r="C229" s="480">
        <v>72112.807579191402</v>
      </c>
      <c r="D229" s="480">
        <v>1106137.5824208087</v>
      </c>
    </row>
    <row r="230" spans="1:4" ht="12.75" x14ac:dyDescent="0.2">
      <c r="A230" s="479" t="s">
        <v>388</v>
      </c>
      <c r="B230" s="480">
        <v>1194088.82</v>
      </c>
      <c r="C230" s="480">
        <v>350381.85267095361</v>
      </c>
      <c r="D230" s="480">
        <v>843706.96732904646</v>
      </c>
    </row>
    <row r="231" spans="1:4" ht="12.75" x14ac:dyDescent="0.2">
      <c r="A231" s="479" t="s">
        <v>721</v>
      </c>
      <c r="B231" s="480">
        <v>994919.39999999991</v>
      </c>
      <c r="C231" s="480">
        <v>257971.96656341612</v>
      </c>
      <c r="D231" s="480">
        <v>736947.43343658396</v>
      </c>
    </row>
    <row r="232" spans="1:4" ht="12.75" x14ac:dyDescent="0.2">
      <c r="A232" s="479" t="s">
        <v>722</v>
      </c>
      <c r="B232" s="480">
        <v>1817181.85</v>
      </c>
      <c r="C232" s="480">
        <v>772697.74498029239</v>
      </c>
      <c r="D232" s="480">
        <v>1044484.1050197075</v>
      </c>
    </row>
    <row r="233" spans="1:4" ht="12.75" x14ac:dyDescent="0.2">
      <c r="A233" s="479" t="s">
        <v>1646</v>
      </c>
      <c r="B233" s="480">
        <v>347101.41</v>
      </c>
      <c r="C233" s="480">
        <v>10534.5634436005</v>
      </c>
      <c r="D233" s="480">
        <v>336566.84655639948</v>
      </c>
    </row>
    <row r="234" spans="1:4" ht="12.75" x14ac:dyDescent="0.2">
      <c r="A234" s="479" t="s">
        <v>1647</v>
      </c>
      <c r="B234" s="480">
        <v>498873.77</v>
      </c>
      <c r="C234" s="480">
        <v>15484.807316394801</v>
      </c>
      <c r="D234" s="480">
        <v>483388.9626836052</v>
      </c>
    </row>
    <row r="235" spans="1:4" ht="12.75" x14ac:dyDescent="0.2">
      <c r="A235" s="479" t="s">
        <v>1648</v>
      </c>
      <c r="B235" s="480">
        <v>348510.05</v>
      </c>
      <c r="C235" s="480">
        <v>10419.573510310202</v>
      </c>
      <c r="D235" s="480">
        <v>338090.47648968978</v>
      </c>
    </row>
    <row r="236" spans="1:4" ht="12.75" x14ac:dyDescent="0.2">
      <c r="A236" s="479" t="s">
        <v>723</v>
      </c>
      <c r="B236" s="480">
        <v>19687.28</v>
      </c>
      <c r="C236" s="480">
        <v>17508.858066712401</v>
      </c>
      <c r="D236" s="480">
        <v>2178.421933287601</v>
      </c>
    </row>
    <row r="237" spans="1:4" ht="12.75" x14ac:dyDescent="0.2">
      <c r="A237" s="479" t="s">
        <v>158</v>
      </c>
      <c r="B237" s="480">
        <v>12503.35</v>
      </c>
      <c r="C237" s="480">
        <v>1489.6747508675001</v>
      </c>
      <c r="D237" s="480">
        <v>11013.675249132501</v>
      </c>
    </row>
    <row r="238" spans="1:4" ht="12.75" x14ac:dyDescent="0.2">
      <c r="A238" s="479" t="s">
        <v>724</v>
      </c>
      <c r="B238" s="480">
        <v>186198.29</v>
      </c>
      <c r="C238" s="480">
        <v>80978.3188907523</v>
      </c>
      <c r="D238" s="480">
        <v>105219.97110924771</v>
      </c>
    </row>
    <row r="239" spans="1:4" ht="12.75" x14ac:dyDescent="0.2">
      <c r="A239" s="479" t="s">
        <v>725</v>
      </c>
      <c r="B239" s="480">
        <v>242194.31</v>
      </c>
      <c r="C239" s="480">
        <v>33897.414693881503</v>
      </c>
      <c r="D239" s="480">
        <v>208296.8953061185</v>
      </c>
    </row>
    <row r="240" spans="1:4" ht="12.75" x14ac:dyDescent="0.2">
      <c r="A240" s="479" t="s">
        <v>726</v>
      </c>
      <c r="B240" s="480">
        <v>6728.99</v>
      </c>
      <c r="C240" s="480">
        <v>6089.8941053495</v>
      </c>
      <c r="D240" s="480">
        <v>639.09589465050044</v>
      </c>
    </row>
    <row r="241" spans="1:4" ht="12.75" x14ac:dyDescent="0.2">
      <c r="A241" s="479" t="s">
        <v>414</v>
      </c>
      <c r="B241" s="480">
        <v>248472.67</v>
      </c>
      <c r="C241" s="480">
        <v>97389.61272307529</v>
      </c>
      <c r="D241" s="480">
        <v>151083.05727692472</v>
      </c>
    </row>
    <row r="242" spans="1:4" ht="12.75" x14ac:dyDescent="0.2">
      <c r="A242" s="479" t="s">
        <v>728</v>
      </c>
      <c r="B242" s="480">
        <v>430308.73</v>
      </c>
      <c r="C242" s="480">
        <v>68121.399151965205</v>
      </c>
      <c r="D242" s="480">
        <v>362187.33084803476</v>
      </c>
    </row>
    <row r="243" spans="1:4" ht="12.75" x14ac:dyDescent="0.2">
      <c r="A243" s="479" t="s">
        <v>729</v>
      </c>
      <c r="B243" s="480">
        <v>167543.25</v>
      </c>
      <c r="C243" s="480">
        <v>105610.07251373801</v>
      </c>
      <c r="D243" s="480">
        <v>61933.177486262008</v>
      </c>
    </row>
    <row r="244" spans="1:4" ht="12.75" x14ac:dyDescent="0.2">
      <c r="A244" s="479" t="s">
        <v>159</v>
      </c>
      <c r="B244" s="480">
        <v>221421.99</v>
      </c>
      <c r="C244" s="480">
        <v>22183.050971670302</v>
      </c>
      <c r="D244" s="480">
        <v>199238.93902832971</v>
      </c>
    </row>
    <row r="245" spans="1:4" ht="12.75" x14ac:dyDescent="0.2">
      <c r="A245" s="479" t="s">
        <v>415</v>
      </c>
      <c r="B245" s="480">
        <v>14982.06</v>
      </c>
      <c r="C245" s="480">
        <v>10594.1210089049</v>
      </c>
      <c r="D245" s="480">
        <v>4387.9389910950995</v>
      </c>
    </row>
    <row r="246" spans="1:4" ht="12.75" x14ac:dyDescent="0.2">
      <c r="A246" s="479" t="s">
        <v>730</v>
      </c>
      <c r="B246" s="480">
        <v>1559421.1500000001</v>
      </c>
      <c r="C246" s="480">
        <v>735481.42311554996</v>
      </c>
      <c r="D246" s="480">
        <v>823939.72688445006</v>
      </c>
    </row>
    <row r="247" spans="1:4" ht="12.75" x14ac:dyDescent="0.2">
      <c r="A247" s="479" t="s">
        <v>731</v>
      </c>
      <c r="B247" s="480">
        <v>117425.08</v>
      </c>
      <c r="C247" s="480">
        <v>55970.082484020706</v>
      </c>
      <c r="D247" s="480">
        <v>61454.99751597931</v>
      </c>
    </row>
    <row r="248" spans="1:4" ht="12.75" x14ac:dyDescent="0.2">
      <c r="A248" s="479" t="s">
        <v>1848</v>
      </c>
      <c r="B248" s="480">
        <v>7443339.6099999994</v>
      </c>
      <c r="C248" s="480">
        <v>1612526.140537587</v>
      </c>
      <c r="D248" s="480">
        <v>5830813.4694624124</v>
      </c>
    </row>
    <row r="249" spans="1:4" ht="12.75" x14ac:dyDescent="0.2">
      <c r="A249" s="479" t="s">
        <v>1849</v>
      </c>
      <c r="B249" s="480">
        <v>40187.42</v>
      </c>
      <c r="C249" s="480">
        <v>3023.2328954827999</v>
      </c>
      <c r="D249" s="480">
        <v>37164.187104517201</v>
      </c>
    </row>
    <row r="250" spans="1:4" ht="12.75" x14ac:dyDescent="0.2">
      <c r="A250" s="479" t="s">
        <v>419</v>
      </c>
      <c r="B250" s="480">
        <v>180203.09</v>
      </c>
      <c r="C250" s="480">
        <v>35996.219908209605</v>
      </c>
      <c r="D250" s="480">
        <v>144206.87009179039</v>
      </c>
    </row>
    <row r="251" spans="1:4" ht="12.75" x14ac:dyDescent="0.2">
      <c r="A251" s="479" t="s">
        <v>732</v>
      </c>
      <c r="B251" s="480">
        <v>513049.04</v>
      </c>
      <c r="C251" s="480">
        <v>106996.8269874567</v>
      </c>
      <c r="D251" s="480">
        <v>406052.21301254333</v>
      </c>
    </row>
    <row r="252" spans="1:4" ht="12.75" x14ac:dyDescent="0.2">
      <c r="A252" s="479" t="s">
        <v>733</v>
      </c>
      <c r="B252" s="480">
        <v>99807.2</v>
      </c>
      <c r="C252" s="480">
        <v>68384.227864273911</v>
      </c>
      <c r="D252" s="480">
        <v>31422.972135726097</v>
      </c>
    </row>
    <row r="253" spans="1:4" ht="12.75" x14ac:dyDescent="0.2">
      <c r="A253" s="479" t="s">
        <v>734</v>
      </c>
      <c r="B253" s="480">
        <v>173109.49</v>
      </c>
      <c r="C253" s="480">
        <v>60860.281660691995</v>
      </c>
      <c r="D253" s="480">
        <v>112249.20833930798</v>
      </c>
    </row>
    <row r="254" spans="1:4" ht="12.75" x14ac:dyDescent="0.2">
      <c r="A254" s="479" t="s">
        <v>735</v>
      </c>
      <c r="B254" s="480">
        <v>82684.36</v>
      </c>
      <c r="C254" s="480">
        <v>52114.1639055427</v>
      </c>
      <c r="D254" s="480">
        <v>30570.1960944573</v>
      </c>
    </row>
    <row r="255" spans="1:4" ht="12.75" x14ac:dyDescent="0.2">
      <c r="A255" s="479" t="s">
        <v>160</v>
      </c>
      <c r="B255" s="480">
        <v>1640748.19</v>
      </c>
      <c r="C255" s="480">
        <v>275493.70935126737</v>
      </c>
      <c r="D255" s="480">
        <v>1365254.4806487325</v>
      </c>
    </row>
    <row r="256" spans="1:4" ht="12.75" x14ac:dyDescent="0.2">
      <c r="A256" s="479" t="s">
        <v>371</v>
      </c>
      <c r="B256" s="480">
        <v>50784.36</v>
      </c>
      <c r="C256" s="480">
        <v>3523.0901672666</v>
      </c>
      <c r="D256" s="480">
        <v>47261.269832733393</v>
      </c>
    </row>
    <row r="257" spans="1:4" ht="12.75" x14ac:dyDescent="0.2">
      <c r="A257" s="479" t="s">
        <v>736</v>
      </c>
      <c r="B257" s="480">
        <v>2764431.5300000003</v>
      </c>
      <c r="C257" s="480">
        <v>933274.21515500441</v>
      </c>
      <c r="D257" s="480">
        <v>1831157.3148449957</v>
      </c>
    </row>
    <row r="258" spans="1:4" ht="12.75" x14ac:dyDescent="0.2">
      <c r="A258" s="479" t="s">
        <v>161</v>
      </c>
      <c r="B258" s="480">
        <v>200531.07</v>
      </c>
      <c r="C258" s="480">
        <v>15724.069740658701</v>
      </c>
      <c r="D258" s="480">
        <v>184807.00025934132</v>
      </c>
    </row>
    <row r="259" spans="1:4" ht="12.75" x14ac:dyDescent="0.2">
      <c r="A259" s="479" t="s">
        <v>737</v>
      </c>
      <c r="B259" s="480">
        <v>191032.56</v>
      </c>
      <c r="C259" s="480">
        <v>120527.07457214702</v>
      </c>
      <c r="D259" s="480">
        <v>70505.485427852982</v>
      </c>
    </row>
    <row r="260" spans="1:4" ht="12.75" x14ac:dyDescent="0.2">
      <c r="A260" s="479" t="s">
        <v>738</v>
      </c>
      <c r="B260" s="480">
        <v>4234945.0199999996</v>
      </c>
      <c r="C260" s="480">
        <v>1454858.036085044</v>
      </c>
      <c r="D260" s="480">
        <v>2780086.9839149565</v>
      </c>
    </row>
    <row r="261" spans="1:4" ht="12.75" x14ac:dyDescent="0.2">
      <c r="A261" s="479" t="s">
        <v>438</v>
      </c>
      <c r="B261" s="480">
        <v>1839.07</v>
      </c>
      <c r="C261" s="480">
        <v>858.61907623299999</v>
      </c>
      <c r="D261" s="480">
        <v>980.45092376699995</v>
      </c>
    </row>
    <row r="262" spans="1:4" ht="12.75" x14ac:dyDescent="0.2">
      <c r="A262" s="479" t="s">
        <v>162</v>
      </c>
      <c r="B262" s="480">
        <v>11199.94</v>
      </c>
      <c r="C262" s="480">
        <v>560.36603517380001</v>
      </c>
      <c r="D262" s="480">
        <v>10639.573964826201</v>
      </c>
    </row>
    <row r="263" spans="1:4" ht="12.75" x14ac:dyDescent="0.2">
      <c r="A263" s="479" t="s">
        <v>163</v>
      </c>
      <c r="B263" s="480">
        <v>1519822.17</v>
      </c>
      <c r="C263" s="480">
        <v>60559.488574834002</v>
      </c>
      <c r="D263" s="480">
        <v>1459262.6814251661</v>
      </c>
    </row>
    <row r="264" spans="1:4" ht="12.75" x14ac:dyDescent="0.2">
      <c r="A264" s="479" t="s">
        <v>440</v>
      </c>
      <c r="B264" s="480">
        <v>-23130.15</v>
      </c>
      <c r="C264" s="480">
        <v>-10888.534102087498</v>
      </c>
      <c r="D264" s="480">
        <v>-12241.615897912503</v>
      </c>
    </row>
    <row r="265" spans="1:4" ht="12.75" x14ac:dyDescent="0.2">
      <c r="A265" s="479" t="s">
        <v>739</v>
      </c>
      <c r="B265" s="480">
        <v>8034.8099999999995</v>
      </c>
      <c r="C265" s="480">
        <v>6781.9412365566004</v>
      </c>
      <c r="D265" s="480">
        <v>1252.8687634434</v>
      </c>
    </row>
    <row r="266" spans="1:4" ht="12.75" x14ac:dyDescent="0.2">
      <c r="A266" s="479" t="s">
        <v>784</v>
      </c>
      <c r="B266" s="480">
        <v>320436.87</v>
      </c>
      <c r="C266" s="480">
        <v>17328.944373629201</v>
      </c>
      <c r="D266" s="480">
        <v>303107.92562637082</v>
      </c>
    </row>
    <row r="267" spans="1:4" ht="12.75" x14ac:dyDescent="0.2">
      <c r="A267" s="479" t="s">
        <v>785</v>
      </c>
      <c r="B267" s="480">
        <v>339716.16000000003</v>
      </c>
      <c r="C267" s="480">
        <v>18384.952023820002</v>
      </c>
      <c r="D267" s="480">
        <v>321331.20797618001</v>
      </c>
    </row>
    <row r="268" spans="1:4" ht="12.75" x14ac:dyDescent="0.2">
      <c r="A268" s="479" t="s">
        <v>740</v>
      </c>
      <c r="B268" s="480">
        <v>318704.95</v>
      </c>
      <c r="C268" s="480">
        <v>230049.67617825198</v>
      </c>
      <c r="D268" s="480">
        <v>88655.273821748007</v>
      </c>
    </row>
    <row r="269" spans="1:4" ht="12.75" x14ac:dyDescent="0.2">
      <c r="A269" s="479" t="s">
        <v>794</v>
      </c>
      <c r="B269" s="480">
        <v>33349.549999999996</v>
      </c>
      <c r="C269" s="480">
        <v>1806.0617341234001</v>
      </c>
      <c r="D269" s="480">
        <v>31543.488265876596</v>
      </c>
    </row>
    <row r="270" spans="1:4" ht="12.75" x14ac:dyDescent="0.2">
      <c r="A270" s="479" t="s">
        <v>741</v>
      </c>
      <c r="B270" s="480">
        <v>515456.65</v>
      </c>
      <c r="C270" s="480">
        <v>78443.90160939921</v>
      </c>
      <c r="D270" s="480">
        <v>437012.74839060078</v>
      </c>
    </row>
    <row r="271" spans="1:4" ht="12.75" x14ac:dyDescent="0.2">
      <c r="A271" s="479" t="s">
        <v>742</v>
      </c>
      <c r="B271" s="480">
        <v>585502.27</v>
      </c>
      <c r="C271" s="480">
        <v>68221.269556168598</v>
      </c>
      <c r="D271" s="480">
        <v>517281.00044383138</v>
      </c>
    </row>
    <row r="272" spans="1:4" ht="12.75" x14ac:dyDescent="0.2">
      <c r="A272" s="479" t="s">
        <v>164</v>
      </c>
      <c r="B272" s="480">
        <v>182455.89</v>
      </c>
      <c r="C272" s="480">
        <v>7304.7575388639998</v>
      </c>
      <c r="D272" s="480">
        <v>175151.132461136</v>
      </c>
    </row>
    <row r="273" spans="1:4" ht="12.75" x14ac:dyDescent="0.2">
      <c r="A273" s="479" t="s">
        <v>165</v>
      </c>
      <c r="B273" s="480">
        <v>68211.259999999995</v>
      </c>
      <c r="C273" s="480">
        <v>8065.0954583022003</v>
      </c>
      <c r="D273" s="480">
        <v>60146.164541697792</v>
      </c>
    </row>
    <row r="274" spans="1:4" ht="12.75" x14ac:dyDescent="0.2">
      <c r="A274" s="479" t="s">
        <v>166</v>
      </c>
      <c r="B274" s="480">
        <v>383293.36</v>
      </c>
      <c r="C274" s="480">
        <v>45621.700093282401</v>
      </c>
      <c r="D274" s="480">
        <v>337671.6599067176</v>
      </c>
    </row>
    <row r="275" spans="1:4" ht="12.75" x14ac:dyDescent="0.2">
      <c r="A275" s="479" t="s">
        <v>743</v>
      </c>
      <c r="B275" s="480">
        <v>1176744.99</v>
      </c>
      <c r="C275" s="480">
        <v>124634.888845621</v>
      </c>
      <c r="D275" s="480">
        <v>1052110.1011543791</v>
      </c>
    </row>
    <row r="276" spans="1:4" ht="12.75" x14ac:dyDescent="0.2">
      <c r="A276" s="479" t="s">
        <v>744</v>
      </c>
      <c r="B276" s="480">
        <v>65439.53</v>
      </c>
      <c r="C276" s="480">
        <v>33262.176546512797</v>
      </c>
      <c r="D276" s="480">
        <v>32177.353453487198</v>
      </c>
    </row>
    <row r="277" spans="1:4" ht="12.75" x14ac:dyDescent="0.2">
      <c r="A277" s="479" t="s">
        <v>745</v>
      </c>
      <c r="B277" s="480">
        <v>37268.240000000005</v>
      </c>
      <c r="C277" s="480">
        <v>24112.916162645801</v>
      </c>
      <c r="D277" s="480">
        <v>13155.323837354203</v>
      </c>
    </row>
    <row r="278" spans="1:4" ht="12.75" x14ac:dyDescent="0.2">
      <c r="A278" s="479" t="s">
        <v>746</v>
      </c>
      <c r="B278" s="480">
        <v>116051.99</v>
      </c>
      <c r="C278" s="480">
        <v>26105.998593536198</v>
      </c>
      <c r="D278" s="480">
        <v>89945.9914064638</v>
      </c>
    </row>
    <row r="279" spans="1:4" ht="12.75" x14ac:dyDescent="0.2">
      <c r="A279" s="479" t="s">
        <v>747</v>
      </c>
      <c r="B279" s="480">
        <v>42099.040000000001</v>
      </c>
      <c r="C279" s="480">
        <v>29292.0912308568</v>
      </c>
      <c r="D279" s="480">
        <v>12806.948769143199</v>
      </c>
    </row>
    <row r="280" spans="1:4" ht="12.75" x14ac:dyDescent="0.2">
      <c r="A280" s="479" t="s">
        <v>748</v>
      </c>
      <c r="B280" s="480">
        <v>69169.959999999992</v>
      </c>
      <c r="C280" s="480">
        <v>45673.978609527199</v>
      </c>
      <c r="D280" s="480">
        <v>23495.981390472803</v>
      </c>
    </row>
    <row r="281" spans="1:4" ht="12.75" x14ac:dyDescent="0.2">
      <c r="A281" s="479" t="s">
        <v>749</v>
      </c>
      <c r="B281" s="480">
        <v>2649714.3200000003</v>
      </c>
      <c r="C281" s="480">
        <v>491928.70348555897</v>
      </c>
      <c r="D281" s="480">
        <v>2157785.6165144406</v>
      </c>
    </row>
    <row r="282" spans="1:4" ht="12.75" x14ac:dyDescent="0.2">
      <c r="A282" s="479" t="s">
        <v>750</v>
      </c>
      <c r="B282" s="480">
        <v>1017791.4</v>
      </c>
      <c r="C282" s="480">
        <v>446850.80340032827</v>
      </c>
      <c r="D282" s="480">
        <v>570940.59659967176</v>
      </c>
    </row>
    <row r="283" spans="1:4" ht="12.75" x14ac:dyDescent="0.2">
      <c r="A283" s="479" t="s">
        <v>375</v>
      </c>
      <c r="B283" s="480">
        <v>784848.69000000006</v>
      </c>
      <c r="C283" s="480">
        <v>29088.772210093703</v>
      </c>
      <c r="D283" s="480">
        <v>755759.91778990638</v>
      </c>
    </row>
    <row r="284" spans="1:4" ht="12.75" x14ac:dyDescent="0.2">
      <c r="A284" s="479" t="s">
        <v>751</v>
      </c>
      <c r="B284" s="480">
        <v>4647301.9099999992</v>
      </c>
      <c r="C284" s="480">
        <v>367506.46946199675</v>
      </c>
      <c r="D284" s="480">
        <v>4279795.4405380031</v>
      </c>
    </row>
    <row r="285" spans="1:4" ht="12.75" x14ac:dyDescent="0.2">
      <c r="A285" s="479" t="s">
        <v>752</v>
      </c>
      <c r="B285" s="480">
        <v>373008.85</v>
      </c>
      <c r="C285" s="480">
        <v>258613.5248492258</v>
      </c>
      <c r="D285" s="480">
        <v>114395.32515077421</v>
      </c>
    </row>
    <row r="286" spans="1:4" ht="12.75" x14ac:dyDescent="0.2">
      <c r="A286" s="479" t="s">
        <v>1850</v>
      </c>
      <c r="B286" s="480">
        <v>80885.16</v>
      </c>
      <c r="C286" s="480">
        <v>54995.3867320137</v>
      </c>
      <c r="D286" s="480">
        <v>25889.7732679863</v>
      </c>
    </row>
    <row r="287" spans="1:4" ht="12.75" x14ac:dyDescent="0.2">
      <c r="A287" s="479" t="s">
        <v>753</v>
      </c>
      <c r="B287" s="480">
        <v>25858.71</v>
      </c>
      <c r="C287" s="480">
        <v>21861.358048667003</v>
      </c>
      <c r="D287" s="480">
        <v>3997.3519513329993</v>
      </c>
    </row>
    <row r="288" spans="1:4" ht="12.75" x14ac:dyDescent="0.2">
      <c r="A288" s="479" t="s">
        <v>374</v>
      </c>
      <c r="B288" s="480">
        <v>16458733.84</v>
      </c>
      <c r="C288" s="480">
        <v>567927.84647733404</v>
      </c>
      <c r="D288" s="480">
        <v>15890805.993522666</v>
      </c>
    </row>
    <row r="289" spans="1:4" ht="12.75" x14ac:dyDescent="0.2">
      <c r="A289" s="479" t="s">
        <v>754</v>
      </c>
      <c r="B289" s="480">
        <v>130660.73999999999</v>
      </c>
      <c r="C289" s="480">
        <v>82130.080344219095</v>
      </c>
      <c r="D289" s="480">
        <v>48530.659655780895</v>
      </c>
    </row>
    <row r="290" spans="1:4" ht="12.75" x14ac:dyDescent="0.2">
      <c r="A290" s="479" t="s">
        <v>755</v>
      </c>
      <c r="B290" s="480">
        <v>24346.720000000001</v>
      </c>
      <c r="C290" s="480">
        <v>16350.847878852102</v>
      </c>
      <c r="D290" s="480">
        <v>7995.8721211478987</v>
      </c>
    </row>
    <row r="291" spans="1:4" ht="12.75" x14ac:dyDescent="0.2">
      <c r="A291" s="479" t="s">
        <v>756</v>
      </c>
      <c r="B291" s="480">
        <v>120593.81</v>
      </c>
      <c r="C291" s="480">
        <v>75636.397918133211</v>
      </c>
      <c r="D291" s="480">
        <v>44957.412081866794</v>
      </c>
    </row>
    <row r="292" spans="1:4" ht="12.75" x14ac:dyDescent="0.2">
      <c r="A292" s="479" t="s">
        <v>757</v>
      </c>
      <c r="B292" s="480">
        <v>727959.40999999992</v>
      </c>
      <c r="C292" s="480">
        <v>395436.38152222009</v>
      </c>
      <c r="D292" s="480">
        <v>332523.02847777988</v>
      </c>
    </row>
    <row r="293" spans="1:4" ht="12.75" x14ac:dyDescent="0.2">
      <c r="A293" s="479" t="s">
        <v>758</v>
      </c>
      <c r="B293" s="480">
        <v>492269.93</v>
      </c>
      <c r="C293" s="480">
        <v>219472.4340678078</v>
      </c>
      <c r="D293" s="480">
        <v>272797.49593219219</v>
      </c>
    </row>
    <row r="294" spans="1:4" ht="12.75" x14ac:dyDescent="0.2">
      <c r="A294" s="479" t="s">
        <v>759</v>
      </c>
      <c r="B294" s="480">
        <v>1310675.31</v>
      </c>
      <c r="C294" s="480">
        <v>239724.8411730575</v>
      </c>
      <c r="D294" s="480">
        <v>1070950.4688269424</v>
      </c>
    </row>
    <row r="295" spans="1:4" ht="12.75" x14ac:dyDescent="0.2">
      <c r="A295" s="479" t="s">
        <v>760</v>
      </c>
      <c r="B295" s="480">
        <v>195209.99</v>
      </c>
      <c r="C295" s="480">
        <v>26981.750633983298</v>
      </c>
      <c r="D295" s="480">
        <v>168228.2393660167</v>
      </c>
    </row>
    <row r="296" spans="1:4" ht="12.75" x14ac:dyDescent="0.2">
      <c r="A296" s="479" t="s">
        <v>454</v>
      </c>
      <c r="B296" s="480">
        <v>308393.3</v>
      </c>
      <c r="C296" s="480">
        <v>48493.950138445696</v>
      </c>
      <c r="D296" s="480">
        <v>259899.34986155428</v>
      </c>
    </row>
    <row r="297" spans="1:4" ht="12.75" x14ac:dyDescent="0.2">
      <c r="A297" s="479" t="s">
        <v>761</v>
      </c>
      <c r="B297" s="480">
        <v>459318.39</v>
      </c>
      <c r="C297" s="480">
        <v>45935.854946489606</v>
      </c>
      <c r="D297" s="480">
        <v>413382.53505351039</v>
      </c>
    </row>
    <row r="298" spans="1:4" ht="12.75" x14ac:dyDescent="0.2">
      <c r="A298" s="479" t="s">
        <v>762</v>
      </c>
      <c r="B298" s="480">
        <v>435033.44</v>
      </c>
      <c r="C298" s="480">
        <v>274639.43017737649</v>
      </c>
      <c r="D298" s="480">
        <v>160394.00982262351</v>
      </c>
    </row>
    <row r="299" spans="1:4" ht="12.75" x14ac:dyDescent="0.2">
      <c r="A299" s="479" t="s">
        <v>1649</v>
      </c>
      <c r="B299" s="480">
        <v>0</v>
      </c>
      <c r="C299" s="480">
        <v>0.21122958719999829</v>
      </c>
      <c r="D299" s="480">
        <v>-0.21122958719999474</v>
      </c>
    </row>
    <row r="300" spans="1:4" ht="12.75" x14ac:dyDescent="0.2">
      <c r="A300" s="479" t="s">
        <v>464</v>
      </c>
      <c r="B300" s="480">
        <v>26270.44</v>
      </c>
      <c r="C300" s="480">
        <v>15418.2707077829</v>
      </c>
      <c r="D300" s="480">
        <v>10852.169292217099</v>
      </c>
    </row>
    <row r="301" spans="1:4" ht="12.75" x14ac:dyDescent="0.2">
      <c r="A301" s="479" t="s">
        <v>763</v>
      </c>
      <c r="B301" s="480">
        <v>56994.789999999994</v>
      </c>
      <c r="C301" s="480">
        <v>32479.360434796701</v>
      </c>
      <c r="D301" s="480">
        <v>24515.4295652033</v>
      </c>
    </row>
    <row r="302" spans="1:4" ht="12.75" x14ac:dyDescent="0.2">
      <c r="A302" s="479" t="s">
        <v>764</v>
      </c>
      <c r="B302" s="480">
        <v>2372230.2799999998</v>
      </c>
      <c r="C302" s="480">
        <v>350266.8284175166</v>
      </c>
      <c r="D302" s="480">
        <v>2021963.4515824835</v>
      </c>
    </row>
    <row r="303" spans="1:4" ht="12.75" x14ac:dyDescent="0.2">
      <c r="A303" s="479" t="s">
        <v>765</v>
      </c>
      <c r="B303" s="480">
        <v>451585.68</v>
      </c>
      <c r="C303" s="480">
        <v>124184.48204146471</v>
      </c>
      <c r="D303" s="480">
        <v>327401.19795853528</v>
      </c>
    </row>
    <row r="304" spans="1:4" ht="12.75" x14ac:dyDescent="0.2">
      <c r="A304" s="479" t="s">
        <v>766</v>
      </c>
      <c r="B304" s="480">
        <v>136014.67000000001</v>
      </c>
      <c r="C304" s="480">
        <v>89474.279951126999</v>
      </c>
      <c r="D304" s="480">
        <v>46540.390048873007</v>
      </c>
    </row>
    <row r="305" spans="1:4" ht="12.75" x14ac:dyDescent="0.2">
      <c r="A305" s="479" t="s">
        <v>767</v>
      </c>
      <c r="B305" s="480">
        <v>93097.849999999991</v>
      </c>
      <c r="C305" s="480">
        <v>51691.486770356802</v>
      </c>
      <c r="D305" s="480">
        <v>41406.36322964319</v>
      </c>
    </row>
    <row r="306" spans="1:4" ht="12.75" x14ac:dyDescent="0.2">
      <c r="A306" s="479" t="s">
        <v>770</v>
      </c>
      <c r="B306" s="480">
        <v>156561.12</v>
      </c>
      <c r="C306" s="480">
        <v>8460.4329995203989</v>
      </c>
      <c r="D306" s="480">
        <v>148100.68700047961</v>
      </c>
    </row>
    <row r="307" spans="1:4" ht="12.75" x14ac:dyDescent="0.2">
      <c r="A307" s="479" t="s">
        <v>802</v>
      </c>
      <c r="B307" s="480">
        <v>509580.66000000003</v>
      </c>
      <c r="C307" s="480">
        <v>147606.31932426</v>
      </c>
      <c r="D307" s="480">
        <v>361974.34067574004</v>
      </c>
    </row>
    <row r="308" spans="1:4" ht="12.75" x14ac:dyDescent="0.2">
      <c r="A308" s="479" t="s">
        <v>803</v>
      </c>
      <c r="B308" s="480">
        <v>436035.02999999997</v>
      </c>
      <c r="C308" s="480">
        <v>134032.96933646899</v>
      </c>
      <c r="D308" s="480">
        <v>302002.06066353095</v>
      </c>
    </row>
    <row r="309" spans="1:4" ht="12.75" x14ac:dyDescent="0.2">
      <c r="A309" s="479" t="s">
        <v>804</v>
      </c>
      <c r="B309" s="480">
        <v>285661.77</v>
      </c>
      <c r="C309" s="480">
        <v>172533.61250637181</v>
      </c>
      <c r="D309" s="480">
        <v>113128.15749362821</v>
      </c>
    </row>
    <row r="310" spans="1:4" ht="12.75" x14ac:dyDescent="0.2">
      <c r="A310" s="479" t="s">
        <v>805</v>
      </c>
      <c r="B310" s="480">
        <v>18078.23</v>
      </c>
      <c r="C310" s="480">
        <v>15417.6491861167</v>
      </c>
      <c r="D310" s="480">
        <v>2660.5808138832999</v>
      </c>
    </row>
    <row r="311" spans="1:4" ht="12.75" x14ac:dyDescent="0.2">
      <c r="A311" s="479" t="s">
        <v>806</v>
      </c>
      <c r="B311" s="480">
        <v>201113.40000000002</v>
      </c>
      <c r="C311" s="480">
        <v>125403.07122947389</v>
      </c>
      <c r="D311" s="480">
        <v>75710.328770526103</v>
      </c>
    </row>
    <row r="312" spans="1:4" ht="12.75" x14ac:dyDescent="0.2">
      <c r="A312" s="479" t="s">
        <v>807</v>
      </c>
      <c r="B312" s="480">
        <v>210476.14999999997</v>
      </c>
      <c r="C312" s="480">
        <v>94646.830775990587</v>
      </c>
      <c r="D312" s="480">
        <v>115829.31922400941</v>
      </c>
    </row>
    <row r="313" spans="1:4" ht="12.75" x14ac:dyDescent="0.2">
      <c r="A313" s="479" t="s">
        <v>1851</v>
      </c>
      <c r="B313" s="480">
        <v>1581346.49</v>
      </c>
      <c r="C313" s="480">
        <v>512717.86786349735</v>
      </c>
      <c r="D313" s="480">
        <v>1068628.6221365025</v>
      </c>
    </row>
    <row r="314" spans="1:4" ht="12.75" x14ac:dyDescent="0.2">
      <c r="A314" s="479" t="s">
        <v>1852</v>
      </c>
      <c r="B314" s="480">
        <v>11110599.32</v>
      </c>
      <c r="C314" s="480">
        <v>624057.46237851679</v>
      </c>
      <c r="D314" s="480">
        <v>10486541.857621484</v>
      </c>
    </row>
    <row r="315" spans="1:4" ht="12.75" x14ac:dyDescent="0.2">
      <c r="A315" s="479" t="s">
        <v>810</v>
      </c>
      <c r="B315" s="480">
        <v>78292.42</v>
      </c>
      <c r="C315" s="480">
        <v>41973.679048951599</v>
      </c>
      <c r="D315" s="480">
        <v>36318.740951048399</v>
      </c>
    </row>
    <row r="316" spans="1:4" ht="12.75" x14ac:dyDescent="0.2">
      <c r="A316" s="479" t="s">
        <v>1853</v>
      </c>
      <c r="B316" s="480">
        <v>152871.29999999999</v>
      </c>
      <c r="C316" s="480">
        <v>102700.27228437721</v>
      </c>
      <c r="D316" s="480">
        <v>50171.027715622789</v>
      </c>
    </row>
    <row r="317" spans="1:4" ht="12.75" x14ac:dyDescent="0.2">
      <c r="A317" s="479" t="s">
        <v>369</v>
      </c>
      <c r="B317" s="480">
        <v>499621.54</v>
      </c>
      <c r="C317" s="480">
        <v>42218.693514025596</v>
      </c>
      <c r="D317" s="480">
        <v>457402.84648597438</v>
      </c>
    </row>
    <row r="318" spans="1:4" ht="12.75" x14ac:dyDescent="0.2">
      <c r="A318" s="479" t="s">
        <v>367</v>
      </c>
      <c r="B318" s="480">
        <v>2136448.38</v>
      </c>
      <c r="C318" s="480">
        <v>52635.614674869801</v>
      </c>
      <c r="D318" s="480">
        <v>2083812.7653251302</v>
      </c>
    </row>
    <row r="319" spans="1:4" ht="12.75" x14ac:dyDescent="0.2">
      <c r="A319" s="479" t="s">
        <v>811</v>
      </c>
      <c r="B319" s="480">
        <v>77172.55</v>
      </c>
      <c r="C319" s="480">
        <v>48159.935275164404</v>
      </c>
      <c r="D319" s="480">
        <v>29012.614724835596</v>
      </c>
    </row>
    <row r="320" spans="1:4" ht="12.75" x14ac:dyDescent="0.2">
      <c r="A320" s="479" t="s">
        <v>475</v>
      </c>
      <c r="B320" s="480">
        <v>368415.9</v>
      </c>
      <c r="C320" s="480">
        <v>118333.4660729825</v>
      </c>
      <c r="D320" s="480">
        <v>250082.43392701753</v>
      </c>
    </row>
    <row r="321" spans="1:4" ht="12.75" x14ac:dyDescent="0.2">
      <c r="A321" s="479" t="s">
        <v>812</v>
      </c>
      <c r="B321" s="480">
        <v>587817.03</v>
      </c>
      <c r="C321" s="480">
        <v>265520.85216799483</v>
      </c>
      <c r="D321" s="480">
        <v>322296.1778320052</v>
      </c>
    </row>
    <row r="322" spans="1:4" ht="12.75" x14ac:dyDescent="0.2">
      <c r="A322" s="479" t="s">
        <v>380</v>
      </c>
      <c r="B322" s="480">
        <v>143534.71</v>
      </c>
      <c r="C322" s="480">
        <v>4886.0473383550998</v>
      </c>
      <c r="D322" s="480">
        <v>138648.66266164489</v>
      </c>
    </row>
    <row r="323" spans="1:4" ht="12.75" x14ac:dyDescent="0.2">
      <c r="A323" s="479" t="s">
        <v>646</v>
      </c>
      <c r="B323" s="480">
        <v>421904.35000000003</v>
      </c>
      <c r="C323" s="480">
        <v>190201.53769589961</v>
      </c>
      <c r="D323" s="480">
        <v>231702.8123041004</v>
      </c>
    </row>
    <row r="324" spans="1:4" ht="12.75" x14ac:dyDescent="0.2">
      <c r="A324" s="479" t="s">
        <v>813</v>
      </c>
      <c r="B324" s="480">
        <v>315531.77</v>
      </c>
      <c r="C324" s="480">
        <v>146529.2326543497</v>
      </c>
      <c r="D324" s="480">
        <v>169002.53734565029</v>
      </c>
    </row>
    <row r="325" spans="1:4" ht="12.75" x14ac:dyDescent="0.2">
      <c r="A325" s="479" t="s">
        <v>814</v>
      </c>
      <c r="B325" s="480">
        <v>65826.11</v>
      </c>
      <c r="C325" s="480">
        <v>37064.1711015974</v>
      </c>
      <c r="D325" s="480">
        <v>28761.938898402601</v>
      </c>
    </row>
    <row r="326" spans="1:4" ht="12.75" x14ac:dyDescent="0.2">
      <c r="A326" s="479" t="s">
        <v>168</v>
      </c>
      <c r="B326" s="480">
        <v>366885.38</v>
      </c>
      <c r="C326" s="480">
        <v>42821.595689248003</v>
      </c>
      <c r="D326" s="480">
        <v>324063.784310752</v>
      </c>
    </row>
    <row r="327" spans="1:4" ht="12.75" x14ac:dyDescent="0.2">
      <c r="A327" s="479" t="s">
        <v>815</v>
      </c>
      <c r="B327" s="480">
        <v>16614.810000000001</v>
      </c>
      <c r="C327" s="480">
        <v>11804.822900003601</v>
      </c>
      <c r="D327" s="480">
        <v>4809.9870999964005</v>
      </c>
    </row>
    <row r="328" spans="1:4" ht="12.75" x14ac:dyDescent="0.2">
      <c r="A328" s="479" t="s">
        <v>169</v>
      </c>
      <c r="B328" s="480">
        <v>377760.23</v>
      </c>
      <c r="C328" s="480">
        <v>28722.2367652746</v>
      </c>
      <c r="D328" s="480">
        <v>349037.99323472538</v>
      </c>
    </row>
    <row r="329" spans="1:4" ht="12.75" x14ac:dyDescent="0.2">
      <c r="A329" s="479" t="s">
        <v>664</v>
      </c>
      <c r="B329" s="480">
        <v>3286667.1100000003</v>
      </c>
      <c r="C329" s="480">
        <v>1632335.2218917515</v>
      </c>
      <c r="D329" s="480">
        <v>1654331.8881082484</v>
      </c>
    </row>
    <row r="330" spans="1:4" ht="12.75" x14ac:dyDescent="0.2">
      <c r="A330" s="479" t="s">
        <v>1854</v>
      </c>
      <c r="B330" s="480">
        <v>7279977.9100000001</v>
      </c>
      <c r="C330" s="480">
        <v>2656373.0194295896</v>
      </c>
      <c r="D330" s="480">
        <v>4623604.8905704105</v>
      </c>
    </row>
    <row r="331" spans="1:4" ht="12.75" x14ac:dyDescent="0.2">
      <c r="A331" s="479" t="s">
        <v>817</v>
      </c>
      <c r="B331" s="480">
        <v>6412087.1499999994</v>
      </c>
      <c r="C331" s="480">
        <v>834804.4636383272</v>
      </c>
      <c r="D331" s="480">
        <v>5577282.6863616724</v>
      </c>
    </row>
    <row r="332" spans="1:4" ht="12.75" x14ac:dyDescent="0.2">
      <c r="A332" s="479" t="s">
        <v>818</v>
      </c>
      <c r="B332" s="480">
        <v>1784109.48</v>
      </c>
      <c r="C332" s="480">
        <v>408888.687865082</v>
      </c>
      <c r="D332" s="480">
        <v>1375220.7921349178</v>
      </c>
    </row>
    <row r="333" spans="1:4" ht="12.75" x14ac:dyDescent="0.2">
      <c r="A333" s="479" t="s">
        <v>819</v>
      </c>
      <c r="B333" s="480">
        <v>1648676.46</v>
      </c>
      <c r="C333" s="480">
        <v>231674.1940592289</v>
      </c>
      <c r="D333" s="480">
        <v>1417002.2659407707</v>
      </c>
    </row>
    <row r="334" spans="1:4" ht="12.75" x14ac:dyDescent="0.2">
      <c r="A334" s="479" t="s">
        <v>820</v>
      </c>
      <c r="B334" s="480">
        <v>235318.69</v>
      </c>
      <c r="C334" s="480">
        <v>147553.2774070958</v>
      </c>
      <c r="D334" s="480">
        <v>87765.412592904206</v>
      </c>
    </row>
    <row r="335" spans="1:4" ht="12.75" x14ac:dyDescent="0.2">
      <c r="A335" s="479" t="s">
        <v>821</v>
      </c>
      <c r="B335" s="480">
        <v>124938.09</v>
      </c>
      <c r="C335" s="480">
        <v>79041.652773711903</v>
      </c>
      <c r="D335" s="480">
        <v>45896.437226288101</v>
      </c>
    </row>
    <row r="336" spans="1:4" ht="12.75" x14ac:dyDescent="0.2">
      <c r="A336" s="479" t="s">
        <v>822</v>
      </c>
      <c r="B336" s="480">
        <v>522662.24</v>
      </c>
      <c r="C336" s="480">
        <v>190687.4751478268</v>
      </c>
      <c r="D336" s="480">
        <v>331974.76485217316</v>
      </c>
    </row>
    <row r="337" spans="1:4" ht="12.75" x14ac:dyDescent="0.2">
      <c r="A337" s="479" t="s">
        <v>823</v>
      </c>
      <c r="B337" s="480">
        <v>236672.34</v>
      </c>
      <c r="C337" s="480">
        <v>76871.110565445808</v>
      </c>
      <c r="D337" s="480">
        <v>159801.22943455417</v>
      </c>
    </row>
    <row r="338" spans="1:4" ht="12.75" x14ac:dyDescent="0.2">
      <c r="A338" s="479" t="s">
        <v>824</v>
      </c>
      <c r="B338" s="480">
        <v>91563.76999999999</v>
      </c>
      <c r="C338" s="480">
        <v>62772.606252101003</v>
      </c>
      <c r="D338" s="480">
        <v>28791.163747898994</v>
      </c>
    </row>
    <row r="339" spans="1:4" ht="12.75" x14ac:dyDescent="0.2">
      <c r="A339" s="479" t="s">
        <v>825</v>
      </c>
      <c r="B339" s="480">
        <v>32940.83</v>
      </c>
      <c r="C339" s="480">
        <v>22066.1228843557</v>
      </c>
      <c r="D339" s="480">
        <v>10874.707115644298</v>
      </c>
    </row>
    <row r="340" spans="1:4" ht="12.75" x14ac:dyDescent="0.2">
      <c r="A340" s="479" t="s">
        <v>826</v>
      </c>
      <c r="B340" s="480">
        <v>2933.3199999999997</v>
      </c>
      <c r="C340" s="480">
        <v>2704.0773373300999</v>
      </c>
      <c r="D340" s="480">
        <v>229.24266266990003</v>
      </c>
    </row>
    <row r="341" spans="1:4" ht="12.75" x14ac:dyDescent="0.2">
      <c r="A341" s="479" t="s">
        <v>827</v>
      </c>
      <c r="B341" s="480">
        <v>103142.04</v>
      </c>
      <c r="C341" s="480">
        <v>70352.236633908396</v>
      </c>
      <c r="D341" s="480">
        <v>32789.803366091597</v>
      </c>
    </row>
    <row r="342" spans="1:4" ht="12.75" x14ac:dyDescent="0.2">
      <c r="A342" s="479" t="s">
        <v>828</v>
      </c>
      <c r="B342" s="480">
        <v>295911.78999999998</v>
      </c>
      <c r="C342" s="480">
        <v>219212.12277520879</v>
      </c>
      <c r="D342" s="480">
        <v>76699.667224791192</v>
      </c>
    </row>
    <row r="343" spans="1:4" ht="12.75" x14ac:dyDescent="0.2">
      <c r="A343" s="479" t="s">
        <v>829</v>
      </c>
      <c r="B343" s="480">
        <v>1226344.53</v>
      </c>
      <c r="C343" s="480">
        <v>541155.06158618606</v>
      </c>
      <c r="D343" s="480">
        <v>685189.46841381397</v>
      </c>
    </row>
    <row r="344" spans="1:4" ht="12.75" x14ac:dyDescent="0.2">
      <c r="A344" s="479" t="s">
        <v>830</v>
      </c>
      <c r="B344" s="480">
        <v>78402.94</v>
      </c>
      <c r="C344" s="480">
        <v>61372.853983162204</v>
      </c>
      <c r="D344" s="480">
        <v>17030.086016837802</v>
      </c>
    </row>
    <row r="345" spans="1:4" ht="12.75" x14ac:dyDescent="0.2">
      <c r="A345" s="479" t="s">
        <v>1650</v>
      </c>
      <c r="B345" s="480">
        <v>100876.15</v>
      </c>
      <c r="C345" s="480">
        <v>3277.7979960335001</v>
      </c>
      <c r="D345" s="480">
        <v>97598.352003966487</v>
      </c>
    </row>
    <row r="346" spans="1:4" ht="12.75" x14ac:dyDescent="0.2">
      <c r="A346" s="479" t="s">
        <v>789</v>
      </c>
      <c r="B346" s="480">
        <v>3109701.1999999997</v>
      </c>
      <c r="C346" s="480">
        <v>542959.78748713352</v>
      </c>
      <c r="D346" s="480">
        <v>2566741.4125128658</v>
      </c>
    </row>
    <row r="347" spans="1:4" ht="12.75" x14ac:dyDescent="0.2">
      <c r="A347" s="479" t="s">
        <v>831</v>
      </c>
      <c r="B347" s="480">
        <v>893057.69</v>
      </c>
      <c r="C347" s="480">
        <v>279706.01721561101</v>
      </c>
      <c r="D347" s="480">
        <v>613351.67278438888</v>
      </c>
    </row>
    <row r="348" spans="1:4" ht="12.75" x14ac:dyDescent="0.2">
      <c r="A348" s="479" t="s">
        <v>832</v>
      </c>
      <c r="B348" s="480">
        <v>37478.22</v>
      </c>
      <c r="C348" s="480">
        <v>8334.3408654387003</v>
      </c>
      <c r="D348" s="480">
        <v>29143.879134561303</v>
      </c>
    </row>
    <row r="349" spans="1:4" ht="12.75" x14ac:dyDescent="0.2">
      <c r="A349" s="479" t="s">
        <v>833</v>
      </c>
      <c r="B349" s="480">
        <v>1475167.58</v>
      </c>
      <c r="C349" s="480">
        <v>322185.3731870068</v>
      </c>
      <c r="D349" s="480">
        <v>1152982.2068129932</v>
      </c>
    </row>
    <row r="350" spans="1:4" ht="12.75" x14ac:dyDescent="0.2">
      <c r="A350" s="479" t="s">
        <v>799</v>
      </c>
      <c r="B350" s="480">
        <v>126882.24000000001</v>
      </c>
      <c r="C350" s="480">
        <v>4824.3835033608002</v>
      </c>
      <c r="D350" s="480">
        <v>122057.8564966392</v>
      </c>
    </row>
    <row r="351" spans="1:4" ht="12.75" x14ac:dyDescent="0.2">
      <c r="A351" s="479" t="s">
        <v>376</v>
      </c>
      <c r="B351" s="480">
        <v>108702.59</v>
      </c>
      <c r="C351" s="480">
        <v>10513.9482153685</v>
      </c>
      <c r="D351" s="480">
        <v>98188.641784631502</v>
      </c>
    </row>
    <row r="352" spans="1:4" ht="12.75" x14ac:dyDescent="0.2">
      <c r="A352" s="479" t="s">
        <v>836</v>
      </c>
      <c r="B352" s="480">
        <v>296070.33</v>
      </c>
      <c r="C352" s="480">
        <v>158047.21603256883</v>
      </c>
      <c r="D352" s="480">
        <v>138023.11396743119</v>
      </c>
    </row>
    <row r="353" spans="1:4" ht="12.75" x14ac:dyDescent="0.2">
      <c r="A353" s="479" t="s">
        <v>1651</v>
      </c>
      <c r="B353" s="480">
        <v>595470.87</v>
      </c>
      <c r="C353" s="480">
        <v>19096.608534393599</v>
      </c>
      <c r="D353" s="480">
        <v>576374.2614656064</v>
      </c>
    </row>
    <row r="354" spans="1:4" ht="12.75" x14ac:dyDescent="0.2">
      <c r="A354" s="479" t="s">
        <v>837</v>
      </c>
      <c r="B354" s="480">
        <v>95714.37</v>
      </c>
      <c r="C354" s="480">
        <v>16417.985745755097</v>
      </c>
      <c r="D354" s="480">
        <v>79296.384254244913</v>
      </c>
    </row>
    <row r="355" spans="1:4" ht="12.75" x14ac:dyDescent="0.2">
      <c r="A355" s="479" t="s">
        <v>838</v>
      </c>
      <c r="B355" s="480">
        <v>653028.99</v>
      </c>
      <c r="C355" s="480">
        <v>167460.39187073283</v>
      </c>
      <c r="D355" s="480">
        <v>485568.59812926722</v>
      </c>
    </row>
    <row r="356" spans="1:4" ht="12.75" x14ac:dyDescent="0.2">
      <c r="A356" s="479" t="s">
        <v>839</v>
      </c>
      <c r="B356" s="480">
        <v>217750.71000000002</v>
      </c>
      <c r="C356" s="480">
        <v>146738.35738746871</v>
      </c>
      <c r="D356" s="480">
        <v>71012.352612531307</v>
      </c>
    </row>
    <row r="357" spans="1:4" ht="12.75" x14ac:dyDescent="0.2">
      <c r="A357" s="479" t="s">
        <v>1652</v>
      </c>
      <c r="B357" s="480">
        <v>28536773.5</v>
      </c>
      <c r="C357" s="480">
        <v>397891.86572370701</v>
      </c>
      <c r="D357" s="480">
        <v>28138881.634276293</v>
      </c>
    </row>
    <row r="358" spans="1:4" ht="12.75" x14ac:dyDescent="0.2">
      <c r="A358" s="479" t="s">
        <v>840</v>
      </c>
      <c r="B358" s="480">
        <v>1024436.7899999999</v>
      </c>
      <c r="C358" s="480">
        <v>291169.05572358839</v>
      </c>
      <c r="D358" s="480">
        <v>733267.73427641159</v>
      </c>
    </row>
    <row r="359" spans="1:4" ht="12.75" x14ac:dyDescent="0.2">
      <c r="A359" s="479" t="s">
        <v>841</v>
      </c>
      <c r="B359" s="480">
        <v>1171595.4400000002</v>
      </c>
      <c r="C359" s="480">
        <v>138413.02619828552</v>
      </c>
      <c r="D359" s="480">
        <v>1033182.4138017145</v>
      </c>
    </row>
    <row r="360" spans="1:4" ht="12.75" x14ac:dyDescent="0.2">
      <c r="A360" s="479" t="s">
        <v>842</v>
      </c>
      <c r="B360" s="480">
        <v>185812.48000000001</v>
      </c>
      <c r="C360" s="480">
        <v>69891.825824665604</v>
      </c>
      <c r="D360" s="480">
        <v>115920.65417533441</v>
      </c>
    </row>
    <row r="361" spans="1:4" ht="12.75" x14ac:dyDescent="0.2">
      <c r="A361" s="479" t="s">
        <v>1855</v>
      </c>
      <c r="B361" s="480">
        <v>3512843.4</v>
      </c>
      <c r="C361" s="480">
        <v>37926.163916743404</v>
      </c>
      <c r="D361" s="480">
        <v>3474917.2360832561</v>
      </c>
    </row>
    <row r="362" spans="1:4" ht="12.75" x14ac:dyDescent="0.2">
      <c r="A362" s="479" t="s">
        <v>353</v>
      </c>
      <c r="B362" s="480">
        <v>749918.84000000008</v>
      </c>
      <c r="C362" s="480">
        <v>62342.756481951699</v>
      </c>
      <c r="D362" s="480">
        <v>687576.08351804828</v>
      </c>
    </row>
    <row r="363" spans="1:4" ht="12.75" x14ac:dyDescent="0.2">
      <c r="A363" s="479" t="s">
        <v>843</v>
      </c>
      <c r="B363" s="480">
        <v>388167.12000000005</v>
      </c>
      <c r="C363" s="480">
        <v>138778.3152187847</v>
      </c>
      <c r="D363" s="480">
        <v>249388.80478121532</v>
      </c>
    </row>
    <row r="364" spans="1:4" ht="12.75" x14ac:dyDescent="0.2">
      <c r="A364" s="479" t="s">
        <v>7</v>
      </c>
      <c r="B364" s="480">
        <v>525430.76</v>
      </c>
      <c r="C364" s="480">
        <v>64391.9602228515</v>
      </c>
      <c r="D364" s="480">
        <v>461038.79977714847</v>
      </c>
    </row>
    <row r="365" spans="1:4" ht="12.75" x14ac:dyDescent="0.2">
      <c r="A365" s="479" t="s">
        <v>844</v>
      </c>
      <c r="B365" s="480">
        <v>17360.75</v>
      </c>
      <c r="C365" s="480">
        <v>11307.2643284968</v>
      </c>
      <c r="D365" s="480">
        <v>6053.4856715031983</v>
      </c>
    </row>
    <row r="366" spans="1:4" ht="12.75" x14ac:dyDescent="0.2">
      <c r="A366" s="479" t="s">
        <v>246</v>
      </c>
      <c r="B366" s="480">
        <v>217059.25</v>
      </c>
      <c r="C366" s="480">
        <v>16447.9645631313</v>
      </c>
      <c r="D366" s="480">
        <v>200611.28543686867</v>
      </c>
    </row>
    <row r="367" spans="1:4" ht="12.75" x14ac:dyDescent="0.2">
      <c r="A367" s="479" t="s">
        <v>170</v>
      </c>
      <c r="B367" s="480">
        <v>27012478.520000003</v>
      </c>
      <c r="C367" s="480">
        <v>2620947.897240134</v>
      </c>
      <c r="D367" s="480">
        <v>24391530.622759867</v>
      </c>
    </row>
    <row r="368" spans="1:4" ht="12.75" x14ac:dyDescent="0.2">
      <c r="A368" s="479" t="s">
        <v>252</v>
      </c>
      <c r="B368" s="480">
        <v>348588.14</v>
      </c>
      <c r="C368" s="480">
        <v>20491.457509980999</v>
      </c>
      <c r="D368" s="480">
        <v>328096.68249001901</v>
      </c>
    </row>
    <row r="369" spans="1:4" ht="12.75" x14ac:dyDescent="0.2">
      <c r="A369" s="479" t="s">
        <v>1653</v>
      </c>
      <c r="B369" s="480">
        <v>110695.58</v>
      </c>
      <c r="C369" s="480">
        <v>3596.8555282009002</v>
      </c>
      <c r="D369" s="480">
        <v>107098.7244717991</v>
      </c>
    </row>
    <row r="370" spans="1:4" ht="12.75" x14ac:dyDescent="0.2">
      <c r="A370" s="479" t="s">
        <v>225</v>
      </c>
      <c r="B370" s="480">
        <v>3830076.56</v>
      </c>
      <c r="C370" s="480">
        <v>128666.4101433458</v>
      </c>
      <c r="D370" s="480">
        <v>3701410.149856654</v>
      </c>
    </row>
    <row r="371" spans="1:4" ht="12.75" x14ac:dyDescent="0.2">
      <c r="A371" s="479" t="s">
        <v>8</v>
      </c>
      <c r="B371" s="480">
        <v>9364773.2300000004</v>
      </c>
      <c r="C371" s="480">
        <v>1480142.449340906</v>
      </c>
      <c r="D371" s="480">
        <v>7884630.7806590945</v>
      </c>
    </row>
    <row r="372" spans="1:4" ht="12.75" x14ac:dyDescent="0.2">
      <c r="A372" s="479" t="s">
        <v>171</v>
      </c>
      <c r="B372" s="480">
        <v>14754614.16</v>
      </c>
      <c r="C372" s="480">
        <v>1597137.114382952</v>
      </c>
      <c r="D372" s="480">
        <v>13157477.045617048</v>
      </c>
    </row>
    <row r="373" spans="1:4" ht="12.75" x14ac:dyDescent="0.2">
      <c r="A373" s="479" t="s">
        <v>172</v>
      </c>
      <c r="B373" s="480">
        <v>12150547.970000001</v>
      </c>
      <c r="C373" s="480">
        <v>1392356.024822372</v>
      </c>
      <c r="D373" s="480">
        <v>10758191.945177628</v>
      </c>
    </row>
    <row r="374" spans="1:4" ht="12.75" x14ac:dyDescent="0.2">
      <c r="A374" s="479" t="s">
        <v>780</v>
      </c>
      <c r="B374" s="480">
        <v>271600.2</v>
      </c>
      <c r="C374" s="480">
        <v>3920.4224148902999</v>
      </c>
      <c r="D374" s="480">
        <v>267679.77758510975</v>
      </c>
    </row>
    <row r="375" spans="1:4" ht="12.75" x14ac:dyDescent="0.2">
      <c r="A375" s="479" t="s">
        <v>378</v>
      </c>
      <c r="B375" s="480">
        <v>551357.12</v>
      </c>
      <c r="C375" s="480">
        <v>49836.0389718156</v>
      </c>
      <c r="D375" s="480">
        <v>501521.08102818439</v>
      </c>
    </row>
    <row r="376" spans="1:4" ht="12.75" x14ac:dyDescent="0.2">
      <c r="A376" s="479" t="s">
        <v>229</v>
      </c>
      <c r="B376" s="480">
        <v>523878.76999999996</v>
      </c>
      <c r="C376" s="480">
        <v>24396.894988340599</v>
      </c>
      <c r="D376" s="480">
        <v>499481.8750116594</v>
      </c>
    </row>
    <row r="377" spans="1:4" ht="12.75" x14ac:dyDescent="0.2">
      <c r="A377" s="479" t="s">
        <v>354</v>
      </c>
      <c r="B377" s="480">
        <v>2446023.33</v>
      </c>
      <c r="C377" s="480">
        <v>159809.31211114439</v>
      </c>
      <c r="D377" s="480">
        <v>2286214.0178888552</v>
      </c>
    </row>
    <row r="378" spans="1:4" ht="12.75" x14ac:dyDescent="0.2">
      <c r="A378" s="479" t="s">
        <v>308</v>
      </c>
      <c r="B378" s="480">
        <v>658892.69999999995</v>
      </c>
      <c r="C378" s="480">
        <v>43902.805555888401</v>
      </c>
      <c r="D378" s="480">
        <v>614989.8944441115</v>
      </c>
    </row>
    <row r="379" spans="1:4" ht="12.75" x14ac:dyDescent="0.2">
      <c r="A379" s="479" t="s">
        <v>9</v>
      </c>
      <c r="B379" s="480">
        <v>776179.10000000009</v>
      </c>
      <c r="C379" s="480">
        <v>110304.80169655829</v>
      </c>
      <c r="D379" s="480">
        <v>665874.29830344184</v>
      </c>
    </row>
    <row r="380" spans="1:4" ht="12.75" x14ac:dyDescent="0.2">
      <c r="A380" s="479" t="s">
        <v>845</v>
      </c>
      <c r="B380" s="480">
        <v>3231825.4299999997</v>
      </c>
      <c r="C380" s="480">
        <v>846746.2638437947</v>
      </c>
      <c r="D380" s="480">
        <v>2385079.1661562053</v>
      </c>
    </row>
    <row r="381" spans="1:4" ht="12.75" x14ac:dyDescent="0.2">
      <c r="A381" s="479" t="s">
        <v>846</v>
      </c>
      <c r="B381" s="480">
        <v>880557.75</v>
      </c>
      <c r="C381" s="480">
        <v>409043.29523408017</v>
      </c>
      <c r="D381" s="480">
        <v>471514.45476591983</v>
      </c>
    </row>
    <row r="382" spans="1:4" ht="12.75" x14ac:dyDescent="0.2">
      <c r="A382" s="479" t="s">
        <v>847</v>
      </c>
      <c r="B382" s="480">
        <v>615647.19999999995</v>
      </c>
      <c r="C382" s="480">
        <v>269689.90070871433</v>
      </c>
      <c r="D382" s="480">
        <v>345957.29929128574</v>
      </c>
    </row>
    <row r="383" spans="1:4" ht="12.75" x14ac:dyDescent="0.2">
      <c r="A383" s="479" t="s">
        <v>848</v>
      </c>
      <c r="B383" s="480">
        <v>4392989.9000000004</v>
      </c>
      <c r="C383" s="480">
        <v>1353978.3295746746</v>
      </c>
      <c r="D383" s="480">
        <v>3039011.570425326</v>
      </c>
    </row>
    <row r="384" spans="1:4" ht="12.75" x14ac:dyDescent="0.2">
      <c r="A384" s="479" t="s">
        <v>849</v>
      </c>
      <c r="B384" s="480">
        <v>1405318.5</v>
      </c>
      <c r="C384" s="480">
        <v>599226.47416329279</v>
      </c>
      <c r="D384" s="480">
        <v>806092.02583670721</v>
      </c>
    </row>
    <row r="385" spans="1:4" ht="12.75" x14ac:dyDescent="0.2">
      <c r="A385" s="479" t="s">
        <v>850</v>
      </c>
      <c r="B385" s="480">
        <v>654147.75</v>
      </c>
      <c r="C385" s="480">
        <v>225816.7175471746</v>
      </c>
      <c r="D385" s="480">
        <v>428331.0324528254</v>
      </c>
    </row>
    <row r="386" spans="1:4" ht="12.75" x14ac:dyDescent="0.2">
      <c r="A386" s="479" t="s">
        <v>1856</v>
      </c>
      <c r="B386" s="480">
        <v>80356.28</v>
      </c>
      <c r="C386" s="480">
        <v>2611.0382423992</v>
      </c>
      <c r="D386" s="480">
        <v>77745.241757600801</v>
      </c>
    </row>
    <row r="387" spans="1:4" ht="12.75" x14ac:dyDescent="0.2">
      <c r="A387" s="479" t="s">
        <v>1857</v>
      </c>
      <c r="B387" s="480">
        <v>3128101.9699999997</v>
      </c>
      <c r="C387" s="480">
        <v>1054214.9024360338</v>
      </c>
      <c r="D387" s="480">
        <v>2073887.0675639659</v>
      </c>
    </row>
    <row r="388" spans="1:4" ht="12.75" x14ac:dyDescent="0.2">
      <c r="A388" s="479" t="s">
        <v>1186</v>
      </c>
      <c r="B388" s="480">
        <v>669802.8600000001</v>
      </c>
      <c r="C388" s="480">
        <v>244836.83754647319</v>
      </c>
      <c r="D388" s="480">
        <v>424966.02245352685</v>
      </c>
    </row>
    <row r="389" spans="1:4" ht="12.75" x14ac:dyDescent="0.2">
      <c r="A389" s="479" t="s">
        <v>851</v>
      </c>
      <c r="B389" s="480">
        <v>442624.89</v>
      </c>
      <c r="C389" s="480">
        <v>84921.531049835001</v>
      </c>
      <c r="D389" s="480">
        <v>357703.35895016498</v>
      </c>
    </row>
    <row r="390" spans="1:4" ht="12.75" x14ac:dyDescent="0.2">
      <c r="A390" s="479" t="s">
        <v>852</v>
      </c>
      <c r="B390" s="480">
        <v>165962.80999999997</v>
      </c>
      <c r="C390" s="480">
        <v>100859.2176600519</v>
      </c>
      <c r="D390" s="480">
        <v>65103.592339948082</v>
      </c>
    </row>
    <row r="391" spans="1:4" ht="12.75" x14ac:dyDescent="0.2">
      <c r="A391" s="479" t="s">
        <v>173</v>
      </c>
      <c r="B391" s="480">
        <v>1271908.3799999999</v>
      </c>
      <c r="C391" s="480">
        <v>100336.49439750379</v>
      </c>
      <c r="D391" s="480">
        <v>1171571.8856024961</v>
      </c>
    </row>
    <row r="392" spans="1:4" ht="12.75" x14ac:dyDescent="0.2">
      <c r="A392" s="479" t="s">
        <v>853</v>
      </c>
      <c r="B392" s="480">
        <v>531314.44999999995</v>
      </c>
      <c r="C392" s="480">
        <v>188544.94038453698</v>
      </c>
      <c r="D392" s="480">
        <v>342769.50961546297</v>
      </c>
    </row>
    <row r="393" spans="1:4" ht="12.75" x14ac:dyDescent="0.2">
      <c r="A393" s="479" t="s">
        <v>854</v>
      </c>
      <c r="B393" s="480">
        <v>46471.61</v>
      </c>
      <c r="C393" s="480">
        <v>32620.229951284404</v>
      </c>
      <c r="D393" s="480">
        <v>13851.380048715599</v>
      </c>
    </row>
    <row r="394" spans="1:4" ht="12.75" x14ac:dyDescent="0.2">
      <c r="A394" s="479" t="s">
        <v>855</v>
      </c>
      <c r="B394" s="480">
        <v>39101.03</v>
      </c>
      <c r="C394" s="480">
        <v>18500.195546822</v>
      </c>
      <c r="D394" s="480">
        <v>20600.834453177999</v>
      </c>
    </row>
    <row r="395" spans="1:4" ht="12.75" x14ac:dyDescent="0.2">
      <c r="A395" s="479" t="s">
        <v>856</v>
      </c>
      <c r="B395" s="480">
        <v>244042.6</v>
      </c>
      <c r="C395" s="480">
        <v>201317.8498748003</v>
      </c>
      <c r="D395" s="480">
        <v>42724.750125199716</v>
      </c>
    </row>
    <row r="396" spans="1:4" ht="12.75" x14ac:dyDescent="0.2">
      <c r="A396" s="479" t="s">
        <v>857</v>
      </c>
      <c r="B396" s="480">
        <v>152413.43</v>
      </c>
      <c r="C396" s="480">
        <v>101738.01300745481</v>
      </c>
      <c r="D396" s="480">
        <v>50675.416992545201</v>
      </c>
    </row>
    <row r="397" spans="1:4" ht="12.75" x14ac:dyDescent="0.2">
      <c r="A397" s="479" t="s">
        <v>858</v>
      </c>
      <c r="B397" s="480">
        <v>321686.43</v>
      </c>
      <c r="C397" s="480">
        <v>75581.224615349405</v>
      </c>
      <c r="D397" s="480">
        <v>246105.20538465059</v>
      </c>
    </row>
    <row r="398" spans="1:4" ht="12.75" x14ac:dyDescent="0.2">
      <c r="A398" s="479" t="s">
        <v>1187</v>
      </c>
      <c r="B398" s="480">
        <v>18164.63</v>
      </c>
      <c r="C398" s="480">
        <v>1377.1999230121</v>
      </c>
      <c r="D398" s="480">
        <v>16787.430076987901</v>
      </c>
    </row>
    <row r="399" spans="1:4" ht="12.75" x14ac:dyDescent="0.2">
      <c r="A399" s="479" t="s">
        <v>10</v>
      </c>
      <c r="B399" s="480">
        <v>1014021.86</v>
      </c>
      <c r="C399" s="480">
        <v>129825.7691279438</v>
      </c>
      <c r="D399" s="480">
        <v>884196.09087205632</v>
      </c>
    </row>
    <row r="400" spans="1:4" ht="12.75" x14ac:dyDescent="0.2">
      <c r="A400" s="479" t="s">
        <v>368</v>
      </c>
      <c r="B400" s="480">
        <v>3362644.3400000003</v>
      </c>
      <c r="C400" s="480">
        <v>308989.34666703368</v>
      </c>
      <c r="D400" s="480">
        <v>3053654.9933329662</v>
      </c>
    </row>
    <row r="401" spans="1:4" ht="12.75" x14ac:dyDescent="0.2">
      <c r="A401" s="479" t="s">
        <v>459</v>
      </c>
      <c r="B401" s="480">
        <v>2408237.12</v>
      </c>
      <c r="C401" s="480">
        <v>264858.68294083467</v>
      </c>
      <c r="D401" s="480">
        <v>2143378.437059165</v>
      </c>
    </row>
    <row r="402" spans="1:4" ht="12.75" x14ac:dyDescent="0.2">
      <c r="A402" s="479" t="s">
        <v>1188</v>
      </c>
      <c r="B402" s="480">
        <v>2475047.6800000002</v>
      </c>
      <c r="C402" s="480">
        <v>37966.797331731796</v>
      </c>
      <c r="D402" s="480">
        <v>2437080.8826682684</v>
      </c>
    </row>
    <row r="403" spans="1:4" ht="12.75" x14ac:dyDescent="0.2">
      <c r="A403" s="479" t="s">
        <v>239</v>
      </c>
      <c r="B403" s="480">
        <v>70439.39</v>
      </c>
      <c r="C403" s="480">
        <v>5340.4046139926995</v>
      </c>
      <c r="D403" s="480">
        <v>65098.985386007305</v>
      </c>
    </row>
    <row r="404" spans="1:4" ht="12.75" x14ac:dyDescent="0.2">
      <c r="A404" s="479" t="s">
        <v>859</v>
      </c>
      <c r="B404" s="480">
        <v>1670780.8900000001</v>
      </c>
      <c r="C404" s="480">
        <v>667065.61341398093</v>
      </c>
      <c r="D404" s="480">
        <v>1003715.276586019</v>
      </c>
    </row>
    <row r="405" spans="1:4" ht="12.75" x14ac:dyDescent="0.2">
      <c r="A405" s="479" t="s">
        <v>860</v>
      </c>
      <c r="B405" s="480">
        <v>1586265.8</v>
      </c>
      <c r="C405" s="480">
        <v>688070.45158655895</v>
      </c>
      <c r="D405" s="480">
        <v>898195.34841344098</v>
      </c>
    </row>
    <row r="406" spans="1:4" ht="12.75" x14ac:dyDescent="0.2">
      <c r="A406" s="479" t="s">
        <v>356</v>
      </c>
      <c r="B406" s="480">
        <v>731913.62</v>
      </c>
      <c r="C406" s="480">
        <v>233760.81742868782</v>
      </c>
      <c r="D406" s="480">
        <v>498152.80257131223</v>
      </c>
    </row>
    <row r="407" spans="1:4" ht="12.75" x14ac:dyDescent="0.2">
      <c r="A407" s="479" t="s">
        <v>776</v>
      </c>
      <c r="B407" s="480">
        <v>516629.91000000003</v>
      </c>
      <c r="C407" s="480">
        <v>23575.805847312102</v>
      </c>
      <c r="D407" s="480">
        <v>493054.10415268788</v>
      </c>
    </row>
    <row r="408" spans="1:4" ht="12.75" x14ac:dyDescent="0.2">
      <c r="A408" s="479" t="s">
        <v>234</v>
      </c>
      <c r="B408" s="480">
        <v>444039.38</v>
      </c>
      <c r="C408" s="480">
        <v>28516.186505275997</v>
      </c>
      <c r="D408" s="480">
        <v>415523.19349472405</v>
      </c>
    </row>
    <row r="409" spans="1:4" ht="12.75" x14ac:dyDescent="0.2">
      <c r="A409" s="479" t="s">
        <v>174</v>
      </c>
      <c r="B409" s="480">
        <v>562753.76</v>
      </c>
      <c r="C409" s="480">
        <v>66785.269331326388</v>
      </c>
      <c r="D409" s="480">
        <v>495968.49066867365</v>
      </c>
    </row>
    <row r="410" spans="1:4" ht="12.75" x14ac:dyDescent="0.2">
      <c r="A410" s="479" t="s">
        <v>298</v>
      </c>
      <c r="B410" s="480">
        <v>5578127.4600000009</v>
      </c>
      <c r="C410" s="480">
        <v>538458.73932589195</v>
      </c>
      <c r="D410" s="480">
        <v>5039668.7206741087</v>
      </c>
    </row>
    <row r="411" spans="1:4" ht="12.75" x14ac:dyDescent="0.2">
      <c r="A411" s="479" t="s">
        <v>1654</v>
      </c>
      <c r="B411" s="480">
        <v>3467377.1399999997</v>
      </c>
      <c r="C411" s="480">
        <v>112316.20629398699</v>
      </c>
      <c r="D411" s="480">
        <v>3355060.933706013</v>
      </c>
    </row>
    <row r="412" spans="1:4" ht="12.75" x14ac:dyDescent="0.2">
      <c r="A412" s="479" t="s">
        <v>372</v>
      </c>
      <c r="B412" s="480">
        <v>697539.6399999999</v>
      </c>
      <c r="C412" s="480">
        <v>64077.141678358195</v>
      </c>
      <c r="D412" s="480">
        <v>633462.49832164182</v>
      </c>
    </row>
    <row r="413" spans="1:4" ht="12.75" x14ac:dyDescent="0.2">
      <c r="A413" s="479" t="s">
        <v>781</v>
      </c>
      <c r="B413" s="480">
        <v>1738069.4300000002</v>
      </c>
      <c r="C413" s="480">
        <v>45561.007198130595</v>
      </c>
      <c r="D413" s="480">
        <v>1692508.4228018697</v>
      </c>
    </row>
    <row r="414" spans="1:4" ht="12.75" x14ac:dyDescent="0.2">
      <c r="A414" s="479" t="s">
        <v>1858</v>
      </c>
      <c r="B414" s="480">
        <v>116629.03</v>
      </c>
      <c r="C414" s="480">
        <v>979.4202703922</v>
      </c>
      <c r="D414" s="480">
        <v>115649.60972960779</v>
      </c>
    </row>
    <row r="415" spans="1:4" ht="12.75" x14ac:dyDescent="0.2">
      <c r="A415" s="479" t="s">
        <v>379</v>
      </c>
      <c r="B415" s="480">
        <v>1330665.1600000001</v>
      </c>
      <c r="C415" s="480">
        <v>56575.934403178791</v>
      </c>
      <c r="D415" s="480">
        <v>1274089.2255968212</v>
      </c>
    </row>
    <row r="416" spans="1:4" ht="12.75" x14ac:dyDescent="0.2">
      <c r="A416" s="479" t="s">
        <v>505</v>
      </c>
      <c r="B416" s="480">
        <v>194147.07</v>
      </c>
      <c r="C416" s="480">
        <v>61323.777051025594</v>
      </c>
      <c r="D416" s="480">
        <v>132823.29294897441</v>
      </c>
    </row>
    <row r="417" spans="1:4" ht="12.75" x14ac:dyDescent="0.2">
      <c r="A417" s="479" t="s">
        <v>365</v>
      </c>
      <c r="B417" s="480">
        <v>560053.65</v>
      </c>
      <c r="C417" s="480">
        <v>48419.134953530694</v>
      </c>
      <c r="D417" s="480">
        <v>511634.51504646934</v>
      </c>
    </row>
    <row r="418" spans="1:4" ht="12.75" x14ac:dyDescent="0.2">
      <c r="A418" s="479" t="s">
        <v>861</v>
      </c>
      <c r="B418" s="480">
        <v>81855.76999999999</v>
      </c>
      <c r="C418" s="480">
        <v>22561.823113490402</v>
      </c>
      <c r="D418" s="480">
        <v>59293.946886509599</v>
      </c>
    </row>
    <row r="419" spans="1:4" ht="12.75" x14ac:dyDescent="0.2">
      <c r="A419" s="479" t="s">
        <v>175</v>
      </c>
      <c r="B419" s="480">
        <v>657015.47</v>
      </c>
      <c r="C419" s="480">
        <v>69675.497255091497</v>
      </c>
      <c r="D419" s="480">
        <v>587339.97274490853</v>
      </c>
    </row>
    <row r="420" spans="1:4" ht="12.75" x14ac:dyDescent="0.2">
      <c r="A420" s="479" t="s">
        <v>247</v>
      </c>
      <c r="B420" s="480">
        <v>63404.06</v>
      </c>
      <c r="C420" s="480">
        <v>4806.7751873961006</v>
      </c>
      <c r="D420" s="480">
        <v>58597.284812603903</v>
      </c>
    </row>
    <row r="421" spans="1:4" ht="12.75" x14ac:dyDescent="0.2">
      <c r="A421" s="479" t="s">
        <v>242</v>
      </c>
      <c r="B421" s="480">
        <v>513687.17000000004</v>
      </c>
      <c r="C421" s="480">
        <v>38946.3342638619</v>
      </c>
      <c r="D421" s="480">
        <v>474740.83573613811</v>
      </c>
    </row>
    <row r="422" spans="1:4" ht="12.75" x14ac:dyDescent="0.2">
      <c r="A422" s="479" t="s">
        <v>862</v>
      </c>
      <c r="B422" s="480">
        <v>784837.6100000001</v>
      </c>
      <c r="C422" s="480">
        <v>175071.26210600988</v>
      </c>
      <c r="D422" s="480">
        <v>609766.34789399011</v>
      </c>
    </row>
    <row r="423" spans="1:4" ht="12.75" x14ac:dyDescent="0.2">
      <c r="A423" s="479" t="s">
        <v>863</v>
      </c>
      <c r="B423" s="480">
        <v>818634.9</v>
      </c>
      <c r="C423" s="480">
        <v>377771.65641608369</v>
      </c>
      <c r="D423" s="480">
        <v>440863.24358391628</v>
      </c>
    </row>
    <row r="424" spans="1:4" ht="12.75" x14ac:dyDescent="0.2">
      <c r="A424" s="479" t="s">
        <v>864</v>
      </c>
      <c r="B424" s="480">
        <v>3012572.46</v>
      </c>
      <c r="C424" s="480">
        <v>1177735.2342255451</v>
      </c>
      <c r="D424" s="480">
        <v>1834837.2257744551</v>
      </c>
    </row>
    <row r="425" spans="1:4" ht="12.75" x14ac:dyDescent="0.2">
      <c r="A425" s="479" t="s">
        <v>865</v>
      </c>
      <c r="B425" s="480">
        <v>458199.32</v>
      </c>
      <c r="C425" s="480">
        <v>252908.50281377361</v>
      </c>
      <c r="D425" s="480">
        <v>205290.8171862264</v>
      </c>
    </row>
    <row r="426" spans="1:4" ht="12.75" x14ac:dyDescent="0.2">
      <c r="A426" s="479" t="s">
        <v>0</v>
      </c>
      <c r="B426" s="480">
        <v>1477276.12</v>
      </c>
      <c r="C426" s="480">
        <v>696004.55950914347</v>
      </c>
      <c r="D426" s="480">
        <v>781271.56049085653</v>
      </c>
    </row>
    <row r="427" spans="1:4" ht="12.75" x14ac:dyDescent="0.2">
      <c r="A427" s="479" t="s">
        <v>788</v>
      </c>
      <c r="B427" s="480">
        <v>68597.14</v>
      </c>
      <c r="C427" s="480">
        <v>6502.2577333170002</v>
      </c>
      <c r="D427" s="480">
        <v>62094.882266683002</v>
      </c>
    </row>
    <row r="428" spans="1:4" ht="12.75" x14ac:dyDescent="0.2">
      <c r="A428" s="479" t="s">
        <v>1607</v>
      </c>
      <c r="B428" s="480">
        <v>191947.71</v>
      </c>
      <c r="C428" s="480">
        <v>5731.9332831887004</v>
      </c>
      <c r="D428" s="480">
        <v>186215.77671681129</v>
      </c>
    </row>
    <row r="429" spans="1:4" ht="12.75" x14ac:dyDescent="0.2">
      <c r="A429" s="479" t="s">
        <v>1655</v>
      </c>
      <c r="B429" s="480">
        <v>84523.58</v>
      </c>
      <c r="C429" s="480">
        <v>2746.4491967782001</v>
      </c>
      <c r="D429" s="480">
        <v>81777.130803221808</v>
      </c>
    </row>
    <row r="430" spans="1:4" ht="12.75" x14ac:dyDescent="0.2">
      <c r="A430" s="479" t="s">
        <v>787</v>
      </c>
      <c r="B430" s="480">
        <v>6163950.1600000001</v>
      </c>
      <c r="C430" s="480">
        <v>324461.58894103183</v>
      </c>
      <c r="D430" s="480">
        <v>5839488.5710589681</v>
      </c>
    </row>
    <row r="431" spans="1:4" ht="12.75" x14ac:dyDescent="0.2">
      <c r="A431" s="479" t="s">
        <v>1189</v>
      </c>
      <c r="B431" s="480">
        <v>12888512.100000001</v>
      </c>
      <c r="C431" s="480">
        <v>681378.52877564798</v>
      </c>
      <c r="D431" s="480">
        <v>12207133.571224352</v>
      </c>
    </row>
    <row r="432" spans="1:4" ht="12.75" x14ac:dyDescent="0.2">
      <c r="A432" s="479" t="s">
        <v>1</v>
      </c>
      <c r="B432" s="480">
        <v>847378.86</v>
      </c>
      <c r="C432" s="480">
        <v>474771.63783171051</v>
      </c>
      <c r="D432" s="480">
        <v>372607.22216828947</v>
      </c>
    </row>
    <row r="433" spans="1:4" ht="12.75" x14ac:dyDescent="0.2">
      <c r="A433" s="479" t="s">
        <v>176</v>
      </c>
      <c r="B433" s="480">
        <v>1161975.3899999999</v>
      </c>
      <c r="C433" s="480">
        <v>183027.5818399438</v>
      </c>
      <c r="D433" s="480">
        <v>978947.80816005613</v>
      </c>
    </row>
    <row r="434" spans="1:4" ht="12.75" x14ac:dyDescent="0.2">
      <c r="A434" s="479" t="s">
        <v>177</v>
      </c>
      <c r="B434" s="480">
        <v>1722524.98</v>
      </c>
      <c r="C434" s="480">
        <v>202212.2389679474</v>
      </c>
      <c r="D434" s="480">
        <v>1520312.7410320528</v>
      </c>
    </row>
    <row r="435" spans="1:4" ht="12.75" x14ac:dyDescent="0.2">
      <c r="A435" s="479" t="s">
        <v>2</v>
      </c>
      <c r="B435" s="480">
        <v>30507.83</v>
      </c>
      <c r="C435" s="480">
        <v>22736.037445023598</v>
      </c>
      <c r="D435" s="480">
        <v>7771.7925549764004</v>
      </c>
    </row>
    <row r="436" spans="1:4" ht="12.75" x14ac:dyDescent="0.2">
      <c r="A436" s="479" t="s">
        <v>1656</v>
      </c>
      <c r="B436" s="480">
        <v>10033.98</v>
      </c>
      <c r="C436" s="480">
        <v>252.7881652758</v>
      </c>
      <c r="D436" s="480">
        <v>9781.191834724199</v>
      </c>
    </row>
    <row r="437" spans="1:4" ht="12.75" x14ac:dyDescent="0.2">
      <c r="A437" s="479" t="s">
        <v>19</v>
      </c>
      <c r="B437" s="480">
        <v>6331036.54</v>
      </c>
      <c r="C437" s="480">
        <v>1359091.3290953129</v>
      </c>
      <c r="D437" s="480">
        <v>4971945.2109046867</v>
      </c>
    </row>
    <row r="438" spans="1:4" ht="12.75" x14ac:dyDescent="0.2">
      <c r="A438" s="479" t="s">
        <v>20</v>
      </c>
      <c r="B438" s="480">
        <v>433255.99</v>
      </c>
      <c r="C438" s="480">
        <v>140757.80409778771</v>
      </c>
      <c r="D438" s="480">
        <v>292498.18590221228</v>
      </c>
    </row>
    <row r="439" spans="1:4" ht="12.75" x14ac:dyDescent="0.2">
      <c r="A439" s="479" t="s">
        <v>21</v>
      </c>
      <c r="B439" s="480">
        <v>1397724.71</v>
      </c>
      <c r="C439" s="480">
        <v>303576.62565659522</v>
      </c>
      <c r="D439" s="480">
        <v>1094148.084343405</v>
      </c>
    </row>
    <row r="440" spans="1:4" ht="12.75" x14ac:dyDescent="0.2">
      <c r="A440" s="479" t="s">
        <v>22</v>
      </c>
      <c r="B440" s="480">
        <v>3240598.75</v>
      </c>
      <c r="C440" s="480">
        <v>1275826.4406015482</v>
      </c>
      <c r="D440" s="480">
        <v>1964772.3093984516</v>
      </c>
    </row>
    <row r="441" spans="1:4" ht="12.75" x14ac:dyDescent="0.2">
      <c r="A441" s="479" t="s">
        <v>1657</v>
      </c>
      <c r="B441" s="480">
        <v>65843</v>
      </c>
      <c r="C441" s="480">
        <v>2139.2637857325999</v>
      </c>
      <c r="D441" s="480">
        <v>63703.736214267396</v>
      </c>
    </row>
    <row r="442" spans="1:4" ht="12.75" x14ac:dyDescent="0.2">
      <c r="A442" s="479" t="s">
        <v>23</v>
      </c>
      <c r="B442" s="480">
        <v>72904.349999999991</v>
      </c>
      <c r="C442" s="480">
        <v>48904.640928986002</v>
      </c>
      <c r="D442" s="480">
        <v>23999.709071013996</v>
      </c>
    </row>
    <row r="443" spans="1:4" ht="12.75" x14ac:dyDescent="0.2">
      <c r="A443" s="479" t="s">
        <v>312</v>
      </c>
      <c r="B443" s="480">
        <v>1070.7600000000002</v>
      </c>
      <c r="C443" s="480">
        <v>-4185.6114024870003</v>
      </c>
      <c r="D443" s="480">
        <v>5256.3714024870005</v>
      </c>
    </row>
    <row r="444" spans="1:4" ht="12.75" x14ac:dyDescent="0.2">
      <c r="A444" s="479" t="s">
        <v>24</v>
      </c>
      <c r="B444" s="480">
        <v>3854889.79</v>
      </c>
      <c r="C444" s="480">
        <v>1437042.5003767773</v>
      </c>
      <c r="D444" s="480">
        <v>2417847.2896232228</v>
      </c>
    </row>
    <row r="445" spans="1:4" ht="12.75" x14ac:dyDescent="0.2">
      <c r="A445" s="479" t="s">
        <v>25</v>
      </c>
      <c r="B445" s="480">
        <v>1241841.1200000001</v>
      </c>
      <c r="C445" s="480">
        <v>247738.84952172919</v>
      </c>
      <c r="D445" s="480">
        <v>994102.27047827072</v>
      </c>
    </row>
    <row r="446" spans="1:4" ht="12.75" x14ac:dyDescent="0.2">
      <c r="A446" s="479" t="s">
        <v>11</v>
      </c>
      <c r="B446" s="480">
        <v>1148269.26</v>
      </c>
      <c r="C446" s="480">
        <v>58502.188776803501</v>
      </c>
      <c r="D446" s="480">
        <v>1089767.0712231966</v>
      </c>
    </row>
    <row r="447" spans="1:4" ht="12.75" x14ac:dyDescent="0.2">
      <c r="A447" s="479" t="s">
        <v>1859</v>
      </c>
      <c r="B447" s="480">
        <v>2449086.9399999995</v>
      </c>
      <c r="C447" s="480">
        <v>579810.85735420417</v>
      </c>
      <c r="D447" s="480">
        <v>1869276.0826457955</v>
      </c>
    </row>
    <row r="448" spans="1:4" ht="12.75" x14ac:dyDescent="0.2">
      <c r="A448" s="479" t="s">
        <v>1860</v>
      </c>
      <c r="B448" s="480">
        <v>16631.11</v>
      </c>
      <c r="C448" s="480">
        <v>698.31835583479995</v>
      </c>
      <c r="D448" s="480">
        <v>15932.791644165201</v>
      </c>
    </row>
    <row r="449" spans="1:4" ht="12.75" x14ac:dyDescent="0.2">
      <c r="A449" s="479" t="s">
        <v>1861</v>
      </c>
      <c r="B449" s="480">
        <v>132856.5</v>
      </c>
      <c r="C449" s="480">
        <v>8959.1719083498992</v>
      </c>
      <c r="D449" s="480">
        <v>123897.3280916501</v>
      </c>
    </row>
    <row r="450" spans="1:4" ht="12.75" x14ac:dyDescent="0.2">
      <c r="A450" s="479" t="s">
        <v>1862</v>
      </c>
      <c r="B450" s="480">
        <v>405460.89</v>
      </c>
      <c r="C450" s="480">
        <v>3404.9551343886001</v>
      </c>
      <c r="D450" s="480">
        <v>402055.93486561143</v>
      </c>
    </row>
    <row r="451" spans="1:4" ht="12.75" x14ac:dyDescent="0.2">
      <c r="A451" s="479" t="s">
        <v>1863</v>
      </c>
      <c r="B451" s="480">
        <v>227278.27000000002</v>
      </c>
      <c r="C451" s="480">
        <v>84641.392374967894</v>
      </c>
      <c r="D451" s="480">
        <v>142636.8776250321</v>
      </c>
    </row>
    <row r="452" spans="1:4" ht="12.75" x14ac:dyDescent="0.2">
      <c r="A452" s="479" t="s">
        <v>1864</v>
      </c>
      <c r="B452" s="480">
        <v>4378438.33</v>
      </c>
      <c r="C452" s="480">
        <v>1492710.898121322</v>
      </c>
      <c r="D452" s="480">
        <v>2885727.431878678</v>
      </c>
    </row>
    <row r="453" spans="1:4" ht="12.75" x14ac:dyDescent="0.2">
      <c r="A453" s="479" t="s">
        <v>1865</v>
      </c>
      <c r="B453" s="480">
        <v>483697.15</v>
      </c>
      <c r="C453" s="480">
        <v>175010.755201199</v>
      </c>
      <c r="D453" s="480">
        <v>308686.39479880105</v>
      </c>
    </row>
    <row r="454" spans="1:4" ht="12.75" x14ac:dyDescent="0.2">
      <c r="A454" s="479" t="s">
        <v>1866</v>
      </c>
      <c r="B454" s="480">
        <v>5463.15</v>
      </c>
      <c r="C454" s="480">
        <v>2054.918637618</v>
      </c>
      <c r="D454" s="480">
        <v>3408.2313623819996</v>
      </c>
    </row>
    <row r="455" spans="1:4" ht="12.75" x14ac:dyDescent="0.2">
      <c r="A455" s="479" t="s">
        <v>1867</v>
      </c>
      <c r="B455" s="480">
        <v>5611.51</v>
      </c>
      <c r="C455" s="480">
        <v>2020.7467812099001</v>
      </c>
      <c r="D455" s="480">
        <v>3590.7632187900999</v>
      </c>
    </row>
    <row r="456" spans="1:4" ht="12.75" x14ac:dyDescent="0.2">
      <c r="A456" s="479" t="s">
        <v>791</v>
      </c>
      <c r="B456" s="480">
        <v>9530212.3900000006</v>
      </c>
      <c r="C456" s="480">
        <v>495028.01369631023</v>
      </c>
      <c r="D456" s="480">
        <v>9035184.3763036896</v>
      </c>
    </row>
    <row r="457" spans="1:4" ht="12.75" x14ac:dyDescent="0.2">
      <c r="A457" s="479" t="s">
        <v>782</v>
      </c>
      <c r="B457" s="480">
        <v>9118991.4699999988</v>
      </c>
      <c r="C457" s="480">
        <v>471727.90254697064</v>
      </c>
      <c r="D457" s="480">
        <v>8647263.5674530305</v>
      </c>
    </row>
    <row r="458" spans="1:4" ht="12.75" x14ac:dyDescent="0.2">
      <c r="A458" s="479" t="s">
        <v>1190</v>
      </c>
      <c r="B458" s="480">
        <v>12903246.189999999</v>
      </c>
      <c r="C458" s="480">
        <v>668508.10357696353</v>
      </c>
      <c r="D458" s="480">
        <v>12234738.086423038</v>
      </c>
    </row>
    <row r="459" spans="1:4" ht="12.75" x14ac:dyDescent="0.2">
      <c r="A459" s="479" t="s">
        <v>26</v>
      </c>
      <c r="B459" s="480">
        <v>1252583.82</v>
      </c>
      <c r="C459" s="480">
        <v>432873.56054897682</v>
      </c>
      <c r="D459" s="480">
        <v>819710.25945102319</v>
      </c>
    </row>
    <row r="460" spans="1:4" ht="12.75" x14ac:dyDescent="0.2">
      <c r="A460" s="479" t="s">
        <v>68</v>
      </c>
      <c r="B460" s="480">
        <v>1385476.65</v>
      </c>
      <c r="C460" s="480">
        <v>441293.43444642215</v>
      </c>
      <c r="D460" s="480">
        <v>944183.21555357787</v>
      </c>
    </row>
    <row r="461" spans="1:4" ht="12.75" x14ac:dyDescent="0.2">
      <c r="A461" s="479" t="s">
        <v>69</v>
      </c>
      <c r="B461" s="480">
        <v>5726387.2699999996</v>
      </c>
      <c r="C461" s="480">
        <v>662485.53980037349</v>
      </c>
      <c r="D461" s="480">
        <v>5063901.7301996266</v>
      </c>
    </row>
    <row r="462" spans="1:4" ht="12.75" x14ac:dyDescent="0.2">
      <c r="A462" s="479" t="s">
        <v>508</v>
      </c>
      <c r="B462" s="480">
        <v>3006258.0900000003</v>
      </c>
      <c r="C462" s="480">
        <v>524410.46340139967</v>
      </c>
      <c r="D462" s="480">
        <v>2481847.6265986008</v>
      </c>
    </row>
    <row r="463" spans="1:4" ht="12.75" x14ac:dyDescent="0.2">
      <c r="A463" s="479" t="s">
        <v>70</v>
      </c>
      <c r="B463" s="480">
        <v>3451583.1300000004</v>
      </c>
      <c r="C463" s="480">
        <v>769145.87656681158</v>
      </c>
      <c r="D463" s="480">
        <v>2682437.253433188</v>
      </c>
    </row>
    <row r="464" spans="1:4" ht="12.75" x14ac:dyDescent="0.2">
      <c r="A464" s="479" t="s">
        <v>1658</v>
      </c>
      <c r="B464" s="480">
        <v>139524.38</v>
      </c>
      <c r="C464" s="480">
        <v>1638.7227674561</v>
      </c>
      <c r="D464" s="480">
        <v>137885.65723254389</v>
      </c>
    </row>
    <row r="465" spans="1:4" ht="12.75" x14ac:dyDescent="0.2">
      <c r="A465" s="479" t="s">
        <v>1659</v>
      </c>
      <c r="B465" s="480">
        <v>17847.849999999999</v>
      </c>
      <c r="C465" s="480">
        <v>579.80549948390001</v>
      </c>
      <c r="D465" s="480">
        <v>17268.044500516098</v>
      </c>
    </row>
    <row r="466" spans="1:4" ht="12.75" x14ac:dyDescent="0.2">
      <c r="A466" s="479" t="s">
        <v>779</v>
      </c>
      <c r="B466" s="480">
        <v>419778.11</v>
      </c>
      <c r="C466" s="480">
        <v>22556.583642919399</v>
      </c>
      <c r="D466" s="480">
        <v>397221.52635708061</v>
      </c>
    </row>
    <row r="467" spans="1:4" ht="12.75" x14ac:dyDescent="0.2">
      <c r="A467" s="479" t="s">
        <v>71</v>
      </c>
      <c r="B467" s="480">
        <v>6472999.4199999999</v>
      </c>
      <c r="C467" s="480">
        <v>1778029.6322676397</v>
      </c>
      <c r="D467" s="480">
        <v>4694969.7877323609</v>
      </c>
    </row>
    <row r="468" spans="1:4" ht="12.75" x14ac:dyDescent="0.2">
      <c r="A468" s="479" t="s">
        <v>72</v>
      </c>
      <c r="B468" s="480">
        <v>198059.5</v>
      </c>
      <c r="C468" s="480">
        <v>86915.673075633909</v>
      </c>
      <c r="D468" s="480">
        <v>111143.82692436612</v>
      </c>
    </row>
    <row r="469" spans="1:4" ht="12.75" x14ac:dyDescent="0.2">
      <c r="A469" s="479" t="s">
        <v>1660</v>
      </c>
      <c r="B469" s="480">
        <v>8521766.1099999994</v>
      </c>
      <c r="C469" s="480">
        <v>268614.8454172663</v>
      </c>
      <c r="D469" s="480">
        <v>8253151.2645827336</v>
      </c>
    </row>
    <row r="470" spans="1:4" ht="12.75" x14ac:dyDescent="0.2">
      <c r="A470" s="479" t="s">
        <v>233</v>
      </c>
      <c r="B470" s="480">
        <v>222470.44</v>
      </c>
      <c r="C470" s="480">
        <v>16816.1721478279</v>
      </c>
      <c r="D470" s="480">
        <v>205654.26785217211</v>
      </c>
    </row>
    <row r="471" spans="1:4" ht="12.75" x14ac:dyDescent="0.2">
      <c r="A471" s="479" t="s">
        <v>73</v>
      </c>
      <c r="B471" s="480">
        <v>229095.9</v>
      </c>
      <c r="C471" s="480">
        <v>39164.134149436999</v>
      </c>
      <c r="D471" s="480">
        <v>189931.76585056298</v>
      </c>
    </row>
    <row r="472" spans="1:4" ht="12.75" x14ac:dyDescent="0.2">
      <c r="A472" s="479" t="s">
        <v>74</v>
      </c>
      <c r="B472" s="480">
        <v>235943.12000000002</v>
      </c>
      <c r="C472" s="480">
        <v>28807.661429917902</v>
      </c>
      <c r="D472" s="480">
        <v>207135.45857008212</v>
      </c>
    </row>
    <row r="473" spans="1:4" ht="12.75" x14ac:dyDescent="0.2">
      <c r="A473" s="479" t="s">
        <v>75</v>
      </c>
      <c r="B473" s="480">
        <v>554498.19000000006</v>
      </c>
      <c r="C473" s="480">
        <v>204588.0882236078</v>
      </c>
      <c r="D473" s="480">
        <v>349910.1017763922</v>
      </c>
    </row>
    <row r="474" spans="1:4" ht="12.75" x14ac:dyDescent="0.2">
      <c r="A474" s="479" t="s">
        <v>76</v>
      </c>
      <c r="B474" s="480">
        <v>389414.11000000004</v>
      </c>
      <c r="C474" s="480">
        <v>296374.35451943311</v>
      </c>
      <c r="D474" s="480">
        <v>93039.755480566906</v>
      </c>
    </row>
    <row r="475" spans="1:4" ht="12.75" x14ac:dyDescent="0.2">
      <c r="A475" s="479" t="s">
        <v>77</v>
      </c>
      <c r="B475" s="480">
        <v>21344.02</v>
      </c>
      <c r="C475" s="480">
        <v>16514.1963546152</v>
      </c>
      <c r="D475" s="480">
        <v>4829.8236453848012</v>
      </c>
    </row>
    <row r="476" spans="1:4" ht="12.75" x14ac:dyDescent="0.2">
      <c r="A476" s="479" t="s">
        <v>78</v>
      </c>
      <c r="B476" s="480">
        <v>8459.7099999999991</v>
      </c>
      <c r="C476" s="480">
        <v>5750.4700034685002</v>
      </c>
      <c r="D476" s="480">
        <v>2709.2399965315003</v>
      </c>
    </row>
    <row r="477" spans="1:4" ht="12.75" x14ac:dyDescent="0.2">
      <c r="A477" s="479" t="s">
        <v>79</v>
      </c>
      <c r="B477" s="480">
        <v>922291.78</v>
      </c>
      <c r="C477" s="480">
        <v>286286.47446836199</v>
      </c>
      <c r="D477" s="480">
        <v>636005.30553163798</v>
      </c>
    </row>
    <row r="478" spans="1:4" ht="12.75" x14ac:dyDescent="0.2">
      <c r="A478" s="479" t="s">
        <v>80</v>
      </c>
      <c r="B478" s="480">
        <v>-1186.96</v>
      </c>
      <c r="C478" s="480">
        <v>-782.22700209059997</v>
      </c>
      <c r="D478" s="480">
        <v>-404.73299790940007</v>
      </c>
    </row>
    <row r="479" spans="1:4" ht="12.75" x14ac:dyDescent="0.2">
      <c r="A479" s="479" t="s">
        <v>228</v>
      </c>
      <c r="B479" s="480">
        <v>263111.01</v>
      </c>
      <c r="C479" s="480">
        <v>19909.745449849397</v>
      </c>
      <c r="D479" s="480">
        <v>243201.2645501506</v>
      </c>
    </row>
    <row r="480" spans="1:4" ht="12.75" x14ac:dyDescent="0.2">
      <c r="A480" s="479" t="s">
        <v>81</v>
      </c>
      <c r="B480" s="480">
        <v>241622.02000000002</v>
      </c>
      <c r="C480" s="480">
        <v>109264.1573131718</v>
      </c>
      <c r="D480" s="480">
        <v>132357.86268682819</v>
      </c>
    </row>
    <row r="481" spans="1:4" ht="12.75" x14ac:dyDescent="0.2">
      <c r="A481" s="479" t="s">
        <v>82</v>
      </c>
      <c r="B481" s="480">
        <v>495290.72</v>
      </c>
      <c r="C481" s="480">
        <v>293399.08024780691</v>
      </c>
      <c r="D481" s="480">
        <v>201891.63975219309</v>
      </c>
    </row>
    <row r="482" spans="1:4" ht="12.75" x14ac:dyDescent="0.2">
      <c r="A482" s="479" t="s">
        <v>83</v>
      </c>
      <c r="B482" s="480">
        <v>2252998.7200000002</v>
      </c>
      <c r="C482" s="480">
        <v>384694.638295663</v>
      </c>
      <c r="D482" s="480">
        <v>1868304.0817043371</v>
      </c>
    </row>
    <row r="483" spans="1:4" ht="12.75" x14ac:dyDescent="0.2">
      <c r="A483" s="479" t="s">
        <v>251</v>
      </c>
      <c r="B483" s="480">
        <v>945891.87</v>
      </c>
      <c r="C483" s="480">
        <v>40079.983879749299</v>
      </c>
      <c r="D483" s="480">
        <v>905811.88612025068</v>
      </c>
    </row>
    <row r="484" spans="1:4" ht="12.75" x14ac:dyDescent="0.2">
      <c r="A484" s="479" t="s">
        <v>84</v>
      </c>
      <c r="B484" s="480">
        <v>2225427.8199999998</v>
      </c>
      <c r="C484" s="480">
        <v>963152.50960476301</v>
      </c>
      <c r="D484" s="480">
        <v>1262275.3103952368</v>
      </c>
    </row>
    <row r="485" spans="1:4" ht="12.75" x14ac:dyDescent="0.2">
      <c r="A485" s="479" t="s">
        <v>85</v>
      </c>
      <c r="B485" s="480">
        <v>3185990.66</v>
      </c>
      <c r="C485" s="480">
        <v>565717.56192491145</v>
      </c>
      <c r="D485" s="480">
        <v>2620273.0980750886</v>
      </c>
    </row>
    <row r="486" spans="1:4" ht="12.75" x14ac:dyDescent="0.2">
      <c r="A486" s="479" t="s">
        <v>1868</v>
      </c>
      <c r="B486" s="480">
        <v>2515580.3899999997</v>
      </c>
      <c r="C486" s="480">
        <v>580001.06755159178</v>
      </c>
      <c r="D486" s="480">
        <v>1935579.3224484082</v>
      </c>
    </row>
    <row r="487" spans="1:4" ht="12.75" x14ac:dyDescent="0.2">
      <c r="A487" s="479" t="s">
        <v>86</v>
      </c>
      <c r="B487" s="480">
        <v>1274263.92</v>
      </c>
      <c r="C487" s="480">
        <v>310899.00605097489</v>
      </c>
      <c r="D487" s="480">
        <v>963364.91394902498</v>
      </c>
    </row>
    <row r="488" spans="1:4" ht="12.75" x14ac:dyDescent="0.2">
      <c r="A488" s="479" t="s">
        <v>238</v>
      </c>
      <c r="B488" s="480">
        <v>808821.14</v>
      </c>
      <c r="C488" s="480">
        <v>46925.403114962704</v>
      </c>
      <c r="D488" s="480">
        <v>761895.73688503727</v>
      </c>
    </row>
    <row r="489" spans="1:4" ht="12.75" x14ac:dyDescent="0.2">
      <c r="A489" s="479" t="s">
        <v>87</v>
      </c>
      <c r="B489" s="480">
        <v>530420.77</v>
      </c>
      <c r="C489" s="480">
        <v>284258.64946906612</v>
      </c>
      <c r="D489" s="480">
        <v>246162.12053093387</v>
      </c>
    </row>
    <row r="490" spans="1:4" ht="12.75" x14ac:dyDescent="0.2">
      <c r="A490" s="479" t="s">
        <v>306</v>
      </c>
      <c r="B490" s="480">
        <v>874519.27</v>
      </c>
      <c r="C490" s="480">
        <v>38081.973873361298</v>
      </c>
      <c r="D490" s="480">
        <v>836437.29612663877</v>
      </c>
    </row>
    <row r="491" spans="1:4" ht="12.75" x14ac:dyDescent="0.2">
      <c r="A491" s="479" t="s">
        <v>304</v>
      </c>
      <c r="B491" s="480">
        <v>696225.9</v>
      </c>
      <c r="C491" s="480">
        <v>111698.81536442319</v>
      </c>
      <c r="D491" s="480">
        <v>584527.08463557693</v>
      </c>
    </row>
    <row r="492" spans="1:4" ht="12.75" x14ac:dyDescent="0.2">
      <c r="A492" s="479" t="s">
        <v>1869</v>
      </c>
      <c r="B492" s="480">
        <v>416844.81</v>
      </c>
      <c r="C492" s="480">
        <v>4514.2023903897998</v>
      </c>
      <c r="D492" s="480">
        <v>412330.60760961019</v>
      </c>
    </row>
    <row r="493" spans="1:4" ht="12.75" x14ac:dyDescent="0.2">
      <c r="A493" s="479" t="s">
        <v>88</v>
      </c>
      <c r="B493" s="480">
        <v>1670351.3900000001</v>
      </c>
      <c r="C493" s="480">
        <v>288331.65439821209</v>
      </c>
      <c r="D493" s="480">
        <v>1382019.7356017879</v>
      </c>
    </row>
    <row r="494" spans="1:4" ht="12.75" x14ac:dyDescent="0.2">
      <c r="A494" s="479" t="s">
        <v>89</v>
      </c>
      <c r="B494" s="480">
        <v>9782677.7799999993</v>
      </c>
      <c r="C494" s="480">
        <v>1044960.633450048</v>
      </c>
      <c r="D494" s="480">
        <v>8737717.1465499513</v>
      </c>
    </row>
    <row r="495" spans="1:4" ht="12.75" x14ac:dyDescent="0.2">
      <c r="A495" s="479" t="s">
        <v>90</v>
      </c>
      <c r="B495" s="480">
        <v>932205.6399999999</v>
      </c>
      <c r="C495" s="480">
        <v>263515.85393710207</v>
      </c>
      <c r="D495" s="480">
        <v>668689.78606289788</v>
      </c>
    </row>
    <row r="496" spans="1:4" ht="12.75" x14ac:dyDescent="0.2">
      <c r="A496" s="479" t="s">
        <v>511</v>
      </c>
      <c r="B496" s="480">
        <v>2265438.71</v>
      </c>
      <c r="C496" s="480">
        <v>844515.12841657689</v>
      </c>
      <c r="D496" s="480">
        <v>1420923.5815834231</v>
      </c>
    </row>
    <row r="497" spans="1:4" ht="12.75" x14ac:dyDescent="0.2">
      <c r="A497" s="479" t="s">
        <v>783</v>
      </c>
      <c r="B497" s="480">
        <v>152273.15000000002</v>
      </c>
      <c r="C497" s="480">
        <v>8243.5436899340002</v>
      </c>
      <c r="D497" s="480">
        <v>144029.60631006601</v>
      </c>
    </row>
    <row r="498" spans="1:4" ht="12.75" x14ac:dyDescent="0.2">
      <c r="A498" s="479" t="s">
        <v>91</v>
      </c>
      <c r="B498" s="480">
        <v>178237.36</v>
      </c>
      <c r="C498" s="480">
        <v>124813.94720934701</v>
      </c>
      <c r="D498" s="480">
        <v>53423.412790653005</v>
      </c>
    </row>
    <row r="499" spans="1:4" ht="12.75" x14ac:dyDescent="0.2">
      <c r="A499" s="479" t="s">
        <v>92</v>
      </c>
      <c r="B499" s="480">
        <v>2035020.13</v>
      </c>
      <c r="C499" s="480">
        <v>312058.3594720891</v>
      </c>
      <c r="D499" s="480">
        <v>1722961.7705279109</v>
      </c>
    </row>
    <row r="500" spans="1:4" ht="12.75" x14ac:dyDescent="0.2">
      <c r="A500" s="479" t="s">
        <v>93</v>
      </c>
      <c r="B500" s="480">
        <v>2902396.5500000003</v>
      </c>
      <c r="C500" s="480">
        <v>1112255.1619375974</v>
      </c>
      <c r="D500" s="480">
        <v>1790141.3880624026</v>
      </c>
    </row>
    <row r="501" spans="1:4" ht="12.75" x14ac:dyDescent="0.2">
      <c r="A501" s="479" t="s">
        <v>94</v>
      </c>
      <c r="B501" s="480">
        <v>2060259.12</v>
      </c>
      <c r="C501" s="480">
        <v>1155159.3251897809</v>
      </c>
      <c r="D501" s="480">
        <v>905099.7948102192</v>
      </c>
    </row>
    <row r="502" spans="1:4" ht="12.75" x14ac:dyDescent="0.2">
      <c r="A502" s="479" t="s">
        <v>786</v>
      </c>
      <c r="B502" s="480">
        <v>160424.95999999999</v>
      </c>
      <c r="C502" s="480">
        <v>8627.0603324193999</v>
      </c>
      <c r="D502" s="480">
        <v>151797.89966758061</v>
      </c>
    </row>
    <row r="503" spans="1:4" ht="12.75" x14ac:dyDescent="0.2">
      <c r="A503" s="479" t="s">
        <v>797</v>
      </c>
      <c r="B503" s="480">
        <v>4070452.54</v>
      </c>
      <c r="C503" s="480">
        <v>219923.28623410442</v>
      </c>
      <c r="D503" s="480">
        <v>3850529.253765895</v>
      </c>
    </row>
    <row r="504" spans="1:4" ht="12.75" x14ac:dyDescent="0.2">
      <c r="A504" s="479" t="s">
        <v>771</v>
      </c>
      <c r="B504" s="480">
        <v>70972.28</v>
      </c>
      <c r="C504" s="480">
        <v>3813.6628185512</v>
      </c>
      <c r="D504" s="480">
        <v>67158.617181448804</v>
      </c>
    </row>
    <row r="505" spans="1:4" ht="12.75" x14ac:dyDescent="0.2">
      <c r="A505" s="479" t="s">
        <v>95</v>
      </c>
      <c r="B505" s="480">
        <v>40513.64</v>
      </c>
      <c r="C505" s="480">
        <v>28075.8221249284</v>
      </c>
      <c r="D505" s="480">
        <v>12437.817875071603</v>
      </c>
    </row>
    <row r="506" spans="1:4" ht="12.75" x14ac:dyDescent="0.2">
      <c r="A506" s="479" t="s">
        <v>311</v>
      </c>
      <c r="B506" s="480">
        <v>-6495.8200000000006</v>
      </c>
      <c r="C506" s="480">
        <v>-1973.2341625754</v>
      </c>
      <c r="D506" s="480">
        <v>-4522.5858374246</v>
      </c>
    </row>
    <row r="507" spans="1:4" ht="12.75" x14ac:dyDescent="0.2">
      <c r="A507" s="479" t="s">
        <v>96</v>
      </c>
      <c r="B507" s="480">
        <v>66655.02</v>
      </c>
      <c r="C507" s="480">
        <v>39863.485108783003</v>
      </c>
      <c r="D507" s="480">
        <v>26791.534891217001</v>
      </c>
    </row>
    <row r="508" spans="1:4" ht="12.75" x14ac:dyDescent="0.2">
      <c r="A508" s="479" t="s">
        <v>12</v>
      </c>
      <c r="B508" s="480">
        <v>241702.52</v>
      </c>
      <c r="C508" s="480">
        <v>38963.316353071998</v>
      </c>
      <c r="D508" s="480">
        <v>202739.20364692798</v>
      </c>
    </row>
    <row r="509" spans="1:4" ht="12.75" x14ac:dyDescent="0.2">
      <c r="A509" s="479" t="s">
        <v>13</v>
      </c>
      <c r="B509" s="480">
        <v>1471957.04</v>
      </c>
      <c r="C509" s="480">
        <v>238959.44565450601</v>
      </c>
      <c r="D509" s="480">
        <v>1232997.5943454942</v>
      </c>
    </row>
    <row r="510" spans="1:4" ht="12.75" x14ac:dyDescent="0.2">
      <c r="A510" s="479" t="s">
        <v>14</v>
      </c>
      <c r="B510" s="480">
        <v>671631.35999999999</v>
      </c>
      <c r="C510" s="480">
        <v>104302.0779632988</v>
      </c>
      <c r="D510" s="480">
        <v>567329.28203670122</v>
      </c>
    </row>
    <row r="511" spans="1:4" ht="12.75" x14ac:dyDescent="0.2">
      <c r="A511" s="479" t="s">
        <v>97</v>
      </c>
      <c r="B511" s="480">
        <v>-111410.1</v>
      </c>
      <c r="C511" s="480">
        <v>-75861.498931636001</v>
      </c>
      <c r="D511" s="480">
        <v>-35548.601068364005</v>
      </c>
    </row>
    <row r="512" spans="1:4" ht="12.75" x14ac:dyDescent="0.2">
      <c r="A512" s="479" t="s">
        <v>98</v>
      </c>
      <c r="B512" s="480">
        <v>155277.31</v>
      </c>
      <c r="C512" s="480">
        <v>102320.6301691281</v>
      </c>
      <c r="D512" s="480">
        <v>52956.679830871901</v>
      </c>
    </row>
    <row r="513" spans="1:4" ht="12.75" x14ac:dyDescent="0.2">
      <c r="A513" s="479" t="s">
        <v>99</v>
      </c>
      <c r="B513" s="480">
        <v>120437.75</v>
      </c>
      <c r="C513" s="480">
        <v>65803.960314909797</v>
      </c>
      <c r="D513" s="480">
        <v>54633.789685090196</v>
      </c>
    </row>
    <row r="514" spans="1:4" ht="12.75" x14ac:dyDescent="0.2">
      <c r="A514" s="479" t="s">
        <v>100</v>
      </c>
      <c r="B514" s="480">
        <v>176424.72</v>
      </c>
      <c r="C514" s="480">
        <v>105104.5576520709</v>
      </c>
      <c r="D514" s="480">
        <v>71320.162347929116</v>
      </c>
    </row>
    <row r="515" spans="1:4" ht="12.75" x14ac:dyDescent="0.2">
      <c r="A515" s="479" t="s">
        <v>1870</v>
      </c>
      <c r="B515" s="480">
        <v>618668.92000000004</v>
      </c>
      <c r="C515" s="480">
        <v>5195.4207362407997</v>
      </c>
      <c r="D515" s="480">
        <v>613473.49926375924</v>
      </c>
    </row>
    <row r="516" spans="1:4" ht="12.75" x14ac:dyDescent="0.2">
      <c r="A516" s="479" t="s">
        <v>101</v>
      </c>
      <c r="B516" s="480">
        <v>59815</v>
      </c>
      <c r="C516" s="480">
        <v>25150.923618471599</v>
      </c>
      <c r="D516" s="480">
        <v>34664.076381528394</v>
      </c>
    </row>
    <row r="517" spans="1:4" ht="12.75" x14ac:dyDescent="0.2">
      <c r="A517" s="479" t="s">
        <v>249</v>
      </c>
      <c r="B517" s="480">
        <v>16229.88</v>
      </c>
      <c r="C517" s="480">
        <v>1230.4134623484999</v>
      </c>
      <c r="D517" s="480">
        <v>14999.466537651499</v>
      </c>
    </row>
    <row r="518" spans="1:4" ht="12.75" x14ac:dyDescent="0.2">
      <c r="A518" s="479" t="s">
        <v>232</v>
      </c>
      <c r="B518" s="480">
        <v>1805052.8699999999</v>
      </c>
      <c r="C518" s="480">
        <v>86981.059940530395</v>
      </c>
      <c r="D518" s="480">
        <v>1718071.8100594697</v>
      </c>
    </row>
    <row r="519" spans="1:4" ht="12.75" x14ac:dyDescent="0.2">
      <c r="A519" s="479" t="s">
        <v>460</v>
      </c>
      <c r="B519" s="480">
        <v>1889527.1400000001</v>
      </c>
      <c r="C519" s="480">
        <v>834396.26890903199</v>
      </c>
      <c r="D519" s="480">
        <v>1055130.8710909681</v>
      </c>
    </row>
    <row r="520" spans="1:4" ht="12.75" x14ac:dyDescent="0.2">
      <c r="A520" s="479" t="s">
        <v>344</v>
      </c>
      <c r="B520" s="480">
        <v>1338799.8400000001</v>
      </c>
      <c r="C520" s="480">
        <v>26122.7483231367</v>
      </c>
      <c r="D520" s="480">
        <v>1312677.0916768634</v>
      </c>
    </row>
    <row r="521" spans="1:4" ht="12.75" x14ac:dyDescent="0.2">
      <c r="A521" s="479" t="s">
        <v>345</v>
      </c>
      <c r="B521" s="480">
        <v>766402.94</v>
      </c>
      <c r="C521" s="480">
        <v>17208.774047031198</v>
      </c>
      <c r="D521" s="480">
        <v>749194.16595296876</v>
      </c>
    </row>
    <row r="522" spans="1:4" ht="12.75" x14ac:dyDescent="0.2">
      <c r="A522" s="479" t="s">
        <v>307</v>
      </c>
      <c r="B522" s="480">
        <v>162997.78</v>
      </c>
      <c r="C522" s="480">
        <v>37052.294012460799</v>
      </c>
      <c r="D522" s="480">
        <v>125945.4859875392</v>
      </c>
    </row>
    <row r="523" spans="1:4" ht="12.75" x14ac:dyDescent="0.2">
      <c r="A523" s="479" t="s">
        <v>1661</v>
      </c>
      <c r="B523" s="480">
        <v>6414986.4799999995</v>
      </c>
      <c r="C523" s="480">
        <v>204904.09858562498</v>
      </c>
      <c r="D523" s="480">
        <v>6210082.3814143753</v>
      </c>
    </row>
    <row r="524" spans="1:4" ht="12.75" x14ac:dyDescent="0.2">
      <c r="A524" s="479" t="s">
        <v>1871</v>
      </c>
      <c r="B524" s="480">
        <v>974878.40000000014</v>
      </c>
      <c r="C524" s="480">
        <v>424698.41381934297</v>
      </c>
      <c r="D524" s="480">
        <v>550179.98618065706</v>
      </c>
    </row>
    <row r="525" spans="1:4" ht="12.75" x14ac:dyDescent="0.2">
      <c r="A525" s="479" t="s">
        <v>1872</v>
      </c>
      <c r="B525" s="480">
        <v>2809121.36</v>
      </c>
      <c r="C525" s="480">
        <v>1316489.4386500914</v>
      </c>
      <c r="D525" s="480">
        <v>1492631.9213499085</v>
      </c>
    </row>
    <row r="526" spans="1:4" ht="12.75" x14ac:dyDescent="0.2">
      <c r="A526" s="479" t="s">
        <v>122</v>
      </c>
      <c r="B526" s="480">
        <v>435815.05000000005</v>
      </c>
      <c r="C526" s="480">
        <v>130881.60845310549</v>
      </c>
      <c r="D526" s="480">
        <v>304933.44154689449</v>
      </c>
    </row>
    <row r="527" spans="1:4" ht="12.75" x14ac:dyDescent="0.2">
      <c r="A527" s="479" t="s">
        <v>123</v>
      </c>
      <c r="B527" s="480">
        <v>1054018.1800000002</v>
      </c>
      <c r="C527" s="480">
        <v>196708.43236760059</v>
      </c>
      <c r="D527" s="480">
        <v>857309.74763239955</v>
      </c>
    </row>
    <row r="528" spans="1:4" ht="12.75" x14ac:dyDescent="0.2">
      <c r="A528" s="479" t="s">
        <v>124</v>
      </c>
      <c r="B528" s="480">
        <v>470319.05</v>
      </c>
      <c r="C528" s="480">
        <v>138023.50546759978</v>
      </c>
      <c r="D528" s="480">
        <v>332295.54453240021</v>
      </c>
    </row>
    <row r="529" spans="1:4" ht="12.75" x14ac:dyDescent="0.2">
      <c r="A529" s="479" t="s">
        <v>1873</v>
      </c>
      <c r="B529" s="480">
        <v>446947.64</v>
      </c>
      <c r="C529" s="480">
        <v>4840.9345836040002</v>
      </c>
      <c r="D529" s="480">
        <v>442106.70541639603</v>
      </c>
    </row>
    <row r="530" spans="1:4" ht="12.75" x14ac:dyDescent="0.2">
      <c r="A530" s="479" t="s">
        <v>125</v>
      </c>
      <c r="B530" s="480">
        <v>719913.42</v>
      </c>
      <c r="C530" s="480">
        <v>160100.75584751868</v>
      </c>
      <c r="D530" s="480">
        <v>559812.66415248136</v>
      </c>
    </row>
    <row r="531" spans="1:4" ht="12.75" x14ac:dyDescent="0.2">
      <c r="A531" s="479" t="s">
        <v>15</v>
      </c>
      <c r="B531" s="480">
        <v>5084703.9000000004</v>
      </c>
      <c r="C531" s="480">
        <v>896909.60412422311</v>
      </c>
      <c r="D531" s="480">
        <v>4187794.295875777</v>
      </c>
    </row>
    <row r="532" spans="1:4" ht="12.75" x14ac:dyDescent="0.2">
      <c r="A532" s="479" t="s">
        <v>364</v>
      </c>
      <c r="B532" s="480">
        <v>1071069.29</v>
      </c>
      <c r="C532" s="480">
        <v>90434.680021476699</v>
      </c>
      <c r="D532" s="480">
        <v>980634.60997852334</v>
      </c>
    </row>
    <row r="533" spans="1:4" ht="12.75" x14ac:dyDescent="0.2">
      <c r="A533" s="479" t="s">
        <v>346</v>
      </c>
      <c r="B533" s="480">
        <v>441211.39</v>
      </c>
      <c r="C533" s="480">
        <v>46062.174634870404</v>
      </c>
      <c r="D533" s="480">
        <v>395149.21536512958</v>
      </c>
    </row>
    <row r="534" spans="1:4" ht="12.75" x14ac:dyDescent="0.2">
      <c r="A534" s="479" t="s">
        <v>1662</v>
      </c>
      <c r="B534" s="480">
        <v>11188365.720000001</v>
      </c>
      <c r="C534" s="480">
        <v>138793.75510972438</v>
      </c>
      <c r="D534" s="480">
        <v>11049571.964890277</v>
      </c>
    </row>
    <row r="535" spans="1:4" ht="12.75" x14ac:dyDescent="0.2">
      <c r="A535" s="479" t="s">
        <v>126</v>
      </c>
      <c r="B535" s="480">
        <v>3033560.52</v>
      </c>
      <c r="C535" s="480">
        <v>1000355.0566895191</v>
      </c>
      <c r="D535" s="480">
        <v>2033205.463310481</v>
      </c>
    </row>
    <row r="536" spans="1:4" ht="12.75" x14ac:dyDescent="0.2">
      <c r="A536" s="479" t="s">
        <v>178</v>
      </c>
      <c r="B536" s="480">
        <v>535416.84</v>
      </c>
      <c r="C536" s="480">
        <v>63790.659922122002</v>
      </c>
      <c r="D536" s="480">
        <v>471626.18007787794</v>
      </c>
    </row>
    <row r="537" spans="1:4" ht="12.75" x14ac:dyDescent="0.2">
      <c r="A537" s="479" t="s">
        <v>1663</v>
      </c>
      <c r="B537" s="480">
        <v>7136.35</v>
      </c>
      <c r="C537" s="480">
        <v>231.88349009149999</v>
      </c>
      <c r="D537" s="480">
        <v>6904.4665099085005</v>
      </c>
    </row>
    <row r="538" spans="1:4" ht="12.75" x14ac:dyDescent="0.2">
      <c r="A538" s="479" t="s">
        <v>127</v>
      </c>
      <c r="B538" s="480">
        <v>974823.78</v>
      </c>
      <c r="C538" s="480">
        <v>458471.90382002725</v>
      </c>
      <c r="D538" s="480">
        <v>516351.87617997278</v>
      </c>
    </row>
    <row r="539" spans="1:4" ht="12.75" x14ac:dyDescent="0.2">
      <c r="A539" s="479" t="s">
        <v>128</v>
      </c>
      <c r="B539" s="480">
        <v>3348225.07</v>
      </c>
      <c r="C539" s="480">
        <v>780967.59809090046</v>
      </c>
      <c r="D539" s="480">
        <v>2567257.4719090993</v>
      </c>
    </row>
    <row r="540" spans="1:4" ht="12.75" x14ac:dyDescent="0.2">
      <c r="A540" s="479" t="s">
        <v>347</v>
      </c>
      <c r="B540" s="480">
        <v>125514.79999999999</v>
      </c>
      <c r="C540" s="480">
        <v>23079.327899876</v>
      </c>
      <c r="D540" s="480">
        <v>102435.472100124</v>
      </c>
    </row>
    <row r="541" spans="1:4" ht="12.75" x14ac:dyDescent="0.2">
      <c r="A541" s="479" t="s">
        <v>1664</v>
      </c>
      <c r="B541" s="480">
        <v>1535145.02</v>
      </c>
      <c r="C541" s="480">
        <v>38675.230869314197</v>
      </c>
      <c r="D541" s="480">
        <v>1496469.7891306859</v>
      </c>
    </row>
    <row r="542" spans="1:4" ht="12.75" x14ac:dyDescent="0.2">
      <c r="A542" s="479" t="s">
        <v>461</v>
      </c>
      <c r="B542" s="480">
        <v>3754588.5700000003</v>
      </c>
      <c r="C542" s="480">
        <v>516414.62049302523</v>
      </c>
      <c r="D542" s="480">
        <v>3238173.9495069748</v>
      </c>
    </row>
    <row r="543" spans="1:4" ht="12.75" x14ac:dyDescent="0.2">
      <c r="A543" s="479" t="s">
        <v>179</v>
      </c>
      <c r="B543" s="480">
        <v>349313.63</v>
      </c>
      <c r="C543" s="480">
        <v>39582.3765494279</v>
      </c>
      <c r="D543" s="480">
        <v>309731.25345057214</v>
      </c>
    </row>
    <row r="544" spans="1:4" ht="12.75" x14ac:dyDescent="0.2">
      <c r="A544" s="479" t="s">
        <v>129</v>
      </c>
      <c r="B544" s="480">
        <v>314230.61</v>
      </c>
      <c r="C544" s="480">
        <v>170720.21238815269</v>
      </c>
      <c r="D544" s="480">
        <v>143510.39761184729</v>
      </c>
    </row>
    <row r="545" spans="1:4" ht="12.75" x14ac:dyDescent="0.2">
      <c r="A545" s="479" t="s">
        <v>1874</v>
      </c>
      <c r="B545" s="480">
        <v>271880.84999999998</v>
      </c>
      <c r="C545" s="480">
        <v>2938.7647201503996</v>
      </c>
      <c r="D545" s="480">
        <v>268942.08527984959</v>
      </c>
    </row>
    <row r="546" spans="1:4" ht="12.75" x14ac:dyDescent="0.2">
      <c r="A546" s="479" t="s">
        <v>130</v>
      </c>
      <c r="B546" s="480">
        <v>1208505.44</v>
      </c>
      <c r="C546" s="480">
        <v>416337.93439472141</v>
      </c>
      <c r="D546" s="480">
        <v>792167.50560527854</v>
      </c>
    </row>
    <row r="547" spans="1:4" ht="12.75" x14ac:dyDescent="0.2">
      <c r="A547" s="479" t="s">
        <v>1665</v>
      </c>
      <c r="B547" s="480">
        <v>43845.81</v>
      </c>
      <c r="C547" s="480">
        <v>1424.6943872505001</v>
      </c>
      <c r="D547" s="480">
        <v>42421.115612749505</v>
      </c>
    </row>
    <row r="548" spans="1:4" ht="12.75" x14ac:dyDescent="0.2">
      <c r="A548" s="479" t="s">
        <v>184</v>
      </c>
      <c r="B548" s="480">
        <v>5686771.6300000008</v>
      </c>
      <c r="C548" s="480">
        <v>2277577.6507733841</v>
      </c>
      <c r="D548" s="480">
        <v>3409193.9792266162</v>
      </c>
    </row>
    <row r="549" spans="1:4" ht="12.75" x14ac:dyDescent="0.2">
      <c r="A549" s="479" t="s">
        <v>185</v>
      </c>
      <c r="B549" s="480">
        <v>-5861.95</v>
      </c>
      <c r="C549" s="480">
        <v>-1967.128984036</v>
      </c>
      <c r="D549" s="480">
        <v>-3894.8210159639993</v>
      </c>
    </row>
    <row r="550" spans="1:4" ht="12.75" x14ac:dyDescent="0.2">
      <c r="A550" s="479" t="s">
        <v>310</v>
      </c>
      <c r="B550" s="480">
        <v>1027594.5700000001</v>
      </c>
      <c r="C550" s="480">
        <v>90624.655946721497</v>
      </c>
      <c r="D550" s="480">
        <v>936969.91405327851</v>
      </c>
    </row>
    <row r="551" spans="1:4" ht="12.75" x14ac:dyDescent="0.2">
      <c r="A551" s="479" t="s">
        <v>1875</v>
      </c>
      <c r="B551" s="480">
        <v>36414.550000000003</v>
      </c>
      <c r="C551" s="480">
        <v>394.18003879790001</v>
      </c>
      <c r="D551" s="480">
        <v>36020.369961202094</v>
      </c>
    </row>
    <row r="552" spans="1:4" ht="12.75" x14ac:dyDescent="0.2">
      <c r="A552" s="479" t="s">
        <v>186</v>
      </c>
      <c r="B552" s="480">
        <v>2085.0300000000002</v>
      </c>
      <c r="C552" s="480">
        <v>1240.4420878807</v>
      </c>
      <c r="D552" s="480">
        <v>844.58791211930009</v>
      </c>
    </row>
    <row r="553" spans="1:4" ht="12.75" x14ac:dyDescent="0.2">
      <c r="A553" s="479" t="s">
        <v>1876</v>
      </c>
      <c r="B553" s="480">
        <v>1467355.29</v>
      </c>
      <c r="C553" s="480">
        <v>12322.4682130446</v>
      </c>
      <c r="D553" s="480">
        <v>1455032.8217869555</v>
      </c>
    </row>
    <row r="554" spans="1:4" ht="12.75" x14ac:dyDescent="0.2">
      <c r="A554" s="479" t="s">
        <v>1666</v>
      </c>
      <c r="B554" s="480">
        <v>664111.27</v>
      </c>
      <c r="C554" s="480">
        <v>21307.033619203103</v>
      </c>
      <c r="D554" s="480">
        <v>642804.23638079688</v>
      </c>
    </row>
    <row r="555" spans="1:4" ht="12.75" x14ac:dyDescent="0.2">
      <c r="A555" s="479" t="s">
        <v>1191</v>
      </c>
      <c r="B555" s="480">
        <v>1162395.24</v>
      </c>
      <c r="C555" s="480">
        <v>25410.658652190301</v>
      </c>
      <c r="D555" s="480">
        <v>1136984.5813478096</v>
      </c>
    </row>
    <row r="556" spans="1:4" ht="12.75" x14ac:dyDescent="0.2">
      <c r="A556" s="479" t="s">
        <v>462</v>
      </c>
      <c r="B556" s="480">
        <v>827292.47</v>
      </c>
      <c r="C556" s="480">
        <v>58237.548181777194</v>
      </c>
      <c r="D556" s="480">
        <v>769054.92181822285</v>
      </c>
    </row>
    <row r="557" spans="1:4" ht="12.75" x14ac:dyDescent="0.2">
      <c r="A557" s="479" t="s">
        <v>1877</v>
      </c>
      <c r="B557" s="480">
        <v>-4931.0300000000007</v>
      </c>
      <c r="C557" s="480">
        <v>32678.6226883278</v>
      </c>
      <c r="D557" s="480">
        <v>-37609.652688327798</v>
      </c>
    </row>
    <row r="558" spans="1:4" ht="12.75" x14ac:dyDescent="0.2">
      <c r="A558" s="479" t="s">
        <v>1878</v>
      </c>
      <c r="B558" s="480">
        <v>2592032.1900000004</v>
      </c>
      <c r="C558" s="480">
        <v>1397616.230412954</v>
      </c>
      <c r="D558" s="480">
        <v>1194415.9595870462</v>
      </c>
    </row>
    <row r="559" spans="1:4" ht="12.75" x14ac:dyDescent="0.2">
      <c r="A559" s="479" t="s">
        <v>1879</v>
      </c>
      <c r="B559" s="480">
        <v>1893048.7799999998</v>
      </c>
      <c r="C559" s="480">
        <v>1103069.3723924786</v>
      </c>
      <c r="D559" s="480">
        <v>789979.40760752116</v>
      </c>
    </row>
    <row r="560" spans="1:4" ht="12.75" x14ac:dyDescent="0.2">
      <c r="A560" s="479" t="s">
        <v>180</v>
      </c>
      <c r="B560" s="480">
        <v>712661.52999999991</v>
      </c>
      <c r="C560" s="480">
        <v>91379.361914605193</v>
      </c>
      <c r="D560" s="480">
        <v>621282.16808539478</v>
      </c>
    </row>
    <row r="561" spans="1:4" ht="12.75" x14ac:dyDescent="0.2">
      <c r="A561" s="479" t="s">
        <v>352</v>
      </c>
      <c r="B561" s="480">
        <v>574370.05000000005</v>
      </c>
      <c r="C561" s="480">
        <v>263152.1874779975</v>
      </c>
      <c r="D561" s="480">
        <v>311217.86252200254</v>
      </c>
    </row>
    <row r="562" spans="1:4" ht="12.75" x14ac:dyDescent="0.2">
      <c r="A562" s="479" t="s">
        <v>187</v>
      </c>
      <c r="B562" s="480">
        <v>5083550.2299999995</v>
      </c>
      <c r="C562" s="480">
        <v>2211535.3683015048</v>
      </c>
      <c r="D562" s="480">
        <v>2872014.8616984952</v>
      </c>
    </row>
    <row r="563" spans="1:4" ht="12.75" x14ac:dyDescent="0.2">
      <c r="A563" s="479" t="s">
        <v>188</v>
      </c>
      <c r="B563" s="480">
        <v>738619.5</v>
      </c>
      <c r="C563" s="480">
        <v>350449.3944924816</v>
      </c>
      <c r="D563" s="480">
        <v>388170.1055075184</v>
      </c>
    </row>
    <row r="564" spans="1:4" ht="12.75" x14ac:dyDescent="0.2">
      <c r="A564" s="479" t="s">
        <v>181</v>
      </c>
      <c r="B564" s="480">
        <v>31511448.77</v>
      </c>
      <c r="C564" s="480">
        <v>3049864.6825600993</v>
      </c>
      <c r="D564" s="480">
        <v>28461584.087439902</v>
      </c>
    </row>
    <row r="565" spans="1:4" ht="12.75" x14ac:dyDescent="0.2">
      <c r="A565" s="479" t="s">
        <v>182</v>
      </c>
      <c r="B565" s="480">
        <v>20153415.349999998</v>
      </c>
      <c r="C565" s="480">
        <v>1554641.9007152789</v>
      </c>
      <c r="D565" s="480">
        <v>18598773.449284717</v>
      </c>
    </row>
    <row r="566" spans="1:4" ht="12.75" x14ac:dyDescent="0.2">
      <c r="A566" s="479" t="s">
        <v>16</v>
      </c>
      <c r="B566" s="480">
        <v>2257785.9300000002</v>
      </c>
      <c r="C566" s="480">
        <v>286890.09587305295</v>
      </c>
      <c r="D566" s="480">
        <v>1970895.8341269472</v>
      </c>
    </row>
    <row r="567" spans="1:4" ht="12.75" x14ac:dyDescent="0.2">
      <c r="A567" s="479" t="s">
        <v>305</v>
      </c>
      <c r="B567" s="480">
        <v>49053.91</v>
      </c>
      <c r="C567" s="480">
        <v>7698.3181960959</v>
      </c>
      <c r="D567" s="480">
        <v>41355.591803904099</v>
      </c>
    </row>
    <row r="568" spans="1:4" ht="12.75" x14ac:dyDescent="0.2">
      <c r="A568" s="479" t="s">
        <v>1880</v>
      </c>
      <c r="B568" s="480">
        <v>5018283.9399999995</v>
      </c>
      <c r="C568" s="480">
        <v>2284325.7688506269</v>
      </c>
      <c r="D568" s="480">
        <v>2733958.1711493731</v>
      </c>
    </row>
    <row r="569" spans="1:4" ht="12.75" x14ac:dyDescent="0.2">
      <c r="A569" s="479" t="s">
        <v>189</v>
      </c>
      <c r="B569" s="480">
        <v>777221.5</v>
      </c>
      <c r="C569" s="480">
        <v>202772.92832049981</v>
      </c>
      <c r="D569" s="480">
        <v>574448.57167950016</v>
      </c>
    </row>
    <row r="570" spans="1:4" ht="12.75" x14ac:dyDescent="0.2">
      <c r="A570" s="479" t="s">
        <v>224</v>
      </c>
      <c r="B570" s="480">
        <v>1329834.69</v>
      </c>
      <c r="C570" s="480">
        <v>536483.45233955816</v>
      </c>
      <c r="D570" s="480">
        <v>793351.23766044178</v>
      </c>
    </row>
    <row r="571" spans="1:4" ht="12.75" x14ac:dyDescent="0.2">
      <c r="A571" s="479" t="s">
        <v>798</v>
      </c>
      <c r="B571" s="480">
        <v>281392.78999999998</v>
      </c>
      <c r="C571" s="480">
        <v>15120.512129966601</v>
      </c>
      <c r="D571" s="480">
        <v>266272.2778700334</v>
      </c>
    </row>
    <row r="572" spans="1:4" ht="12.75" x14ac:dyDescent="0.2">
      <c r="A572" s="479" t="s">
        <v>190</v>
      </c>
      <c r="B572" s="480">
        <v>2791069.8899999997</v>
      </c>
      <c r="C572" s="480">
        <v>1048726.2182937507</v>
      </c>
      <c r="D572" s="480">
        <v>1742343.6717062495</v>
      </c>
    </row>
    <row r="573" spans="1:4" ht="12.75" x14ac:dyDescent="0.2">
      <c r="A573" s="479" t="s">
        <v>295</v>
      </c>
      <c r="B573" s="480">
        <v>713657.64</v>
      </c>
      <c r="C573" s="480">
        <v>230389.00568698609</v>
      </c>
      <c r="D573" s="480">
        <v>483268.63431301393</v>
      </c>
    </row>
    <row r="574" spans="1:4" ht="12.75" x14ac:dyDescent="0.2">
      <c r="A574" s="479" t="s">
        <v>1667</v>
      </c>
      <c r="B574" s="480">
        <v>80689.55</v>
      </c>
      <c r="C574" s="480">
        <v>13097.1569341672</v>
      </c>
      <c r="D574" s="480">
        <v>67592.393065832803</v>
      </c>
    </row>
    <row r="575" spans="1:4" ht="12.75" x14ac:dyDescent="0.2">
      <c r="A575" s="479" t="s">
        <v>302</v>
      </c>
      <c r="B575" s="480">
        <v>9264590.6900000013</v>
      </c>
      <c r="C575" s="480">
        <v>1450167.5249727643</v>
      </c>
      <c r="D575" s="480">
        <v>7814423.1650272366</v>
      </c>
    </row>
    <row r="576" spans="1:4" ht="12.75" x14ac:dyDescent="0.2">
      <c r="A576" s="479" t="s">
        <v>296</v>
      </c>
      <c r="B576" s="480">
        <v>36833.17</v>
      </c>
      <c r="C576" s="480">
        <v>13854.491916852399</v>
      </c>
      <c r="D576" s="480">
        <v>22978.678083147599</v>
      </c>
    </row>
    <row r="577" spans="1:4" ht="12.75" x14ac:dyDescent="0.2">
      <c r="A577" s="479" t="s">
        <v>235</v>
      </c>
      <c r="B577" s="480">
        <v>3488720.23</v>
      </c>
      <c r="C577" s="480">
        <v>140982.09643124181</v>
      </c>
      <c r="D577" s="480">
        <v>3347738.1335687577</v>
      </c>
    </row>
    <row r="578" spans="1:4" ht="12.75" x14ac:dyDescent="0.2">
      <c r="A578" s="479" t="s">
        <v>254</v>
      </c>
      <c r="B578" s="480">
        <v>2573126.35</v>
      </c>
      <c r="C578" s="480">
        <v>60857.046311190003</v>
      </c>
      <c r="D578" s="480">
        <v>2512269.3036888097</v>
      </c>
    </row>
    <row r="579" spans="1:4" ht="12.75" x14ac:dyDescent="0.2">
      <c r="A579" s="479" t="s">
        <v>362</v>
      </c>
      <c r="B579" s="480">
        <v>11807241.43</v>
      </c>
      <c r="C579" s="480">
        <v>653558.09493526188</v>
      </c>
      <c r="D579" s="480">
        <v>11153683.335064737</v>
      </c>
    </row>
    <row r="580" spans="1:4" ht="12.75" x14ac:dyDescent="0.2">
      <c r="A580" s="479" t="s">
        <v>17</v>
      </c>
      <c r="B580" s="480">
        <v>871036.74</v>
      </c>
      <c r="C580" s="480">
        <v>72252.2569449367</v>
      </c>
      <c r="D580" s="480">
        <v>798784.48305506329</v>
      </c>
    </row>
    <row r="581" spans="1:4" ht="12.75" x14ac:dyDescent="0.2">
      <c r="A581" s="479" t="s">
        <v>191</v>
      </c>
      <c r="B581" s="480">
        <v>121547.47</v>
      </c>
      <c r="C581" s="480">
        <v>47307.658048835197</v>
      </c>
      <c r="D581" s="480">
        <v>74239.811951164796</v>
      </c>
    </row>
    <row r="582" spans="1:4" ht="12.75" x14ac:dyDescent="0.2">
      <c r="A582" s="479" t="s">
        <v>192</v>
      </c>
      <c r="B582" s="480">
        <v>41452.19</v>
      </c>
      <c r="C582" s="480">
        <v>29891.8863779651</v>
      </c>
      <c r="D582" s="480">
        <v>11560.303622034902</v>
      </c>
    </row>
    <row r="583" spans="1:4" ht="12.75" x14ac:dyDescent="0.2">
      <c r="A583" s="479" t="s">
        <v>1881</v>
      </c>
      <c r="B583" s="480">
        <v>2628139.46</v>
      </c>
      <c r="C583" s="480">
        <v>675739.0670879524</v>
      </c>
      <c r="D583" s="480">
        <v>1952400.3929120474</v>
      </c>
    </row>
    <row r="584" spans="1:4" ht="12.75" x14ac:dyDescent="0.2">
      <c r="A584" s="479" t="s">
        <v>193</v>
      </c>
      <c r="B584" s="480">
        <v>5814246.3899999997</v>
      </c>
      <c r="C584" s="480">
        <v>2299490.5171429589</v>
      </c>
      <c r="D584" s="480">
        <v>3514755.8728570407</v>
      </c>
    </row>
    <row r="585" spans="1:4" ht="12.75" x14ac:dyDescent="0.2">
      <c r="A585" s="479" t="s">
        <v>1668</v>
      </c>
      <c r="B585" s="480">
        <v>349017.79000000004</v>
      </c>
      <c r="C585" s="480">
        <v>7200.683950783</v>
      </c>
      <c r="D585" s="480">
        <v>341817.10604921699</v>
      </c>
    </row>
    <row r="586" spans="1:4" ht="12.75" x14ac:dyDescent="0.2">
      <c r="A586" s="479" t="s">
        <v>351</v>
      </c>
      <c r="B586" s="480">
        <v>3737526.8</v>
      </c>
      <c r="C586" s="480">
        <v>1987740.5878358711</v>
      </c>
      <c r="D586" s="480">
        <v>1749786.2121641287</v>
      </c>
    </row>
    <row r="587" spans="1:4" ht="12.75" x14ac:dyDescent="0.2">
      <c r="A587" s="479" t="s">
        <v>248</v>
      </c>
      <c r="B587" s="480">
        <v>7008546.2000000002</v>
      </c>
      <c r="C587" s="480">
        <v>1874684.0917429514</v>
      </c>
      <c r="D587" s="480">
        <v>5133862.1082570488</v>
      </c>
    </row>
    <row r="588" spans="1:4" ht="12.75" x14ac:dyDescent="0.2">
      <c r="A588" s="479" t="s">
        <v>194</v>
      </c>
      <c r="B588" s="480">
        <v>3167875.22</v>
      </c>
      <c r="C588" s="480">
        <v>1229147.5046189798</v>
      </c>
      <c r="D588" s="480">
        <v>1938727.7153810202</v>
      </c>
    </row>
    <row r="589" spans="1:4" ht="12.75" x14ac:dyDescent="0.2">
      <c r="A589" s="479" t="s">
        <v>195</v>
      </c>
      <c r="B589" s="480">
        <v>612309.18999999994</v>
      </c>
      <c r="C589" s="480">
        <v>176390.44891293099</v>
      </c>
      <c r="D589" s="480">
        <v>435918.74108706898</v>
      </c>
    </row>
    <row r="590" spans="1:4" ht="12.75" x14ac:dyDescent="0.2">
      <c r="A590" s="479" t="s">
        <v>196</v>
      </c>
      <c r="B590" s="480">
        <v>4918948.8899999997</v>
      </c>
      <c r="C590" s="480">
        <v>2553644.0869755037</v>
      </c>
      <c r="D590" s="480">
        <v>2365304.8030244964</v>
      </c>
    </row>
    <row r="591" spans="1:4" ht="12.75" x14ac:dyDescent="0.2">
      <c r="A591" s="479" t="s">
        <v>796</v>
      </c>
      <c r="B591" s="480">
        <v>1768574.13</v>
      </c>
      <c r="C591" s="480">
        <v>88219.37702538239</v>
      </c>
      <c r="D591" s="480">
        <v>1680354.7529746175</v>
      </c>
    </row>
    <row r="592" spans="1:4" ht="12.75" x14ac:dyDescent="0.2">
      <c r="A592" s="479" t="s">
        <v>1669</v>
      </c>
      <c r="B592" s="480">
        <v>778567.2</v>
      </c>
      <c r="C592" s="480">
        <v>25298.209814088001</v>
      </c>
      <c r="D592" s="480">
        <v>753268.990185912</v>
      </c>
    </row>
    <row r="593" spans="1:4" ht="12.75" x14ac:dyDescent="0.2">
      <c r="A593" s="479" t="s">
        <v>381</v>
      </c>
      <c r="B593" s="480">
        <v>8237143.5</v>
      </c>
      <c r="C593" s="480">
        <v>623590.90578888054</v>
      </c>
      <c r="D593" s="480">
        <v>7613552.5942111192</v>
      </c>
    </row>
    <row r="594" spans="1:4" ht="12.75" x14ac:dyDescent="0.2">
      <c r="A594" s="479" t="s">
        <v>774</v>
      </c>
      <c r="B594" s="480">
        <v>1138598.71</v>
      </c>
      <c r="C594" s="480">
        <v>61131.029720539998</v>
      </c>
      <c r="D594" s="480">
        <v>1077467.68027946</v>
      </c>
    </row>
    <row r="595" spans="1:4" ht="12.75" x14ac:dyDescent="0.2">
      <c r="A595" s="479" t="s">
        <v>197</v>
      </c>
      <c r="B595" s="480">
        <v>4745379.75</v>
      </c>
      <c r="C595" s="480">
        <v>934510.51364913955</v>
      </c>
      <c r="D595" s="480">
        <v>3810869.2363508604</v>
      </c>
    </row>
    <row r="596" spans="1:4" ht="12.75" x14ac:dyDescent="0.2">
      <c r="A596" s="479" t="s">
        <v>198</v>
      </c>
      <c r="B596" s="480">
        <v>4195472.41</v>
      </c>
      <c r="C596" s="480">
        <v>953369.26187340869</v>
      </c>
      <c r="D596" s="480">
        <v>3242103.1481265915</v>
      </c>
    </row>
    <row r="597" spans="1:4" ht="12.75" x14ac:dyDescent="0.2">
      <c r="A597" s="479" t="s">
        <v>1670</v>
      </c>
      <c r="B597" s="480">
        <v>18458.71</v>
      </c>
      <c r="C597" s="480">
        <v>599.78421705589994</v>
      </c>
      <c r="D597" s="480">
        <v>17858.925782944098</v>
      </c>
    </row>
    <row r="598" spans="1:4" ht="12.75" x14ac:dyDescent="0.2">
      <c r="A598" s="479" t="s">
        <v>199</v>
      </c>
      <c r="B598" s="480">
        <v>4696571.0999999996</v>
      </c>
      <c r="C598" s="480">
        <v>1895783.9660873422</v>
      </c>
      <c r="D598" s="480">
        <v>2800787.1339126579</v>
      </c>
    </row>
    <row r="599" spans="1:4" ht="12.75" x14ac:dyDescent="0.2">
      <c r="A599" s="479" t="s">
        <v>200</v>
      </c>
      <c r="B599" s="480">
        <v>3209922.38</v>
      </c>
      <c r="C599" s="480">
        <v>451406.78046403459</v>
      </c>
      <c r="D599" s="480">
        <v>2758515.5995359658</v>
      </c>
    </row>
    <row r="600" spans="1:4" ht="12.75" x14ac:dyDescent="0.2">
      <c r="A600" s="479" t="s">
        <v>201</v>
      </c>
      <c r="B600" s="480">
        <v>5233479.3899999997</v>
      </c>
      <c r="C600" s="480">
        <v>1984874.5135862229</v>
      </c>
      <c r="D600" s="480">
        <v>3248604.876413777</v>
      </c>
    </row>
    <row r="601" spans="1:4" ht="12.75" x14ac:dyDescent="0.2">
      <c r="A601" s="479" t="s">
        <v>1882</v>
      </c>
      <c r="B601" s="480">
        <v>476817.76</v>
      </c>
      <c r="C601" s="480">
        <v>122524.9377484384</v>
      </c>
      <c r="D601" s="480">
        <v>354292.82225156156</v>
      </c>
    </row>
    <row r="602" spans="1:4" ht="12.75" x14ac:dyDescent="0.2">
      <c r="A602" s="479" t="s">
        <v>202</v>
      </c>
      <c r="B602" s="480">
        <v>2397680.21</v>
      </c>
      <c r="C602" s="480">
        <v>946283.88474072947</v>
      </c>
      <c r="D602" s="480">
        <v>1451396.3252592704</v>
      </c>
    </row>
    <row r="603" spans="1:4" ht="12.75" x14ac:dyDescent="0.2">
      <c r="A603" s="479" t="s">
        <v>203</v>
      </c>
      <c r="B603" s="480">
        <v>11812576.73</v>
      </c>
      <c r="C603" s="480">
        <v>3768682.7947430094</v>
      </c>
      <c r="D603" s="480">
        <v>8043893.9352569915</v>
      </c>
    </row>
    <row r="604" spans="1:4" ht="12.75" x14ac:dyDescent="0.2">
      <c r="A604" s="479" t="s">
        <v>204</v>
      </c>
      <c r="B604" s="480">
        <v>3943799.7600000002</v>
      </c>
      <c r="C604" s="480">
        <v>1597574.3566585768</v>
      </c>
      <c r="D604" s="480">
        <v>2346225.4033414228</v>
      </c>
    </row>
    <row r="605" spans="1:4" ht="12.75" x14ac:dyDescent="0.2">
      <c r="A605" s="479" t="s">
        <v>205</v>
      </c>
      <c r="B605" s="480">
        <v>13542944.879999999</v>
      </c>
      <c r="C605" s="480">
        <v>4203065.7299126033</v>
      </c>
      <c r="D605" s="480">
        <v>9339879.1500873957</v>
      </c>
    </row>
    <row r="606" spans="1:4" ht="12.75" x14ac:dyDescent="0.2">
      <c r="A606" s="479" t="s">
        <v>1883</v>
      </c>
      <c r="B606" s="480">
        <v>847433.07000000007</v>
      </c>
      <c r="C606" s="480">
        <v>27499.538733305402</v>
      </c>
      <c r="D606" s="480">
        <v>819933.53126669466</v>
      </c>
    </row>
    <row r="607" spans="1:4" ht="12.75" x14ac:dyDescent="0.2">
      <c r="A607" s="479" t="s">
        <v>1884</v>
      </c>
      <c r="B607" s="480">
        <v>963684.17999999993</v>
      </c>
      <c r="C607" s="480">
        <v>47108.893221262799</v>
      </c>
      <c r="D607" s="480">
        <v>916575.28677873709</v>
      </c>
    </row>
    <row r="608" spans="1:4" ht="12.75" x14ac:dyDescent="0.2">
      <c r="A608" s="479" t="s">
        <v>1671</v>
      </c>
      <c r="B608" s="480">
        <v>72320.079999999987</v>
      </c>
      <c r="C608" s="480">
        <v>2349.7217066953999</v>
      </c>
      <c r="D608" s="480">
        <v>69970.358293304584</v>
      </c>
    </row>
    <row r="609" spans="1:4" ht="12.75" x14ac:dyDescent="0.2">
      <c r="A609" s="479" t="s">
        <v>1885</v>
      </c>
      <c r="B609" s="480">
        <v>374027.18</v>
      </c>
      <c r="C609" s="480">
        <v>25311.839813037597</v>
      </c>
      <c r="D609" s="480">
        <v>348715.34018696239</v>
      </c>
    </row>
    <row r="610" spans="1:4" ht="12.75" x14ac:dyDescent="0.2">
      <c r="A610" s="479" t="s">
        <v>358</v>
      </c>
      <c r="B610" s="480">
        <v>2939359.42</v>
      </c>
      <c r="C610" s="480">
        <v>917664.95022871811</v>
      </c>
      <c r="D610" s="480">
        <v>2021694.469771282</v>
      </c>
    </row>
    <row r="611" spans="1:4" ht="12.75" x14ac:dyDescent="0.2">
      <c r="A611" s="479" t="s">
        <v>1886</v>
      </c>
      <c r="B611" s="480">
        <v>2616242.25</v>
      </c>
      <c r="C611" s="480">
        <v>808727.93883856281</v>
      </c>
      <c r="D611" s="480">
        <v>1807514.3111614373</v>
      </c>
    </row>
    <row r="612" spans="1:4" ht="12.75" x14ac:dyDescent="0.2">
      <c r="A612" s="479" t="s">
        <v>1887</v>
      </c>
      <c r="B612" s="480">
        <v>665703.89</v>
      </c>
      <c r="C612" s="480">
        <v>39299.382526707705</v>
      </c>
      <c r="D612" s="480">
        <v>626404.50747329229</v>
      </c>
    </row>
    <row r="613" spans="1:4" ht="12.75" x14ac:dyDescent="0.2">
      <c r="A613" s="479" t="s">
        <v>206</v>
      </c>
      <c r="B613" s="480">
        <v>215843.97</v>
      </c>
      <c r="C613" s="480">
        <v>90828.059627774986</v>
      </c>
      <c r="D613" s="480">
        <v>125015.91037222501</v>
      </c>
    </row>
    <row r="614" spans="1:4" ht="12.75" x14ac:dyDescent="0.2">
      <c r="A614" s="479" t="s">
        <v>370</v>
      </c>
      <c r="B614" s="480">
        <v>688470.06</v>
      </c>
      <c r="C614" s="480">
        <v>67111.971947692204</v>
      </c>
      <c r="D614" s="480">
        <v>621358.08805230784</v>
      </c>
    </row>
    <row r="615" spans="1:4" ht="12.75" x14ac:dyDescent="0.2">
      <c r="A615" s="479" t="s">
        <v>773</v>
      </c>
      <c r="B615" s="480">
        <v>1777397.97</v>
      </c>
      <c r="C615" s="480">
        <v>94451.013778041292</v>
      </c>
      <c r="D615" s="480">
        <v>1682946.9562219586</v>
      </c>
    </row>
    <row r="616" spans="1:4" ht="12.75" x14ac:dyDescent="0.2">
      <c r="A616" s="479" t="s">
        <v>775</v>
      </c>
      <c r="B616" s="480">
        <v>150186.13</v>
      </c>
      <c r="C616" s="480">
        <v>8133.4019594924002</v>
      </c>
      <c r="D616" s="480">
        <v>142052.72804050762</v>
      </c>
    </row>
    <row r="617" spans="1:4" ht="12.75" x14ac:dyDescent="0.2">
      <c r="A617" s="479" t="s">
        <v>183</v>
      </c>
      <c r="B617" s="480">
        <v>3510678.5</v>
      </c>
      <c r="C617" s="480">
        <v>300580.60524736269</v>
      </c>
      <c r="D617" s="480">
        <v>3210097.894752637</v>
      </c>
    </row>
    <row r="618" spans="1:4" ht="12.75" x14ac:dyDescent="0.2">
      <c r="A618" s="479" t="s">
        <v>1672</v>
      </c>
      <c r="B618" s="480">
        <v>-1074.4100000000001</v>
      </c>
      <c r="C618" s="480">
        <v>-103.9192451815</v>
      </c>
      <c r="D618" s="480">
        <v>-970.49075481850014</v>
      </c>
    </row>
    <row r="619" spans="1:4" ht="12.75" x14ac:dyDescent="0.2">
      <c r="A619" s="479" t="s">
        <v>207</v>
      </c>
      <c r="B619" s="480">
        <v>33565092.109999999</v>
      </c>
      <c r="C619" s="480">
        <v>10743617.76023335</v>
      </c>
      <c r="D619" s="480">
        <v>22821474.349766653</v>
      </c>
    </row>
    <row r="620" spans="1:4" ht="12.75" x14ac:dyDescent="0.2">
      <c r="A620" s="479" t="s">
        <v>1888</v>
      </c>
      <c r="B620" s="480">
        <v>4672499.2399999993</v>
      </c>
      <c r="C620" s="480">
        <v>2267473.5471939491</v>
      </c>
      <c r="D620" s="480">
        <v>2405025.6928060506</v>
      </c>
    </row>
    <row r="621" spans="1:4" ht="12.75" x14ac:dyDescent="0.2">
      <c r="A621" s="479" t="s">
        <v>1889</v>
      </c>
      <c r="B621" s="480">
        <v>193819729.87</v>
      </c>
      <c r="C621" s="480">
        <v>10894462.331317149</v>
      </c>
      <c r="D621" s="480">
        <v>182925267.53868285</v>
      </c>
    </row>
    <row r="622" spans="1:4" ht="12.75" x14ac:dyDescent="0.2">
      <c r="A622" s="479" t="s">
        <v>1890</v>
      </c>
      <c r="B622" s="480">
        <v>28216400.740000002</v>
      </c>
      <c r="C622" s="480">
        <v>13236601.433014207</v>
      </c>
      <c r="D622" s="480">
        <v>14979799.306985794</v>
      </c>
    </row>
    <row r="623" spans="1:4" ht="12.75" x14ac:dyDescent="0.2">
      <c r="A623" s="479" t="s">
        <v>208</v>
      </c>
      <c r="B623" s="480">
        <v>481331.75</v>
      </c>
      <c r="C623" s="480">
        <v>363529.94778364123</v>
      </c>
      <c r="D623" s="480">
        <v>117801.8022163588</v>
      </c>
    </row>
    <row r="624" spans="1:4" ht="12.75" x14ac:dyDescent="0.2">
      <c r="A624" s="479" t="s">
        <v>209</v>
      </c>
      <c r="B624" s="480">
        <v>271182.71000000002</v>
      </c>
      <c r="C624" s="480">
        <v>185280.3380176198</v>
      </c>
      <c r="D624" s="480">
        <v>85902.371982380195</v>
      </c>
    </row>
    <row r="625" spans="1:4" ht="12.75" x14ac:dyDescent="0.2">
      <c r="A625" s="479" t="s">
        <v>1891</v>
      </c>
      <c r="B625" s="480">
        <v>1307329.17</v>
      </c>
      <c r="C625" s="480">
        <v>267484.01698957599</v>
      </c>
      <c r="D625" s="480">
        <v>1039845.153010424</v>
      </c>
    </row>
    <row r="626" spans="1:4" ht="12.75" x14ac:dyDescent="0.2">
      <c r="A626" s="479" t="s">
        <v>1892</v>
      </c>
      <c r="B626" s="480">
        <v>1203621.3499999999</v>
      </c>
      <c r="C626" s="480">
        <v>98787.7147054284</v>
      </c>
      <c r="D626" s="480">
        <v>1104833.6352945715</v>
      </c>
    </row>
    <row r="627" spans="1:4" ht="12.75" x14ac:dyDescent="0.2">
      <c r="A627" s="479" t="s">
        <v>1893</v>
      </c>
      <c r="B627" s="480">
        <v>1295216.27</v>
      </c>
      <c r="C627" s="480">
        <v>339280.73140063899</v>
      </c>
      <c r="D627" s="480">
        <v>955935.53859936097</v>
      </c>
    </row>
    <row r="628" spans="1:4" ht="12.75" x14ac:dyDescent="0.2">
      <c r="A628" s="479" t="s">
        <v>1894</v>
      </c>
      <c r="B628" s="480">
        <v>5700627.8499999996</v>
      </c>
      <c r="C628" s="480">
        <v>1262284.2728813256</v>
      </c>
      <c r="D628" s="480">
        <v>4438343.5771186743</v>
      </c>
    </row>
    <row r="629" spans="1:4" ht="12.75" x14ac:dyDescent="0.2">
      <c r="A629" s="479" t="s">
        <v>1895</v>
      </c>
      <c r="B629" s="480">
        <v>5925923.1600000011</v>
      </c>
      <c r="C629" s="480">
        <v>912268.49729448929</v>
      </c>
      <c r="D629" s="480">
        <v>5013654.6627055099</v>
      </c>
    </row>
    <row r="630" spans="1:4" ht="12.75" x14ac:dyDescent="0.2">
      <c r="A630" s="479" t="s">
        <v>1896</v>
      </c>
      <c r="B630" s="480">
        <v>33555.480000000003</v>
      </c>
      <c r="C630" s="480">
        <v>24651.9819641264</v>
      </c>
      <c r="D630" s="480">
        <v>8903.4980358736029</v>
      </c>
    </row>
    <row r="631" spans="1:4" ht="12.75" x14ac:dyDescent="0.2">
      <c r="A631" s="479" t="s">
        <v>1897</v>
      </c>
      <c r="B631" s="480">
        <v>61649.98</v>
      </c>
      <c r="C631" s="480">
        <v>-168.43066397320001</v>
      </c>
      <c r="D631" s="480">
        <v>61818.410663973205</v>
      </c>
    </row>
    <row r="632" spans="1:4" ht="12.75" x14ac:dyDescent="0.2">
      <c r="A632" s="479" t="s">
        <v>1898</v>
      </c>
      <c r="B632" s="480">
        <v>3198003.78</v>
      </c>
      <c r="C632" s="480">
        <v>900280.75483630586</v>
      </c>
      <c r="D632" s="480">
        <v>2297723.0251636943</v>
      </c>
    </row>
    <row r="633" spans="1:4" ht="12.75" x14ac:dyDescent="0.2">
      <c r="A633" s="479" t="s">
        <v>1899</v>
      </c>
      <c r="B633" s="480">
        <v>153891.63</v>
      </c>
      <c r="C633" s="480">
        <v>93215.298836808099</v>
      </c>
      <c r="D633" s="480">
        <v>60676.331163191906</v>
      </c>
    </row>
    <row r="634" spans="1:4" ht="12.75" x14ac:dyDescent="0.2">
      <c r="A634" s="479" t="s">
        <v>1900</v>
      </c>
      <c r="B634" s="480">
        <v>2574758.86</v>
      </c>
      <c r="C634" s="480">
        <v>586129.55068228848</v>
      </c>
      <c r="D634" s="480">
        <v>1988629.3093177115</v>
      </c>
    </row>
    <row r="635" spans="1:4" ht="12.75" x14ac:dyDescent="0.2">
      <c r="A635" s="479" t="s">
        <v>1901</v>
      </c>
      <c r="B635" s="480">
        <v>3966513.8800000004</v>
      </c>
      <c r="C635" s="480">
        <v>896760.93706857704</v>
      </c>
      <c r="D635" s="480">
        <v>3069752.9429314234</v>
      </c>
    </row>
    <row r="636" spans="1:4" ht="12.75" x14ac:dyDescent="0.2">
      <c r="A636" s="479" t="s">
        <v>1902</v>
      </c>
      <c r="B636" s="480">
        <v>8103493.8500000006</v>
      </c>
      <c r="C636" s="480">
        <v>1663643.5267411948</v>
      </c>
      <c r="D636" s="480">
        <v>6439850.323258806</v>
      </c>
    </row>
    <row r="637" spans="1:4" ht="12.75" x14ac:dyDescent="0.2">
      <c r="A637" s="479" t="s">
        <v>1903</v>
      </c>
      <c r="B637" s="480">
        <v>935449.33000000007</v>
      </c>
      <c r="C637" s="480">
        <v>539547.99249648221</v>
      </c>
      <c r="D637" s="480">
        <v>395901.33750351775</v>
      </c>
    </row>
    <row r="638" spans="1:4" ht="12.75" x14ac:dyDescent="0.2">
      <c r="A638" s="479" t="s">
        <v>1904</v>
      </c>
      <c r="B638" s="480">
        <v>3044.84</v>
      </c>
      <c r="C638" s="480">
        <v>446.0452189028</v>
      </c>
      <c r="D638" s="480">
        <v>2598.7947810972</v>
      </c>
    </row>
    <row r="639" spans="1:4" ht="12.75" x14ac:dyDescent="0.2">
      <c r="A639" s="479" t="s">
        <v>1905</v>
      </c>
      <c r="B639" s="480">
        <v>1057.04</v>
      </c>
      <c r="C639" s="480">
        <v>191.28293087680001</v>
      </c>
      <c r="D639" s="480">
        <v>865.75706912319993</v>
      </c>
    </row>
    <row r="640" spans="1:4" ht="12.75" x14ac:dyDescent="0.2">
      <c r="A640" s="479" t="s">
        <v>1906</v>
      </c>
      <c r="B640" s="480">
        <v>187407.05</v>
      </c>
      <c r="C640" s="480">
        <v>11304.451352185501</v>
      </c>
      <c r="D640" s="480">
        <v>176102.59864781448</v>
      </c>
    </row>
    <row r="641" spans="1:4" ht="12.75" x14ac:dyDescent="0.2">
      <c r="A641" s="479" t="s">
        <v>1907</v>
      </c>
      <c r="B641" s="480">
        <v>4123481.04</v>
      </c>
      <c r="C641" s="480">
        <v>1105221.9080058262</v>
      </c>
      <c r="D641" s="480">
        <v>3018259.1319941739</v>
      </c>
    </row>
    <row r="642" spans="1:4" ht="12.75" x14ac:dyDescent="0.2">
      <c r="A642" s="479" t="s">
        <v>1908</v>
      </c>
      <c r="B642" s="480">
        <v>0</v>
      </c>
      <c r="C642" s="480">
        <v>1.4721920000000015E-4</v>
      </c>
      <c r="D642" s="480">
        <v>-1.4721919999999972E-4</v>
      </c>
    </row>
    <row r="643" spans="1:4" ht="12.75" x14ac:dyDescent="0.2">
      <c r="A643" s="479" t="s">
        <v>1909</v>
      </c>
      <c r="B643" s="480">
        <v>1982099.71</v>
      </c>
      <c r="C643" s="480">
        <v>327995.57469004381</v>
      </c>
      <c r="D643" s="480">
        <v>1654104.135309956</v>
      </c>
    </row>
    <row r="644" spans="1:4" ht="12.75" x14ac:dyDescent="0.2">
      <c r="A644" s="479" t="s">
        <v>1910</v>
      </c>
      <c r="B644" s="480">
        <v>5580970.8999999994</v>
      </c>
      <c r="C644" s="480">
        <v>861590.16082203551</v>
      </c>
      <c r="D644" s="480">
        <v>4719380.7391779637</v>
      </c>
    </row>
    <row r="645" spans="1:4" ht="12.75" x14ac:dyDescent="0.2">
      <c r="A645" s="479" t="s">
        <v>1911</v>
      </c>
      <c r="B645" s="480">
        <v>12397247.4</v>
      </c>
      <c r="C645" s="480">
        <v>6014120.0793826617</v>
      </c>
      <c r="D645" s="480">
        <v>6383127.3206173386</v>
      </c>
    </row>
    <row r="646" spans="1:4" ht="12.75" x14ac:dyDescent="0.2">
      <c r="A646" s="479" t="s">
        <v>1912</v>
      </c>
      <c r="B646" s="480">
        <v>243192.42</v>
      </c>
      <c r="C646" s="480">
        <v>10478.171584650599</v>
      </c>
      <c r="D646" s="480">
        <v>232714.2484153494</v>
      </c>
    </row>
    <row r="647" spans="1:4" ht="12.75" x14ac:dyDescent="0.2">
      <c r="A647" s="479" t="s">
        <v>1913</v>
      </c>
      <c r="B647" s="480">
        <v>1135117.4000000001</v>
      </c>
      <c r="C647" s="480">
        <v>91865.664937882291</v>
      </c>
      <c r="D647" s="480">
        <v>1043251.7350621178</v>
      </c>
    </row>
    <row r="648" spans="1:4" ht="12.75" x14ac:dyDescent="0.2">
      <c r="A648" s="479" t="s">
        <v>1914</v>
      </c>
      <c r="B648" s="480">
        <v>6008787.2800000003</v>
      </c>
      <c r="C648" s="480">
        <v>183035.06269663962</v>
      </c>
      <c r="D648" s="480">
        <v>5825752.2173033608</v>
      </c>
    </row>
    <row r="649" spans="1:4" ht="12.75" x14ac:dyDescent="0.2">
      <c r="A649" s="479" t="s">
        <v>1915</v>
      </c>
      <c r="B649" s="480">
        <v>2865422.1799999997</v>
      </c>
      <c r="C649" s="480">
        <v>971057.63023179583</v>
      </c>
      <c r="D649" s="480">
        <v>1894364.5497682041</v>
      </c>
    </row>
    <row r="650" spans="1:4" ht="12.75" x14ac:dyDescent="0.2">
      <c r="A650" s="479" t="s">
        <v>1916</v>
      </c>
      <c r="B650" s="480">
        <v>45666.74</v>
      </c>
      <c r="C650" s="480">
        <v>1073.8166049253</v>
      </c>
      <c r="D650" s="480">
        <v>44592.9233950747</v>
      </c>
    </row>
    <row r="651" spans="1:4" ht="12.75" x14ac:dyDescent="0.2">
      <c r="A651" s="479" t="s">
        <v>1917</v>
      </c>
      <c r="B651" s="480">
        <v>604769.4</v>
      </c>
      <c r="C651" s="480">
        <v>15634.232430264001</v>
      </c>
      <c r="D651" s="480">
        <v>589135.16756973602</v>
      </c>
    </row>
    <row r="652" spans="1:4" ht="12.75" x14ac:dyDescent="0.2">
      <c r="A652" s="479" t="s">
        <v>1918</v>
      </c>
      <c r="B652" s="480">
        <v>2297730.71</v>
      </c>
      <c r="C652" s="480">
        <v>330395.74920512398</v>
      </c>
      <c r="D652" s="480">
        <v>1967334.9607948759</v>
      </c>
    </row>
    <row r="653" spans="1:4" ht="12.75" x14ac:dyDescent="0.2">
      <c r="A653" s="479" t="s">
        <v>1919</v>
      </c>
      <c r="B653" s="480">
        <v>403798.55</v>
      </c>
      <c r="C653" s="480">
        <v>31316.467329714</v>
      </c>
      <c r="D653" s="480">
        <v>372482.08267028601</v>
      </c>
    </row>
    <row r="654" spans="1:4" ht="12.75" x14ac:dyDescent="0.2">
      <c r="A654" s="479" t="s">
        <v>1920</v>
      </c>
      <c r="B654" s="480">
        <v>32231067.490000002</v>
      </c>
      <c r="C654" s="480">
        <v>2186831.3670923701</v>
      </c>
      <c r="D654" s="480">
        <v>30044236.122907627</v>
      </c>
    </row>
    <row r="655" spans="1:4" ht="12.75" x14ac:dyDescent="0.2">
      <c r="A655" s="479" t="s">
        <v>1921</v>
      </c>
      <c r="B655" s="480">
        <v>18467830.390000001</v>
      </c>
      <c r="C655" s="480">
        <v>1981521.1645550593</v>
      </c>
      <c r="D655" s="480">
        <v>16486309.225444943</v>
      </c>
    </row>
    <row r="656" spans="1:4" ht="12.75" x14ac:dyDescent="0.2">
      <c r="A656" s="479" t="s">
        <v>1922</v>
      </c>
      <c r="B656" s="480">
        <v>11787.05</v>
      </c>
      <c r="C656" s="480">
        <v>6008.0015867192997</v>
      </c>
      <c r="D656" s="480">
        <v>5779.0484132806996</v>
      </c>
    </row>
    <row r="657" spans="1:4" ht="12.75" x14ac:dyDescent="0.2">
      <c r="A657" s="479" t="s">
        <v>1923</v>
      </c>
      <c r="B657" s="480">
        <v>796466.27</v>
      </c>
      <c r="C657" s="480">
        <v>255484.54949420461</v>
      </c>
      <c r="D657" s="480">
        <v>540981.72050579544</v>
      </c>
    </row>
    <row r="658" spans="1:4" ht="12.75" x14ac:dyDescent="0.2">
      <c r="A658" s="479" t="s">
        <v>1924</v>
      </c>
      <c r="B658" s="480">
        <v>3365700.87</v>
      </c>
      <c r="C658" s="480">
        <v>903201.81090671441</v>
      </c>
      <c r="D658" s="480">
        <v>2462499.0590932854</v>
      </c>
    </row>
    <row r="659" spans="1:4" ht="12.75" x14ac:dyDescent="0.2">
      <c r="A659" s="479" t="s">
        <v>1925</v>
      </c>
      <c r="B659" s="480">
        <v>1066584.99</v>
      </c>
      <c r="C659" s="480">
        <v>288224.57744201599</v>
      </c>
      <c r="D659" s="480">
        <v>778360.412557984</v>
      </c>
    </row>
    <row r="660" spans="1:4" ht="12.75" x14ac:dyDescent="0.2">
      <c r="A660" s="479" t="s">
        <v>1926</v>
      </c>
      <c r="B660" s="480">
        <v>1688363.46</v>
      </c>
      <c r="C660" s="480">
        <v>67450.785331838997</v>
      </c>
      <c r="D660" s="480">
        <v>1620912.6746681607</v>
      </c>
    </row>
    <row r="661" spans="1:4" ht="12.75" x14ac:dyDescent="0.2">
      <c r="A661" s="479" t="s">
        <v>1927</v>
      </c>
      <c r="B661" s="480">
        <v>21436.62</v>
      </c>
      <c r="C661" s="480">
        <v>20389.160218246299</v>
      </c>
      <c r="D661" s="480">
        <v>1047.4597817536996</v>
      </c>
    </row>
    <row r="662" spans="1:4" ht="12.75" x14ac:dyDescent="0.2">
      <c r="A662" s="479" t="s">
        <v>1928</v>
      </c>
      <c r="B662" s="480">
        <v>9047558.0699999984</v>
      </c>
      <c r="C662" s="480">
        <v>441721.83870016038</v>
      </c>
      <c r="D662" s="480">
        <v>8605836.2312998399</v>
      </c>
    </row>
    <row r="663" spans="1:4" ht="12.75" x14ac:dyDescent="0.2">
      <c r="A663" s="479" t="s">
        <v>1929</v>
      </c>
      <c r="B663" s="480">
        <v>8242849.2200000007</v>
      </c>
      <c r="C663" s="480">
        <v>3535502.6680342215</v>
      </c>
      <c r="D663" s="480">
        <v>4707346.5519657796</v>
      </c>
    </row>
    <row r="664" spans="1:4" ht="12.75" x14ac:dyDescent="0.2">
      <c r="A664" s="479" t="s">
        <v>1930</v>
      </c>
      <c r="B664" s="480">
        <v>618152.75000000012</v>
      </c>
      <c r="C664" s="480">
        <v>265194.07787052431</v>
      </c>
      <c r="D664" s="480">
        <v>352958.67212947574</v>
      </c>
    </row>
    <row r="665" spans="1:4" ht="12.75" x14ac:dyDescent="0.2">
      <c r="A665" s="479" t="s">
        <v>1931</v>
      </c>
      <c r="B665" s="480">
        <v>226398.43</v>
      </c>
      <c r="C665" s="480">
        <v>71563.474594558604</v>
      </c>
      <c r="D665" s="480">
        <v>154834.9554054414</v>
      </c>
    </row>
    <row r="666" spans="1:4" ht="12.75" x14ac:dyDescent="0.2">
      <c r="A666" s="479" t="s">
        <v>1932</v>
      </c>
      <c r="B666" s="480">
        <v>-33850.94</v>
      </c>
      <c r="C666" s="480">
        <v>-7875.8964581975997</v>
      </c>
      <c r="D666" s="480">
        <v>-25975.043541802403</v>
      </c>
    </row>
    <row r="667" spans="1:4" ht="12.75" x14ac:dyDescent="0.2">
      <c r="A667" s="479" t="s">
        <v>1933</v>
      </c>
      <c r="B667" s="480">
        <v>88397.94</v>
      </c>
      <c r="C667" s="480">
        <v>8379.1567545569997</v>
      </c>
      <c r="D667" s="480">
        <v>80018.783245443003</v>
      </c>
    </row>
    <row r="668" spans="1:4" ht="12.75" x14ac:dyDescent="0.2">
      <c r="A668" s="479" t="s">
        <v>1934</v>
      </c>
      <c r="B668" s="480">
        <v>80702.62</v>
      </c>
      <c r="C668" s="480">
        <v>16332.2023192707</v>
      </c>
      <c r="D668" s="480">
        <v>64370.417680729297</v>
      </c>
    </row>
    <row r="669" spans="1:4" ht="12.75" x14ac:dyDescent="0.2">
      <c r="A669" s="479" t="s">
        <v>1935</v>
      </c>
      <c r="B669" s="480">
        <v>164182.69</v>
      </c>
      <c r="C669" s="480">
        <v>60442.256261372801</v>
      </c>
      <c r="D669" s="480">
        <v>103740.43373862721</v>
      </c>
    </row>
    <row r="670" spans="1:4" ht="12.75" x14ac:dyDescent="0.2">
      <c r="A670" s="479" t="s">
        <v>1936</v>
      </c>
      <c r="B670" s="480">
        <v>3901685.83</v>
      </c>
      <c r="C670" s="480">
        <v>307240.02453527745</v>
      </c>
      <c r="D670" s="480">
        <v>3594445.8054647227</v>
      </c>
    </row>
    <row r="671" spans="1:4" ht="12.75" x14ac:dyDescent="0.2">
      <c r="A671" s="479" t="s">
        <v>1937</v>
      </c>
      <c r="B671" s="480">
        <v>19198180.830000002</v>
      </c>
      <c r="C671" s="480">
        <v>3282937.4935303433</v>
      </c>
      <c r="D671" s="480">
        <v>15915243.336469658</v>
      </c>
    </row>
    <row r="672" spans="1:4" ht="12.75" x14ac:dyDescent="0.2">
      <c r="A672" s="479" t="s">
        <v>1938</v>
      </c>
      <c r="B672" s="480">
        <v>476613.61</v>
      </c>
      <c r="C672" s="480">
        <v>12321.2053357316</v>
      </c>
      <c r="D672" s="480">
        <v>464292.40466426837</v>
      </c>
    </row>
    <row r="673" spans="1:4" ht="12.75" x14ac:dyDescent="0.2">
      <c r="A673" s="479" t="s">
        <v>1939</v>
      </c>
      <c r="B673" s="480">
        <v>7171916.25</v>
      </c>
      <c r="C673" s="480">
        <v>1341319.2559927502</v>
      </c>
      <c r="D673" s="480">
        <v>5830596.9940072503</v>
      </c>
    </row>
    <row r="674" spans="1:4" ht="12.75" x14ac:dyDescent="0.2">
      <c r="A674" s="479" t="s">
        <v>1940</v>
      </c>
      <c r="B674" s="480">
        <v>1618672.8399999999</v>
      </c>
      <c r="C674" s="480">
        <v>449329.39232199593</v>
      </c>
      <c r="D674" s="480">
        <v>1169343.4476780039</v>
      </c>
    </row>
    <row r="675" spans="1:4" ht="12.75" x14ac:dyDescent="0.2">
      <c r="A675" s="479" t="s">
        <v>1941</v>
      </c>
      <c r="B675" s="480">
        <v>8549176.5700000003</v>
      </c>
      <c r="C675" s="480">
        <v>326415.25561295653</v>
      </c>
      <c r="D675" s="480">
        <v>8222761.314387043</v>
      </c>
    </row>
    <row r="676" spans="1:4" ht="12.75" x14ac:dyDescent="0.2">
      <c r="A676" s="479" t="s">
        <v>1942</v>
      </c>
      <c r="B676" s="480">
        <v>5819.99</v>
      </c>
      <c r="C676" s="480">
        <v>4094.1738813276002</v>
      </c>
      <c r="D676" s="480">
        <v>1725.8161186723996</v>
      </c>
    </row>
    <row r="677" spans="1:4" ht="12.75" x14ac:dyDescent="0.2">
      <c r="A677" s="479" t="s">
        <v>1943</v>
      </c>
      <c r="B677" s="480">
        <v>450109.33999999997</v>
      </c>
      <c r="C677" s="480">
        <v>19568.777192067799</v>
      </c>
      <c r="D677" s="480">
        <v>430540.56280793221</v>
      </c>
    </row>
    <row r="678" spans="1:4" ht="12.75" x14ac:dyDescent="0.2">
      <c r="A678" s="479" t="s">
        <v>1944</v>
      </c>
      <c r="B678" s="480">
        <v>8943857.790000001</v>
      </c>
      <c r="C678" s="480">
        <v>900393.46487362194</v>
      </c>
      <c r="D678" s="480">
        <v>8043464.3251263779</v>
      </c>
    </row>
    <row r="679" spans="1:4" ht="12.75" x14ac:dyDescent="0.2">
      <c r="A679" s="479" t="s">
        <v>1945</v>
      </c>
      <c r="B679" s="480">
        <v>153938.4</v>
      </c>
      <c r="C679" s="480">
        <v>14591.674694519999</v>
      </c>
      <c r="D679" s="480">
        <v>139346.72530548001</v>
      </c>
    </row>
    <row r="680" spans="1:4" ht="12.75" x14ac:dyDescent="0.2">
      <c r="A680" s="479" t="s">
        <v>1946</v>
      </c>
      <c r="B680" s="480">
        <v>414880.4</v>
      </c>
      <c r="C680" s="480">
        <v>133879.1716583138</v>
      </c>
      <c r="D680" s="480">
        <v>281001.22834168619</v>
      </c>
    </row>
    <row r="681" spans="1:4" ht="12.75" x14ac:dyDescent="0.2">
      <c r="A681" s="479" t="s">
        <v>1947</v>
      </c>
      <c r="B681" s="480">
        <v>4504385.8299999991</v>
      </c>
      <c r="C681" s="480">
        <v>1954000.182996409</v>
      </c>
      <c r="D681" s="480">
        <v>2550385.6470035906</v>
      </c>
    </row>
    <row r="682" spans="1:4" ht="12.75" x14ac:dyDescent="0.2">
      <c r="A682" s="479" t="s">
        <v>1948</v>
      </c>
      <c r="B682" s="480">
        <v>6338110.5999999996</v>
      </c>
      <c r="C682" s="480">
        <v>984663.1411840365</v>
      </c>
      <c r="D682" s="480">
        <v>5353447.458815963</v>
      </c>
    </row>
    <row r="683" spans="1:4" ht="12.75" x14ac:dyDescent="0.2">
      <c r="A683" s="479" t="s">
        <v>1949</v>
      </c>
      <c r="B683" s="480">
        <v>38824.93</v>
      </c>
      <c r="C683" s="480">
        <v>31977.460953899299</v>
      </c>
      <c r="D683" s="480">
        <v>6847.4690461007012</v>
      </c>
    </row>
    <row r="684" spans="1:4" ht="12.75" x14ac:dyDescent="0.2">
      <c r="A684" s="479" t="s">
        <v>1950</v>
      </c>
      <c r="B684" s="480">
        <v>88230.720000000001</v>
      </c>
      <c r="C684" s="480">
        <v>760.30087807680002</v>
      </c>
      <c r="D684" s="480">
        <v>87470.419121923202</v>
      </c>
    </row>
    <row r="685" spans="1:4" ht="12.75" x14ac:dyDescent="0.2">
      <c r="A685" s="479" t="s">
        <v>1951</v>
      </c>
      <c r="B685" s="480">
        <v>3795603.4399999995</v>
      </c>
      <c r="C685" s="480">
        <v>1911157.5742792967</v>
      </c>
      <c r="D685" s="480">
        <v>1884445.865720703</v>
      </c>
    </row>
    <row r="686" spans="1:4" ht="12.75" x14ac:dyDescent="0.2">
      <c r="A686" s="479" t="s">
        <v>1952</v>
      </c>
      <c r="B686" s="480">
        <v>455064.39</v>
      </c>
      <c r="C686" s="480">
        <v>92115.048676034305</v>
      </c>
      <c r="D686" s="480">
        <v>362949.34132396569</v>
      </c>
    </row>
    <row r="687" spans="1:4" ht="12.75" x14ac:dyDescent="0.2">
      <c r="A687" s="479" t="s">
        <v>1953</v>
      </c>
      <c r="B687" s="480">
        <v>4305830.01</v>
      </c>
      <c r="C687" s="480">
        <v>418282.15978030738</v>
      </c>
      <c r="D687" s="480">
        <v>3887547.8502196926</v>
      </c>
    </row>
    <row r="688" spans="1:4" ht="12.75" x14ac:dyDescent="0.2">
      <c r="A688" s="479" t="s">
        <v>1954</v>
      </c>
      <c r="B688" s="480">
        <v>9439.44</v>
      </c>
      <c r="C688" s="480">
        <v>894.75555013200005</v>
      </c>
      <c r="D688" s="480">
        <v>8544.6844498680002</v>
      </c>
    </row>
    <row r="689" spans="1:4" ht="12.75" x14ac:dyDescent="0.2">
      <c r="A689" s="479" t="s">
        <v>1955</v>
      </c>
      <c r="B689" s="480">
        <v>36411.589999999997</v>
      </c>
      <c r="C689" s="480">
        <v>31007.108743530203</v>
      </c>
      <c r="D689" s="480">
        <v>5404.4812564697986</v>
      </c>
    </row>
    <row r="690" spans="1:4" ht="12.75" x14ac:dyDescent="0.2">
      <c r="A690" s="479" t="s">
        <v>1956</v>
      </c>
      <c r="B690" s="480">
        <v>775438.3</v>
      </c>
      <c r="C690" s="480">
        <v>6682.0991643770003</v>
      </c>
      <c r="D690" s="480">
        <v>768756.20083562308</v>
      </c>
    </row>
    <row r="691" spans="1:4" ht="12.75" x14ac:dyDescent="0.2">
      <c r="A691" s="479" t="s">
        <v>1957</v>
      </c>
      <c r="B691" s="480">
        <v>17518.490000000002</v>
      </c>
      <c r="C691" s="480">
        <v>11453.584137490599</v>
      </c>
      <c r="D691" s="480">
        <v>6064.9058625094021</v>
      </c>
    </row>
    <row r="692" spans="1:4" ht="12.75" x14ac:dyDescent="0.2">
      <c r="A692" s="479" t="s">
        <v>1958</v>
      </c>
      <c r="B692" s="480">
        <v>3800683.38</v>
      </c>
      <c r="C692" s="480">
        <v>265680.5214450747</v>
      </c>
      <c r="D692" s="480">
        <v>3535002.8585549258</v>
      </c>
    </row>
    <row r="693" spans="1:4" ht="12.75" x14ac:dyDescent="0.2">
      <c r="A693" s="479" t="s">
        <v>1959</v>
      </c>
      <c r="B693" s="480">
        <v>7479545.6200000001</v>
      </c>
      <c r="C693" s="480">
        <v>1671784.0691780697</v>
      </c>
      <c r="D693" s="480">
        <v>5807761.5508219311</v>
      </c>
    </row>
    <row r="694" spans="1:4" ht="12.75" x14ac:dyDescent="0.2">
      <c r="A694" s="479" t="s">
        <v>1960</v>
      </c>
      <c r="B694" s="480">
        <v>11504170.360000001</v>
      </c>
      <c r="C694" s="480">
        <v>2637011.5126922815</v>
      </c>
      <c r="D694" s="480">
        <v>8867158.8473077193</v>
      </c>
    </row>
    <row r="695" spans="1:4" ht="12.75" x14ac:dyDescent="0.2">
      <c r="A695" s="479" t="s">
        <v>1961</v>
      </c>
      <c r="B695" s="480">
        <v>10493004.620000001</v>
      </c>
      <c r="C695" s="480">
        <v>1215218.8269230174</v>
      </c>
      <c r="D695" s="480">
        <v>9277785.7930769809</v>
      </c>
    </row>
    <row r="696" spans="1:4" ht="12.75" x14ac:dyDescent="0.2">
      <c r="A696" s="479" t="s">
        <v>1962</v>
      </c>
      <c r="B696" s="480">
        <v>8876.7099999999991</v>
      </c>
      <c r="C696" s="480">
        <v>8185.8466765470002</v>
      </c>
      <c r="D696" s="480">
        <v>690.86332345299957</v>
      </c>
    </row>
    <row r="697" spans="1:4" ht="12.75" x14ac:dyDescent="0.2">
      <c r="A697" s="479" t="s">
        <v>1963</v>
      </c>
      <c r="B697" s="480">
        <v>6010355.3799999999</v>
      </c>
      <c r="C697" s="480">
        <v>1682852.1498437549</v>
      </c>
      <c r="D697" s="480">
        <v>4327503.2301562447</v>
      </c>
    </row>
    <row r="698" spans="1:4" ht="12.75" x14ac:dyDescent="0.2">
      <c r="A698" s="479" t="s">
        <v>1964</v>
      </c>
      <c r="B698" s="480">
        <v>-224574.4</v>
      </c>
      <c r="C698" s="480">
        <v>-32898.391182448002</v>
      </c>
      <c r="D698" s="480">
        <v>-191676.00881755201</v>
      </c>
    </row>
    <row r="699" spans="1:4" ht="12.75" x14ac:dyDescent="0.2">
      <c r="A699" s="479" t="s">
        <v>1965</v>
      </c>
      <c r="B699" s="480">
        <v>78267.98</v>
      </c>
      <c r="C699" s="480">
        <v>9246.2962868896993</v>
      </c>
      <c r="D699" s="480">
        <v>69021.683713110295</v>
      </c>
    </row>
    <row r="700" spans="1:4" ht="12.75" x14ac:dyDescent="0.2">
      <c r="A700" s="479" t="s">
        <v>1966</v>
      </c>
      <c r="B700" s="480">
        <v>2518721.4099999997</v>
      </c>
      <c r="C700" s="480">
        <v>358100.47007731348</v>
      </c>
      <c r="D700" s="480">
        <v>2160620.9399226862</v>
      </c>
    </row>
    <row r="701" spans="1:4" ht="12.75" x14ac:dyDescent="0.2">
      <c r="A701" s="479" t="s">
        <v>1967</v>
      </c>
      <c r="B701" s="480">
        <v>314768.46999999997</v>
      </c>
      <c r="C701" s="480">
        <v>97430.616194442002</v>
      </c>
      <c r="D701" s="480">
        <v>217337.853805558</v>
      </c>
    </row>
    <row r="702" spans="1:4" ht="12.75" x14ac:dyDescent="0.2">
      <c r="A702" s="479" t="s">
        <v>1968</v>
      </c>
      <c r="B702" s="480">
        <v>197772.75</v>
      </c>
      <c r="C702" s="480">
        <v>117111.2438905554</v>
      </c>
      <c r="D702" s="480">
        <v>80661.506109444599</v>
      </c>
    </row>
    <row r="703" spans="1:4" ht="12.75" x14ac:dyDescent="0.2">
      <c r="A703" s="479" t="s">
        <v>1969</v>
      </c>
      <c r="B703" s="480">
        <v>13649.07</v>
      </c>
      <c r="C703" s="480">
        <v>7604.2446054416996</v>
      </c>
      <c r="D703" s="480">
        <v>6044.8253945583001</v>
      </c>
    </row>
    <row r="704" spans="1:4" ht="12.75" x14ac:dyDescent="0.2">
      <c r="A704" s="479" t="s">
        <v>1970</v>
      </c>
      <c r="B704" s="480">
        <v>383620.82</v>
      </c>
      <c r="C704" s="480">
        <v>6504.7761356844003</v>
      </c>
      <c r="D704" s="480">
        <v>377116.04386431561</v>
      </c>
    </row>
    <row r="705" spans="1:4" ht="12.75" x14ac:dyDescent="0.2">
      <c r="A705" s="479" t="s">
        <v>1971</v>
      </c>
      <c r="B705" s="480">
        <v>13617439.869999999</v>
      </c>
      <c r="C705" s="480">
        <v>2864615.252266157</v>
      </c>
      <c r="D705" s="480">
        <v>10752824.617733842</v>
      </c>
    </row>
    <row r="706" spans="1:4" ht="12.75" x14ac:dyDescent="0.2">
      <c r="A706" s="479" t="s">
        <v>1972</v>
      </c>
      <c r="B706" s="480">
        <v>21893.55</v>
      </c>
      <c r="C706" s="480">
        <v>2829.9121071899999</v>
      </c>
      <c r="D706" s="480">
        <v>19063.637892809998</v>
      </c>
    </row>
    <row r="707" spans="1:4" ht="12.75" x14ac:dyDescent="0.2">
      <c r="A707" s="479" t="s">
        <v>1973</v>
      </c>
      <c r="B707" s="480">
        <v>138337.4</v>
      </c>
      <c r="C707" s="480">
        <v>3576.2375963439999</v>
      </c>
      <c r="D707" s="480">
        <v>134761.162403656</v>
      </c>
    </row>
    <row r="708" spans="1:4" ht="12.75" x14ac:dyDescent="0.2">
      <c r="A708" s="479" t="s">
        <v>1974</v>
      </c>
      <c r="B708" s="480">
        <v>176804.63</v>
      </c>
      <c r="C708" s="480">
        <v>4570.6755007228003</v>
      </c>
      <c r="D708" s="480">
        <v>172233.9544992772</v>
      </c>
    </row>
    <row r="709" spans="1:4" ht="12.75" x14ac:dyDescent="0.2">
      <c r="A709" s="479" t="s">
        <v>1975</v>
      </c>
      <c r="B709" s="480">
        <v>754831.01</v>
      </c>
      <c r="C709" s="480">
        <v>95454.438867782505</v>
      </c>
      <c r="D709" s="480">
        <v>659376.57113221753</v>
      </c>
    </row>
    <row r="710" spans="1:4" ht="12.75" x14ac:dyDescent="0.2">
      <c r="A710" s="479" t="s">
        <v>1976</v>
      </c>
      <c r="B710" s="480">
        <v>11547712.229999999</v>
      </c>
      <c r="C710" s="480">
        <v>2531836.5938597741</v>
      </c>
      <c r="D710" s="480">
        <v>9015875.6361402255</v>
      </c>
    </row>
    <row r="711" spans="1:4" ht="12.75" x14ac:dyDescent="0.2">
      <c r="A711" s="479" t="s">
        <v>1977</v>
      </c>
      <c r="B711" s="480">
        <v>3278566.54</v>
      </c>
      <c r="C711" s="480">
        <v>124082.45760804</v>
      </c>
      <c r="D711" s="480">
        <v>3154484.0823919601</v>
      </c>
    </row>
    <row r="712" spans="1:4" ht="12.75" x14ac:dyDescent="0.2">
      <c r="A712" s="479" t="s">
        <v>1978</v>
      </c>
      <c r="B712" s="480">
        <v>166464.85999999999</v>
      </c>
      <c r="C712" s="480">
        <v>15779.045937782999</v>
      </c>
      <c r="D712" s="480">
        <v>150685.81406221699</v>
      </c>
    </row>
    <row r="713" spans="1:4" ht="12.75" x14ac:dyDescent="0.2">
      <c r="A713" s="479" t="s">
        <v>1979</v>
      </c>
      <c r="B713" s="480">
        <v>252133.37</v>
      </c>
      <c r="C713" s="480">
        <v>32590.204712785999</v>
      </c>
      <c r="D713" s="480">
        <v>219543.16528721398</v>
      </c>
    </row>
    <row r="714" spans="1:4" ht="12.75" x14ac:dyDescent="0.2">
      <c r="A714" s="479" t="s">
        <v>1980</v>
      </c>
      <c r="B714" s="480">
        <v>2561515.4299999997</v>
      </c>
      <c r="C714" s="480">
        <v>279658.86496444209</v>
      </c>
      <c r="D714" s="480">
        <v>2281856.5650355574</v>
      </c>
    </row>
    <row r="715" spans="1:4" ht="12.75" x14ac:dyDescent="0.2">
      <c r="A715" s="479" t="s">
        <v>1981</v>
      </c>
      <c r="B715" s="480">
        <v>18397.330000000002</v>
      </c>
      <c r="C715" s="480">
        <v>11150.609649878701</v>
      </c>
      <c r="D715" s="480">
        <v>7246.7203501213007</v>
      </c>
    </row>
    <row r="716" spans="1:4" ht="12.75" x14ac:dyDescent="0.2">
      <c r="A716" s="479" t="s">
        <v>1982</v>
      </c>
      <c r="B716" s="480">
        <v>19241202.580000002</v>
      </c>
      <c r="C716" s="480">
        <v>591502.21779336873</v>
      </c>
      <c r="D716" s="480">
        <v>18649700.36220663</v>
      </c>
    </row>
    <row r="717" spans="1:4" ht="12.75" x14ac:dyDescent="0.2">
      <c r="A717" s="479" t="s">
        <v>1983</v>
      </c>
      <c r="B717" s="480">
        <v>25043466.630000003</v>
      </c>
      <c r="C717" s="480">
        <v>5770188.3988265721</v>
      </c>
      <c r="D717" s="480">
        <v>19273278.231173426</v>
      </c>
    </row>
    <row r="718" spans="1:4" ht="12.75" x14ac:dyDescent="0.2">
      <c r="A718" s="479" t="s">
        <v>1984</v>
      </c>
      <c r="B718" s="480">
        <v>6296174.3700000001</v>
      </c>
      <c r="C718" s="480">
        <v>929682.14617925102</v>
      </c>
      <c r="D718" s="480">
        <v>5366492.2238207487</v>
      </c>
    </row>
    <row r="719" spans="1:4" ht="12.75" x14ac:dyDescent="0.2">
      <c r="A719" s="479" t="s">
        <v>1985</v>
      </c>
      <c r="B719" s="480">
        <v>3281661.81</v>
      </c>
      <c r="C719" s="480">
        <v>86073.198171390992</v>
      </c>
      <c r="D719" s="480">
        <v>3195588.6118286094</v>
      </c>
    </row>
    <row r="720" spans="1:4" ht="12.75" x14ac:dyDescent="0.2">
      <c r="A720" s="479" t="s">
        <v>1986</v>
      </c>
      <c r="B720" s="480">
        <v>2460269.1</v>
      </c>
      <c r="C720" s="480">
        <v>965946.95153324178</v>
      </c>
      <c r="D720" s="480">
        <v>1494322.1484667584</v>
      </c>
    </row>
    <row r="721" spans="1:4" ht="12.75" x14ac:dyDescent="0.2">
      <c r="A721" s="479" t="s">
        <v>1987</v>
      </c>
      <c r="B721" s="480">
        <v>1539313.4400000002</v>
      </c>
      <c r="C721" s="480">
        <v>362599.70086500357</v>
      </c>
      <c r="D721" s="480">
        <v>1176713.7391349967</v>
      </c>
    </row>
    <row r="722" spans="1:4" ht="12.75" x14ac:dyDescent="0.2">
      <c r="A722" s="479" t="s">
        <v>1988</v>
      </c>
      <c r="B722" s="480">
        <v>7369172.9700000007</v>
      </c>
      <c r="C722" s="480">
        <v>1510240.0781926175</v>
      </c>
      <c r="D722" s="480">
        <v>5858932.8918073829</v>
      </c>
    </row>
    <row r="723" spans="1:4" ht="12.75" x14ac:dyDescent="0.2">
      <c r="A723" s="479" t="s">
        <v>1989</v>
      </c>
      <c r="B723" s="480">
        <v>9513250.4900000002</v>
      </c>
      <c r="C723" s="480">
        <v>504461.73959307233</v>
      </c>
      <c r="D723" s="480">
        <v>9008788.7504069284</v>
      </c>
    </row>
    <row r="724" spans="1:4" ht="12.75" x14ac:dyDescent="0.2">
      <c r="A724" s="479" t="s">
        <v>1990</v>
      </c>
      <c r="B724" s="480">
        <v>233804.32</v>
      </c>
      <c r="C724" s="480">
        <v>27308.759983211999</v>
      </c>
      <c r="D724" s="480">
        <v>206495.56001678799</v>
      </c>
    </row>
    <row r="725" spans="1:4" ht="12.75" x14ac:dyDescent="0.2">
      <c r="A725" s="479" t="s">
        <v>1991</v>
      </c>
      <c r="B725" s="480">
        <v>233012.79</v>
      </c>
      <c r="C725" s="480">
        <v>18071.232364357202</v>
      </c>
      <c r="D725" s="480">
        <v>214941.55763564282</v>
      </c>
    </row>
    <row r="726" spans="1:4" ht="12.75" x14ac:dyDescent="0.2">
      <c r="A726" s="479" t="s">
        <v>1992</v>
      </c>
      <c r="B726" s="480">
        <v>11337.64</v>
      </c>
      <c r="C726" s="480">
        <v>1589.6816038016</v>
      </c>
      <c r="D726" s="480">
        <v>9747.9583961984008</v>
      </c>
    </row>
    <row r="727" spans="1:4" ht="12.75" x14ac:dyDescent="0.2">
      <c r="A727" s="479" t="s">
        <v>1993</v>
      </c>
      <c r="B727" s="480">
        <v>11103.56</v>
      </c>
      <c r="C727" s="480">
        <v>1052.4959040179999</v>
      </c>
      <c r="D727" s="480">
        <v>10051.064095981999</v>
      </c>
    </row>
    <row r="728" spans="1:4" ht="12.75" x14ac:dyDescent="0.2">
      <c r="A728" s="479" t="s">
        <v>1994</v>
      </c>
      <c r="B728" s="480">
        <v>321999.14</v>
      </c>
      <c r="C728" s="480">
        <v>-181.5946349944</v>
      </c>
      <c r="D728" s="480">
        <v>322180.73463499441</v>
      </c>
    </row>
    <row r="729" spans="1:4" ht="12.75" x14ac:dyDescent="0.2">
      <c r="A729" s="479" t="s">
        <v>1995</v>
      </c>
      <c r="B729" s="480">
        <v>882438.78</v>
      </c>
      <c r="C729" s="480">
        <v>559041.48843238933</v>
      </c>
      <c r="D729" s="480">
        <v>323397.29156761069</v>
      </c>
    </row>
    <row r="730" spans="1:4" ht="12.75" x14ac:dyDescent="0.2">
      <c r="A730" s="479" t="s">
        <v>1996</v>
      </c>
      <c r="B730" s="480">
        <v>437582.44</v>
      </c>
      <c r="C730" s="480">
        <v>151087.40896180199</v>
      </c>
      <c r="D730" s="480">
        <v>286495.03103819804</v>
      </c>
    </row>
    <row r="731" spans="1:4" ht="12.75" x14ac:dyDescent="0.2">
      <c r="A731" s="479" t="s">
        <v>1997</v>
      </c>
      <c r="B731" s="480">
        <v>156429.79999999999</v>
      </c>
      <c r="C731" s="480">
        <v>4702.3075523272</v>
      </c>
      <c r="D731" s="480">
        <v>151727.49244767279</v>
      </c>
    </row>
    <row r="732" spans="1:4" ht="12.75" x14ac:dyDescent="0.2">
      <c r="A732" s="479" t="s">
        <v>1998</v>
      </c>
      <c r="B732" s="480">
        <v>1037459.9</v>
      </c>
      <c r="C732" s="480">
        <v>79347.175039397203</v>
      </c>
      <c r="D732" s="480">
        <v>958112.72496060282</v>
      </c>
    </row>
    <row r="733" spans="1:4" ht="12.75" x14ac:dyDescent="0.2">
      <c r="A733" s="479" t="s">
        <v>1999</v>
      </c>
      <c r="B733" s="480">
        <v>5291627.3299999991</v>
      </c>
      <c r="C733" s="480">
        <v>823191.61843980139</v>
      </c>
      <c r="D733" s="480">
        <v>4468435.711560199</v>
      </c>
    </row>
    <row r="734" spans="1:4" ht="12.75" x14ac:dyDescent="0.2">
      <c r="A734" s="479" t="s">
        <v>2000</v>
      </c>
      <c r="B734" s="480">
        <v>1462980.19</v>
      </c>
      <c r="C734" s="480">
        <v>37820.320160596399</v>
      </c>
      <c r="D734" s="480">
        <v>1425159.8698394035</v>
      </c>
    </row>
    <row r="735" spans="1:4" ht="12.75" x14ac:dyDescent="0.2">
      <c r="A735" s="479" t="s">
        <v>2001</v>
      </c>
      <c r="B735" s="480">
        <v>11865334.23</v>
      </c>
      <c r="C735" s="480">
        <v>1112331.5668778045</v>
      </c>
      <c r="D735" s="480">
        <v>10753002.663122196</v>
      </c>
    </row>
    <row r="736" spans="1:4" ht="12.75" x14ac:dyDescent="0.2">
      <c r="A736" s="479" t="s">
        <v>2002</v>
      </c>
      <c r="B736" s="480">
        <v>1004866.03</v>
      </c>
      <c r="C736" s="480">
        <v>100672.9883264427</v>
      </c>
      <c r="D736" s="480">
        <v>904193.04167355737</v>
      </c>
    </row>
    <row r="737" spans="1:4" ht="12.75" x14ac:dyDescent="0.2">
      <c r="A737" s="479" t="s">
        <v>2003</v>
      </c>
      <c r="B737" s="480">
        <v>767698.44</v>
      </c>
      <c r="C737" s="480">
        <v>149855.803811866</v>
      </c>
      <c r="D737" s="480">
        <v>617842.63618813397</v>
      </c>
    </row>
    <row r="738" spans="1:4" ht="12.75" x14ac:dyDescent="0.2">
      <c r="A738" s="479" t="s">
        <v>2004</v>
      </c>
      <c r="B738" s="480">
        <v>842309.5</v>
      </c>
      <c r="C738" s="480">
        <v>79770.615628913205</v>
      </c>
      <c r="D738" s="480">
        <v>762538.88437108684</v>
      </c>
    </row>
    <row r="739" spans="1:4" ht="12.75" x14ac:dyDescent="0.2">
      <c r="A739" s="479" t="s">
        <v>2005</v>
      </c>
      <c r="B739" s="480">
        <v>2442706.7200000002</v>
      </c>
      <c r="C739" s="480">
        <v>789828.01684343733</v>
      </c>
      <c r="D739" s="480">
        <v>1652878.7031565628</v>
      </c>
    </row>
    <row r="740" spans="1:4" ht="12.75" x14ac:dyDescent="0.2">
      <c r="A740" s="479" t="s">
        <v>2006</v>
      </c>
      <c r="B740" s="480">
        <v>3153601.23</v>
      </c>
      <c r="C740" s="480">
        <v>997705.99614860199</v>
      </c>
      <c r="D740" s="480">
        <v>2155895.2338513979</v>
      </c>
    </row>
    <row r="741" spans="1:4" ht="12.75" x14ac:dyDescent="0.2">
      <c r="A741" s="479" t="s">
        <v>2007</v>
      </c>
      <c r="B741" s="480">
        <v>1158677.8499999999</v>
      </c>
      <c r="C741" s="480">
        <v>505451.1495760972</v>
      </c>
      <c r="D741" s="480">
        <v>653226.70042390295</v>
      </c>
    </row>
    <row r="742" spans="1:4" ht="12.75" x14ac:dyDescent="0.2">
      <c r="A742" s="479" t="s">
        <v>2008</v>
      </c>
      <c r="B742" s="480">
        <v>55304.26</v>
      </c>
      <c r="C742" s="480">
        <v>8101.6410576442004</v>
      </c>
      <c r="D742" s="480">
        <v>47202.618942355803</v>
      </c>
    </row>
    <row r="743" spans="1:4" ht="12.75" x14ac:dyDescent="0.2">
      <c r="A743" s="479" t="s">
        <v>2009</v>
      </c>
      <c r="B743" s="480">
        <v>286971.11</v>
      </c>
      <c r="C743" s="480">
        <v>12364.417116587902</v>
      </c>
      <c r="D743" s="480">
        <v>274606.69288341212</v>
      </c>
    </row>
    <row r="744" spans="1:4" ht="12.75" x14ac:dyDescent="0.2">
      <c r="A744" s="479" t="s">
        <v>2010</v>
      </c>
      <c r="B744" s="480">
        <v>517783</v>
      </c>
      <c r="C744" s="480">
        <v>73033.206153881198</v>
      </c>
      <c r="D744" s="480">
        <v>444749.79384611879</v>
      </c>
    </row>
    <row r="745" spans="1:4" ht="12.75" x14ac:dyDescent="0.2">
      <c r="A745" s="479" t="s">
        <v>2011</v>
      </c>
      <c r="B745" s="480">
        <v>9422141.5000000019</v>
      </c>
      <c r="C745" s="480">
        <v>4132221.6741405712</v>
      </c>
      <c r="D745" s="480">
        <v>5289919.8258594293</v>
      </c>
    </row>
    <row r="746" spans="1:4" ht="12.75" x14ac:dyDescent="0.2">
      <c r="A746" s="479" t="s">
        <v>2012</v>
      </c>
      <c r="B746" s="480">
        <v>96837.19</v>
      </c>
      <c r="C746" s="480">
        <v>9179.1052447695001</v>
      </c>
      <c r="D746" s="480">
        <v>87658.084755230506</v>
      </c>
    </row>
    <row r="747" spans="1:4" ht="12.75" x14ac:dyDescent="0.2">
      <c r="A747" s="479" t="s">
        <v>2013</v>
      </c>
      <c r="B747" s="480">
        <v>13110549.49</v>
      </c>
      <c r="C747" s="480">
        <v>345134.78729723097</v>
      </c>
      <c r="D747" s="480">
        <v>12765414.70270277</v>
      </c>
    </row>
    <row r="748" spans="1:4" ht="12.75" x14ac:dyDescent="0.2">
      <c r="A748" s="479" t="s">
        <v>2014</v>
      </c>
      <c r="B748" s="480">
        <v>346822.8</v>
      </c>
      <c r="C748" s="480">
        <v>20920.458811068002</v>
      </c>
      <c r="D748" s="480">
        <v>325902.34118893201</v>
      </c>
    </row>
    <row r="749" spans="1:4" ht="12.75" x14ac:dyDescent="0.2">
      <c r="A749" s="479" t="s">
        <v>2015</v>
      </c>
      <c r="B749" s="480">
        <v>970374.68</v>
      </c>
      <c r="C749" s="480">
        <v>235730.05358438101</v>
      </c>
      <c r="D749" s="480">
        <v>734644.62641561904</v>
      </c>
    </row>
    <row r="750" spans="1:4" ht="12.75" x14ac:dyDescent="0.2">
      <c r="A750" s="479" t="s">
        <v>2016</v>
      </c>
      <c r="B750" s="480">
        <v>23071.119999999999</v>
      </c>
      <c r="C750" s="480">
        <v>2186.889547236</v>
      </c>
      <c r="D750" s="480">
        <v>20884.230452764001</v>
      </c>
    </row>
    <row r="751" spans="1:4" ht="12.75" x14ac:dyDescent="0.2">
      <c r="A751" s="479" t="s">
        <v>2017</v>
      </c>
      <c r="B751" s="480">
        <v>2166394.62</v>
      </c>
      <c r="C751" s="480">
        <v>56004.680502607203</v>
      </c>
      <c r="D751" s="480">
        <v>2110389.9394973931</v>
      </c>
    </row>
    <row r="752" spans="1:4" ht="12.75" x14ac:dyDescent="0.2">
      <c r="A752" s="479" t="s">
        <v>2018</v>
      </c>
      <c r="B752" s="480">
        <v>4797740.3099999996</v>
      </c>
      <c r="C752" s="480">
        <v>1213614.2767380802</v>
      </c>
      <c r="D752" s="480">
        <v>3584126.0332619199</v>
      </c>
    </row>
    <row r="753" spans="1:4" ht="12.75" x14ac:dyDescent="0.2">
      <c r="A753" s="479" t="s">
        <v>2019</v>
      </c>
      <c r="B753" s="480">
        <v>157469.33000000002</v>
      </c>
      <c r="C753" s="480">
        <v>152987.99871303549</v>
      </c>
      <c r="D753" s="480">
        <v>4481.3312869645042</v>
      </c>
    </row>
    <row r="754" spans="1:4" ht="12.75" x14ac:dyDescent="0.2">
      <c r="A754" s="479" t="s">
        <v>2020</v>
      </c>
      <c r="B754" s="480">
        <v>17538400.080000002</v>
      </c>
      <c r="C754" s="480">
        <v>2108633.0123887765</v>
      </c>
      <c r="D754" s="480">
        <v>15429767.067611223</v>
      </c>
    </row>
    <row r="755" spans="1:4" ht="12.75" x14ac:dyDescent="0.2">
      <c r="A755" s="479" t="s">
        <v>2021</v>
      </c>
      <c r="B755" s="480">
        <v>17645069.749999996</v>
      </c>
      <c r="C755" s="480">
        <v>3943368.3303323966</v>
      </c>
      <c r="D755" s="480">
        <v>13701701.419667605</v>
      </c>
    </row>
    <row r="756" spans="1:4" ht="12.75" x14ac:dyDescent="0.2">
      <c r="A756" s="479" t="s">
        <v>2022</v>
      </c>
      <c r="B756" s="480">
        <v>30118.16</v>
      </c>
      <c r="C756" s="480">
        <v>10829.468579385601</v>
      </c>
      <c r="D756" s="480">
        <v>19288.691420614399</v>
      </c>
    </row>
    <row r="757" spans="1:4" ht="12.75" x14ac:dyDescent="0.2">
      <c r="A757" s="479" t="s">
        <v>2023</v>
      </c>
      <c r="B757" s="480">
        <v>195361.87</v>
      </c>
      <c r="C757" s="480">
        <v>18518.166063523498</v>
      </c>
      <c r="D757" s="480">
        <v>176843.70393647649</v>
      </c>
    </row>
    <row r="758" spans="1:4" ht="12.75" x14ac:dyDescent="0.2">
      <c r="A758" s="479" t="s">
        <v>2024</v>
      </c>
      <c r="B758" s="480">
        <v>10715002.32</v>
      </c>
      <c r="C758" s="480">
        <v>1675826.996088753</v>
      </c>
      <c r="D758" s="480">
        <v>9039175.3239112459</v>
      </c>
    </row>
    <row r="759" spans="1:4" ht="12.75" x14ac:dyDescent="0.2">
      <c r="A759" s="479" t="s">
        <v>2025</v>
      </c>
      <c r="B759" s="480">
        <v>1551997.63</v>
      </c>
      <c r="C759" s="480">
        <v>13373.858457259699</v>
      </c>
      <c r="D759" s="480">
        <v>1538623.7715427403</v>
      </c>
    </row>
    <row r="760" spans="1:4" ht="12.75" x14ac:dyDescent="0.2">
      <c r="A760" s="479" t="s">
        <v>2026</v>
      </c>
      <c r="B760" s="480">
        <v>4220766.46</v>
      </c>
      <c r="C760" s="480">
        <v>117519.38319789931</v>
      </c>
      <c r="D760" s="480">
        <v>4103247.076802101</v>
      </c>
    </row>
    <row r="761" spans="1:4" ht="12.75" x14ac:dyDescent="0.2">
      <c r="A761" s="479" t="s">
        <v>2027</v>
      </c>
      <c r="B761" s="480">
        <v>10764392.729999999</v>
      </c>
      <c r="C761" s="480">
        <v>1585874.8980028185</v>
      </c>
      <c r="D761" s="480">
        <v>9178517.8319971804</v>
      </c>
    </row>
    <row r="762" spans="1:4" ht="12.75" x14ac:dyDescent="0.2">
      <c r="A762" s="479" t="s">
        <v>2028</v>
      </c>
      <c r="B762" s="480">
        <v>4540715.09</v>
      </c>
      <c r="C762" s="480">
        <v>321646.61028120352</v>
      </c>
      <c r="D762" s="480">
        <v>4219068.479718796</v>
      </c>
    </row>
    <row r="763" spans="1:4" ht="12.75" x14ac:dyDescent="0.2">
      <c r="A763" s="479" t="s">
        <v>2029</v>
      </c>
      <c r="B763" s="480">
        <v>61.54</v>
      </c>
      <c r="C763" s="480">
        <v>23.2558527664</v>
      </c>
      <c r="D763" s="480">
        <v>38.284147233599995</v>
      </c>
    </row>
    <row r="764" spans="1:4" ht="12.75" x14ac:dyDescent="0.2">
      <c r="A764" s="479" t="s">
        <v>2030</v>
      </c>
      <c r="B764" s="480">
        <v>494.45</v>
      </c>
      <c r="C764" s="480">
        <v>186.851745212</v>
      </c>
      <c r="D764" s="480">
        <v>307.59825478799996</v>
      </c>
    </row>
    <row r="765" spans="1:4" ht="12.75" x14ac:dyDescent="0.2">
      <c r="A765" s="479" t="s">
        <v>2031</v>
      </c>
      <c r="B765" s="480">
        <v>170.33</v>
      </c>
      <c r="C765" s="480">
        <v>64.367393592799999</v>
      </c>
      <c r="D765" s="480">
        <v>105.96260640720001</v>
      </c>
    </row>
    <row r="766" spans="1:4" ht="12.75" x14ac:dyDescent="0.2">
      <c r="A766" s="479" t="s">
        <v>2032</v>
      </c>
      <c r="B766" s="480">
        <v>2398.7600000000002</v>
      </c>
      <c r="C766" s="480">
        <v>-8.6965364667999996</v>
      </c>
      <c r="D766" s="480">
        <v>2407.4565364668001</v>
      </c>
    </row>
    <row r="767" spans="1:4" ht="12.75" x14ac:dyDescent="0.2">
      <c r="A767" s="479" t="s">
        <v>2033</v>
      </c>
      <c r="B767" s="480">
        <v>3953787.3299999996</v>
      </c>
      <c r="C767" s="480">
        <v>1485917.0338149674</v>
      </c>
      <c r="D767" s="480">
        <v>2467870.2961850325</v>
      </c>
    </row>
    <row r="768" spans="1:4" ht="12.75" x14ac:dyDescent="0.2">
      <c r="A768" s="479" t="s">
        <v>2034</v>
      </c>
      <c r="B768" s="480">
        <v>41923229.890000008</v>
      </c>
      <c r="C768" s="480">
        <v>579596.76120887976</v>
      </c>
      <c r="D768" s="480">
        <v>41343633.128791124</v>
      </c>
    </row>
    <row r="769" spans="1:4" ht="12.75" x14ac:dyDescent="0.2">
      <c r="A769" s="479" t="s">
        <v>2035</v>
      </c>
      <c r="B769" s="480">
        <v>9790370.629999999</v>
      </c>
      <c r="C769" s="480">
        <v>424863.23949544947</v>
      </c>
      <c r="D769" s="480">
        <v>9365507.3905045502</v>
      </c>
    </row>
    <row r="770" spans="1:4" ht="12.75" x14ac:dyDescent="0.2">
      <c r="A770" s="479" t="s">
        <v>2036</v>
      </c>
      <c r="B770" s="480">
        <v>9239142.1199999992</v>
      </c>
      <c r="C770" s="480">
        <v>3580842.9105406539</v>
      </c>
      <c r="D770" s="480">
        <v>5658299.2094593458</v>
      </c>
    </row>
    <row r="771" spans="1:4" ht="12.75" x14ac:dyDescent="0.2">
      <c r="A771" s="479" t="s">
        <v>2037</v>
      </c>
      <c r="B771" s="480">
        <v>478281.25</v>
      </c>
      <c r="C771" s="480">
        <v>146069.103690672</v>
      </c>
      <c r="D771" s="480">
        <v>332212.14630932803</v>
      </c>
    </row>
    <row r="772" spans="1:4" ht="12.75" x14ac:dyDescent="0.2">
      <c r="A772" s="479" t="s">
        <v>2038</v>
      </c>
      <c r="B772" s="480">
        <v>4171361.38</v>
      </c>
      <c r="C772" s="480">
        <v>1114992.8823256304</v>
      </c>
      <c r="D772" s="480">
        <v>3056368.4976743697</v>
      </c>
    </row>
    <row r="773" spans="1:4" ht="12.75" x14ac:dyDescent="0.2">
      <c r="A773" s="479" t="s">
        <v>2039</v>
      </c>
      <c r="B773" s="480">
        <v>300934.77</v>
      </c>
      <c r="C773" s="480">
        <v>39061.516478049598</v>
      </c>
      <c r="D773" s="480">
        <v>261873.25352195039</v>
      </c>
    </row>
    <row r="774" spans="1:4" ht="12.75" x14ac:dyDescent="0.2">
      <c r="A774" s="479" t="s">
        <v>2040</v>
      </c>
      <c r="B774" s="480">
        <v>2800173.8299999996</v>
      </c>
      <c r="C774" s="480">
        <v>27958.451171883702</v>
      </c>
      <c r="D774" s="480">
        <v>2772215.3788281158</v>
      </c>
    </row>
    <row r="775" spans="1:4" ht="12.75" x14ac:dyDescent="0.2">
      <c r="A775" s="479" t="s">
        <v>2041</v>
      </c>
      <c r="B775" s="480">
        <v>2511243.3099999996</v>
      </c>
      <c r="C775" s="480">
        <v>482176.91508001491</v>
      </c>
      <c r="D775" s="480">
        <v>2029066.394919985</v>
      </c>
    </row>
    <row r="776" spans="1:4" ht="12.75" x14ac:dyDescent="0.2">
      <c r="A776" s="479" t="s">
        <v>2042</v>
      </c>
      <c r="B776" s="480">
        <v>139153.34</v>
      </c>
      <c r="C776" s="480">
        <v>5995.5510665062002</v>
      </c>
      <c r="D776" s="480">
        <v>133157.78893349381</v>
      </c>
    </row>
    <row r="777" spans="1:4" ht="12.75" x14ac:dyDescent="0.2">
      <c r="A777" s="479" t="s">
        <v>2043</v>
      </c>
      <c r="B777" s="480">
        <v>2541869.3000000003</v>
      </c>
      <c r="C777" s="480">
        <v>1079278.2967189655</v>
      </c>
      <c r="D777" s="480">
        <v>1462591.0032810345</v>
      </c>
    </row>
    <row r="778" spans="1:4" ht="12.75" x14ac:dyDescent="0.2">
      <c r="A778" s="479" t="s">
        <v>2044</v>
      </c>
      <c r="B778" s="480">
        <v>8868724.8599999994</v>
      </c>
      <c r="C778" s="480">
        <v>1116053.690397229</v>
      </c>
      <c r="D778" s="480">
        <v>7752671.1696027704</v>
      </c>
    </row>
    <row r="779" spans="1:4" ht="12.75" x14ac:dyDescent="0.2">
      <c r="A779" s="479" t="s">
        <v>2045</v>
      </c>
      <c r="B779" s="480">
        <v>7330790.0499999998</v>
      </c>
      <c r="C779" s="480">
        <v>1487026.9134192197</v>
      </c>
      <c r="D779" s="480">
        <v>5843763.1365807801</v>
      </c>
    </row>
    <row r="780" spans="1:4" ht="12.75" x14ac:dyDescent="0.2">
      <c r="A780" s="479" t="s">
        <v>2046</v>
      </c>
      <c r="B780" s="480">
        <v>329046.40000000002</v>
      </c>
      <c r="C780" s="480">
        <v>33652.896428824701</v>
      </c>
      <c r="D780" s="480">
        <v>295393.50357117533</v>
      </c>
    </row>
    <row r="781" spans="1:4" ht="12.75" x14ac:dyDescent="0.2">
      <c r="A781" s="479" t="s">
        <v>2047</v>
      </c>
      <c r="B781" s="480">
        <v>2547378.4500000002</v>
      </c>
      <c r="C781" s="480">
        <v>251862.9758793959</v>
      </c>
      <c r="D781" s="480">
        <v>2295515.4741206043</v>
      </c>
    </row>
    <row r="782" spans="1:4" ht="12.75" x14ac:dyDescent="0.2">
      <c r="A782" s="479" t="s">
        <v>2048</v>
      </c>
      <c r="B782" s="480">
        <v>95158.17</v>
      </c>
      <c r="C782" s="480">
        <v>80170.069815947398</v>
      </c>
      <c r="D782" s="480">
        <v>14988.100184052601</v>
      </c>
    </row>
    <row r="783" spans="1:4" ht="12.75" x14ac:dyDescent="0.2">
      <c r="A783" s="479" t="s">
        <v>2049</v>
      </c>
      <c r="B783" s="480">
        <v>1506021.1199999999</v>
      </c>
      <c r="C783" s="480">
        <v>832054.0439393397</v>
      </c>
      <c r="D783" s="480">
        <v>673967.07606066018</v>
      </c>
    </row>
    <row r="784" spans="1:4" ht="12.75" x14ac:dyDescent="0.2">
      <c r="A784" s="479" t="s">
        <v>2050</v>
      </c>
      <c r="B784" s="480">
        <v>110889.08</v>
      </c>
      <c r="C784" s="480">
        <v>36746.253593544097</v>
      </c>
      <c r="D784" s="480">
        <v>74142.826406455904</v>
      </c>
    </row>
    <row r="785" spans="1:4" ht="12.75" x14ac:dyDescent="0.2">
      <c r="A785" s="479" t="s">
        <v>2051</v>
      </c>
      <c r="B785" s="480">
        <v>150162.6</v>
      </c>
      <c r="C785" s="480">
        <v>43099.688274749402</v>
      </c>
      <c r="D785" s="480">
        <v>107062.9117252506</v>
      </c>
    </row>
    <row r="786" spans="1:4" ht="12.75" x14ac:dyDescent="0.2">
      <c r="A786" s="479" t="s">
        <v>2052</v>
      </c>
      <c r="B786" s="480">
        <v>3520179.8</v>
      </c>
      <c r="C786" s="480">
        <v>712988.54543963901</v>
      </c>
      <c r="D786" s="480">
        <v>2807191.2545603612</v>
      </c>
    </row>
    <row r="787" spans="1:4" ht="12.75" x14ac:dyDescent="0.2">
      <c r="A787" s="479" t="s">
        <v>2053</v>
      </c>
      <c r="B787" s="480">
        <v>288511.59999999998</v>
      </c>
      <c r="C787" s="480">
        <v>42264.690354172002</v>
      </c>
      <c r="D787" s="480">
        <v>246246.90964582798</v>
      </c>
    </row>
    <row r="788" spans="1:4" ht="12.75" x14ac:dyDescent="0.2">
      <c r="A788" s="479" t="s">
        <v>2054</v>
      </c>
      <c r="B788" s="480">
        <v>214802.82</v>
      </c>
      <c r="C788" s="480">
        <v>20360.955245121</v>
      </c>
      <c r="D788" s="480">
        <v>194441.864754879</v>
      </c>
    </row>
    <row r="789" spans="1:4" ht="12.75" x14ac:dyDescent="0.2">
      <c r="A789" s="479" t="s">
        <v>2055</v>
      </c>
      <c r="B789" s="480">
        <v>123261.18</v>
      </c>
      <c r="C789" s="480">
        <v>61801.361344643403</v>
      </c>
      <c r="D789" s="480">
        <v>61459.81865535659</v>
      </c>
    </row>
    <row r="790" spans="1:4" ht="12.75" x14ac:dyDescent="0.2">
      <c r="A790" s="479" t="s">
        <v>2056</v>
      </c>
      <c r="B790" s="480">
        <v>2579012.96</v>
      </c>
      <c r="C790" s="480">
        <v>977906.51404623804</v>
      </c>
      <c r="D790" s="480">
        <v>1601106.4459537619</v>
      </c>
    </row>
    <row r="791" spans="1:4" ht="12.75" x14ac:dyDescent="0.2">
      <c r="A791" s="479" t="s">
        <v>2057</v>
      </c>
      <c r="B791" s="480">
        <v>10911884.48</v>
      </c>
      <c r="C791" s="480">
        <v>891477.46182880295</v>
      </c>
      <c r="D791" s="480">
        <v>10020407.018171197</v>
      </c>
    </row>
    <row r="792" spans="1:4" ht="12.75" x14ac:dyDescent="0.2">
      <c r="A792" s="479" t="s">
        <v>2058</v>
      </c>
      <c r="B792" s="480">
        <v>319930.09999999998</v>
      </c>
      <c r="C792" s="480">
        <v>19298.282810330998</v>
      </c>
      <c r="D792" s="480">
        <v>300631.817189669</v>
      </c>
    </row>
    <row r="793" spans="1:4" ht="12.75" x14ac:dyDescent="0.2">
      <c r="A793" s="479" t="s">
        <v>2059</v>
      </c>
      <c r="B793" s="480">
        <v>3686679.65</v>
      </c>
      <c r="C793" s="480">
        <v>972009.18749334884</v>
      </c>
      <c r="D793" s="480">
        <v>2714670.4625066509</v>
      </c>
    </row>
    <row r="794" spans="1:4" ht="12.75" x14ac:dyDescent="0.2">
      <c r="A794" s="479" t="s">
        <v>2060</v>
      </c>
      <c r="B794" s="480">
        <v>4080852.08</v>
      </c>
      <c r="C794" s="480">
        <v>1441950.3768837813</v>
      </c>
      <c r="D794" s="480">
        <v>2638901.703116219</v>
      </c>
    </row>
    <row r="795" spans="1:4" ht="12.75" x14ac:dyDescent="0.2">
      <c r="A795" s="479" t="s">
        <v>2061</v>
      </c>
      <c r="B795" s="480">
        <v>1407743.53</v>
      </c>
      <c r="C795" s="480">
        <v>237636.23522336601</v>
      </c>
      <c r="D795" s="480">
        <v>1170107.2947766341</v>
      </c>
    </row>
    <row r="796" spans="1:4" ht="12.75" x14ac:dyDescent="0.2">
      <c r="A796" s="479" t="s">
        <v>2062</v>
      </c>
      <c r="B796" s="480">
        <v>12850050.76</v>
      </c>
      <c r="C796" s="480">
        <v>1616767.9702477709</v>
      </c>
      <c r="D796" s="480">
        <v>11233282.789752228</v>
      </c>
    </row>
    <row r="797" spans="1:4" ht="12.75" x14ac:dyDescent="0.2">
      <c r="A797" s="479" t="s">
        <v>2063</v>
      </c>
      <c r="B797" s="480">
        <v>66732.09</v>
      </c>
      <c r="C797" s="480">
        <v>35077.615669835097</v>
      </c>
      <c r="D797" s="480">
        <v>31654.4743301649</v>
      </c>
    </row>
    <row r="798" spans="1:4" ht="12.75" x14ac:dyDescent="0.2">
      <c r="A798" s="479" t="s">
        <v>2064</v>
      </c>
      <c r="B798" s="480">
        <v>951.88</v>
      </c>
      <c r="C798" s="480">
        <v>41.0126350484</v>
      </c>
      <c r="D798" s="480">
        <v>910.86736495159994</v>
      </c>
    </row>
    <row r="799" spans="1:4" ht="12.75" x14ac:dyDescent="0.2">
      <c r="A799" s="479" t="s">
        <v>2065</v>
      </c>
      <c r="B799" s="480">
        <v>8592.8700000000008</v>
      </c>
      <c r="C799" s="480">
        <v>6429.8430000369999</v>
      </c>
      <c r="D799" s="480">
        <v>2163.0269999630009</v>
      </c>
    </row>
    <row r="800" spans="1:4" ht="12.75" x14ac:dyDescent="0.2">
      <c r="A800" s="479" t="s">
        <v>2066</v>
      </c>
      <c r="B800" s="480">
        <v>1706175.56</v>
      </c>
      <c r="C800" s="480">
        <v>460646.24946319504</v>
      </c>
      <c r="D800" s="480">
        <v>1245529.3105368048</v>
      </c>
    </row>
    <row r="801" spans="1:4" ht="12.75" x14ac:dyDescent="0.2">
      <c r="A801" s="479" t="s">
        <v>2067</v>
      </c>
      <c r="B801" s="480">
        <v>4623524.3</v>
      </c>
      <c r="C801" s="480">
        <v>1191037.3583090103</v>
      </c>
      <c r="D801" s="480">
        <v>3432486.9416909898</v>
      </c>
    </row>
    <row r="802" spans="1:4" ht="12.75" x14ac:dyDescent="0.2">
      <c r="A802" s="479" t="s">
        <v>2068</v>
      </c>
      <c r="B802" s="480">
        <v>1799824.58</v>
      </c>
      <c r="C802" s="480">
        <v>787594.15742732701</v>
      </c>
      <c r="D802" s="480">
        <v>1012230.4225726731</v>
      </c>
    </row>
    <row r="803" spans="1:4" ht="12.75" x14ac:dyDescent="0.2">
      <c r="A803" s="479" t="s">
        <v>2069</v>
      </c>
      <c r="B803" s="480">
        <v>16509025.209999999</v>
      </c>
      <c r="C803" s="480">
        <v>6410365.1948820567</v>
      </c>
      <c r="D803" s="480">
        <v>10098660.015117941</v>
      </c>
    </row>
    <row r="804" spans="1:4" ht="12.75" x14ac:dyDescent="0.2">
      <c r="A804" s="479" t="s">
        <v>2070</v>
      </c>
      <c r="B804" s="480">
        <v>52612789.980000004</v>
      </c>
      <c r="C804" s="480">
        <v>8226501.0461903177</v>
      </c>
      <c r="D804" s="480">
        <v>44386288.933809675</v>
      </c>
    </row>
    <row r="805" spans="1:4" ht="12.75" x14ac:dyDescent="0.2">
      <c r="A805" s="479" t="s">
        <v>2071</v>
      </c>
      <c r="B805" s="480">
        <v>302841.03000000003</v>
      </c>
      <c r="C805" s="480">
        <v>176698.05972127159</v>
      </c>
      <c r="D805" s="480">
        <v>126142.9702787284</v>
      </c>
    </row>
    <row r="806" spans="1:4" ht="12.75" x14ac:dyDescent="0.2">
      <c r="A806" s="479" t="s">
        <v>2072</v>
      </c>
      <c r="B806" s="480">
        <v>15348.25</v>
      </c>
      <c r="C806" s="480">
        <v>14141.8012778831</v>
      </c>
      <c r="D806" s="480">
        <v>1206.4487221169002</v>
      </c>
    </row>
    <row r="807" spans="1:4" ht="12.75" x14ac:dyDescent="0.2">
      <c r="A807" s="479" t="s">
        <v>2073</v>
      </c>
      <c r="B807" s="480">
        <v>667445.87</v>
      </c>
      <c r="C807" s="480">
        <v>5751.5078765053004</v>
      </c>
      <c r="D807" s="480">
        <v>661694.36212349473</v>
      </c>
    </row>
    <row r="808" spans="1:4" ht="12.75" x14ac:dyDescent="0.2">
      <c r="A808" s="479" t="s">
        <v>2074</v>
      </c>
      <c r="B808" s="480">
        <v>15540.89</v>
      </c>
      <c r="C808" s="480">
        <v>294.73282344109998</v>
      </c>
      <c r="D808" s="480">
        <v>15246.1571765589</v>
      </c>
    </row>
    <row r="809" spans="1:4" ht="12.75" x14ac:dyDescent="0.2">
      <c r="A809" s="479" t="s">
        <v>2075</v>
      </c>
      <c r="B809" s="480">
        <v>379580.46</v>
      </c>
      <c r="C809" s="480">
        <v>3270.9169441074</v>
      </c>
      <c r="D809" s="480">
        <v>376309.54305589263</v>
      </c>
    </row>
    <row r="810" spans="1:4" ht="12.75" x14ac:dyDescent="0.2">
      <c r="A810" s="479" t="s">
        <v>2076</v>
      </c>
      <c r="B810" s="480">
        <v>57344.92</v>
      </c>
      <c r="C810" s="480">
        <v>5435.6704891259997</v>
      </c>
      <c r="D810" s="480">
        <v>51909.249510873997</v>
      </c>
    </row>
    <row r="811" spans="1:4" ht="12.75" x14ac:dyDescent="0.2">
      <c r="A811" s="479" t="s">
        <v>2077</v>
      </c>
      <c r="B811" s="480">
        <v>7618677.8700000001</v>
      </c>
      <c r="C811" s="480">
        <v>842774.84864647756</v>
      </c>
      <c r="D811" s="480">
        <v>6775903.0213535232</v>
      </c>
    </row>
    <row r="812" spans="1:4" ht="12.75" x14ac:dyDescent="0.2">
      <c r="A812" s="479" t="s">
        <v>2078</v>
      </c>
      <c r="B812" s="480">
        <v>57087.65</v>
      </c>
      <c r="C812" s="480">
        <v>13742.548884035799</v>
      </c>
      <c r="D812" s="480">
        <v>43345.1011159642</v>
      </c>
    </row>
    <row r="813" spans="1:4" ht="12.75" x14ac:dyDescent="0.2">
      <c r="A813" s="479" t="s">
        <v>2079</v>
      </c>
      <c r="B813" s="480">
        <v>985380.45000000007</v>
      </c>
      <c r="C813" s="480">
        <v>232420.43722041289</v>
      </c>
      <c r="D813" s="480">
        <v>752960.01277958718</v>
      </c>
    </row>
    <row r="814" spans="1:4" ht="12.75" x14ac:dyDescent="0.2">
      <c r="A814" s="479" t="s">
        <v>2080</v>
      </c>
      <c r="B814" s="480">
        <v>17699.13</v>
      </c>
      <c r="C814" s="480">
        <v>12634.7011104626</v>
      </c>
      <c r="D814" s="480">
        <v>5064.4288895374011</v>
      </c>
    </row>
    <row r="815" spans="1:4" ht="12.75" x14ac:dyDescent="0.2">
      <c r="A815" s="479" t="s">
        <v>2081</v>
      </c>
      <c r="B815" s="480">
        <v>-7776.41</v>
      </c>
      <c r="C815" s="480">
        <v>-1273.2047806855001</v>
      </c>
      <c r="D815" s="480">
        <v>-6503.2052193145</v>
      </c>
    </row>
    <row r="816" spans="1:4" ht="12.75" x14ac:dyDescent="0.2">
      <c r="A816" s="479" t="s">
        <v>2082</v>
      </c>
      <c r="B816" s="480">
        <v>500353.54</v>
      </c>
      <c r="C816" s="480">
        <v>52844.282642461701</v>
      </c>
      <c r="D816" s="480">
        <v>447509.25735753827</v>
      </c>
    </row>
    <row r="817" spans="1:4" ht="12.75" x14ac:dyDescent="0.2">
      <c r="A817" s="479" t="s">
        <v>2083</v>
      </c>
      <c r="B817" s="480">
        <v>25201.91</v>
      </c>
      <c r="C817" s="480">
        <v>2388.8651070854999</v>
      </c>
      <c r="D817" s="480">
        <v>22813.044892914499</v>
      </c>
    </row>
    <row r="818" spans="1:4" ht="12.75" x14ac:dyDescent="0.2">
      <c r="A818" s="479" t="s">
        <v>2084</v>
      </c>
      <c r="B818" s="480">
        <v>1648300.69</v>
      </c>
      <c r="C818" s="480">
        <v>771200.40171612357</v>
      </c>
      <c r="D818" s="480">
        <v>877100.28828387649</v>
      </c>
    </row>
    <row r="819" spans="1:4" ht="12.75" x14ac:dyDescent="0.2">
      <c r="A819" s="479" t="s">
        <v>2085</v>
      </c>
      <c r="B819" s="480">
        <v>1248129.8700000001</v>
      </c>
      <c r="C819" s="480">
        <v>75714.800885160308</v>
      </c>
      <c r="D819" s="480">
        <v>1172415.0691148397</v>
      </c>
    </row>
    <row r="820" spans="1:4" ht="12.75" x14ac:dyDescent="0.2">
      <c r="A820" s="479" t="s">
        <v>2086</v>
      </c>
      <c r="B820" s="480">
        <v>229876.37</v>
      </c>
      <c r="C820" s="480">
        <v>49126.350008413399</v>
      </c>
      <c r="D820" s="480">
        <v>180750.01999158657</v>
      </c>
    </row>
    <row r="821" spans="1:4" ht="12.75" x14ac:dyDescent="0.2">
      <c r="A821" s="479" t="s">
        <v>2087</v>
      </c>
      <c r="B821" s="480">
        <v>7555589.9100000001</v>
      </c>
      <c r="C821" s="480">
        <v>188317.7072931272</v>
      </c>
      <c r="D821" s="480">
        <v>7367272.2027068725</v>
      </c>
    </row>
    <row r="822" spans="1:4" ht="12.75" x14ac:dyDescent="0.2">
      <c r="A822" s="479" t="s">
        <v>2088</v>
      </c>
      <c r="B822" s="480">
        <v>16733669.569999998</v>
      </c>
      <c r="C822" s="480">
        <v>2297409.7299421895</v>
      </c>
      <c r="D822" s="480">
        <v>14436259.840057811</v>
      </c>
    </row>
    <row r="823" spans="1:4" ht="12.75" x14ac:dyDescent="0.2">
      <c r="A823" s="479" t="s">
        <v>2089</v>
      </c>
      <c r="B823" s="480">
        <v>92954.11</v>
      </c>
      <c r="C823" s="480">
        <v>16984.584191036301</v>
      </c>
      <c r="D823" s="480">
        <v>75969.525808963692</v>
      </c>
    </row>
    <row r="824" spans="1:4" ht="13.5" thickBot="1" x14ac:dyDescent="0.25">
      <c r="A824" s="481" t="s">
        <v>18</v>
      </c>
      <c r="B824" s="482">
        <v>2236138557.9799986</v>
      </c>
      <c r="C824" s="482">
        <v>387389245.86318564</v>
      </c>
      <c r="D824" s="482">
        <v>1848749312.1168141</v>
      </c>
    </row>
    <row r="825" spans="1:4" ht="13.5" thickTop="1" x14ac:dyDescent="0.2">
      <c r="A825" s="479"/>
      <c r="B825" s="479"/>
      <c r="C825" s="479"/>
      <c r="D825" s="479"/>
    </row>
  </sheetData>
  <phoneticPr fontId="16" type="noConversion"/>
  <pageMargins left="0.75" right="0.75" top="1.25" bottom="1" header="0.5" footer="0.5"/>
  <pageSetup paperSize="17" fitToHeight="0" orientation="landscape" r:id="rId1"/>
  <headerFooter alignWithMargins="0">
    <oddHeader xml:space="preserve">&amp;L&amp;"Arial,Bold"&amp;11SPS Radial Line Study&amp;"Arial,Regular"
&amp;"Arial,Bold"EOY 2012 Plant Balance
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8" sqref="K28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Wrksht O - 2016 TrueUpfinal v3</vt:lpstr>
      <vt:lpstr>Wrksht O -  True Up v3</vt:lpstr>
      <vt:lpstr>Radial Line Chgs v3</vt:lpstr>
      <vt:lpstr>WP SPS Radial Plant v3</vt:lpstr>
      <vt:lpstr>Transmission Cost 12-31-2016</vt:lpstr>
      <vt:lpstr>Sheet3</vt:lpstr>
      <vt:lpstr>ckt_lookup</vt:lpstr>
      <vt:lpstr>'WP SPS Radial Plant v3'!Elec_Tran_Line_OH_NM__69KV_Carlsbad_Waterfield_Sub_Tap</vt:lpstr>
      <vt:lpstr>'Radial Line Chgs v3'!Print_Area</vt:lpstr>
      <vt:lpstr>'Transmission Cost 12-31-2016'!Print_Area</vt:lpstr>
      <vt:lpstr>'WP SPS Radial Plant v3'!Print_Area</vt:lpstr>
      <vt:lpstr>'Transmission Cost 12-31-2016'!Print_Titles</vt:lpstr>
      <vt:lpstr>'WP SPS Radial Plant v3'!Print_Titles</vt:lpstr>
      <vt:lpstr>'Wrksht O -  True Up v3'!Print_Titles</vt:lpstr>
      <vt:lpstr>TLine_Cost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Clif</dc:creator>
  <cp:lastModifiedBy>Stephanie Niemi</cp:lastModifiedBy>
  <cp:lastPrinted>2017-06-05T20:43:33Z</cp:lastPrinted>
  <dcterms:created xsi:type="dcterms:W3CDTF">2010-04-02T21:28:01Z</dcterms:created>
  <dcterms:modified xsi:type="dcterms:W3CDTF">2017-06-15T15:14:29Z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