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activeTab="3"/>
  </bookViews>
  <sheets>
    <sheet name="Summary" sheetId="3" r:id="rId1"/>
    <sheet name="11.27%" sheetId="1" r:id="rId2"/>
    <sheet name="10.50%" sheetId="2" r:id="rId3"/>
    <sheet name="BPU True-up Blended" sheetId="4" r:id="rId4"/>
  </sheets>
  <calcPr calcId="145621"/>
</workbook>
</file>

<file path=xl/calcChain.xml><?xml version="1.0" encoding="utf-8"?>
<calcChain xmlns="http://schemas.openxmlformats.org/spreadsheetml/2006/main">
  <c r="D108" i="4" l="1"/>
  <c r="C108" i="4"/>
  <c r="B108" i="4"/>
  <c r="D7" i="4"/>
  <c r="D11" i="4"/>
  <c r="D15" i="4"/>
  <c r="D19" i="4"/>
  <c r="D23" i="4"/>
  <c r="D27" i="4"/>
  <c r="D31" i="4"/>
  <c r="D35" i="4"/>
  <c r="D39" i="4"/>
  <c r="D43" i="4"/>
  <c r="D47" i="4"/>
  <c r="D51" i="4"/>
  <c r="D55" i="4"/>
  <c r="D59" i="4"/>
  <c r="D63" i="4"/>
  <c r="D67" i="4"/>
  <c r="D71" i="4"/>
  <c r="D75" i="4"/>
  <c r="D79" i="4"/>
  <c r="D83" i="4"/>
  <c r="D87" i="4"/>
  <c r="D91" i="4"/>
  <c r="D95" i="4"/>
  <c r="D99" i="4"/>
  <c r="D102" i="4"/>
  <c r="D105" i="4"/>
  <c r="D4" i="4"/>
  <c r="E6" i="4"/>
  <c r="E7" i="4" s="1"/>
  <c r="C107" i="4"/>
  <c r="B107" i="4"/>
  <c r="D103" i="4" l="1"/>
  <c r="D97" i="4"/>
  <c r="D89" i="4"/>
  <c r="D81" i="4"/>
  <c r="D73" i="4"/>
  <c r="D65" i="4"/>
  <c r="D57" i="4"/>
  <c r="D49" i="4"/>
  <c r="D41" i="4"/>
  <c r="D33" i="4"/>
  <c r="D25" i="4"/>
  <c r="D17" i="4"/>
  <c r="D9" i="4"/>
  <c r="D106" i="4"/>
  <c r="D101" i="4"/>
  <c r="D93" i="4"/>
  <c r="D85" i="4"/>
  <c r="D77" i="4"/>
  <c r="D69" i="4"/>
  <c r="D61" i="4"/>
  <c r="D53" i="4"/>
  <c r="D45" i="4"/>
  <c r="D37" i="4"/>
  <c r="D29" i="4"/>
  <c r="D21" i="4"/>
  <c r="D13" i="4"/>
  <c r="D5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L66" i="1"/>
  <c r="M60" i="1"/>
  <c r="L60" i="1"/>
  <c r="L72" i="1"/>
  <c r="M66" i="1" s="1"/>
  <c r="L72" i="2"/>
  <c r="L73" i="2" s="1"/>
  <c r="D107" i="4" l="1"/>
  <c r="L66" i="2"/>
  <c r="J11" i="3" s="1"/>
  <c r="M66" i="2"/>
  <c r="K11" i="3" s="1"/>
  <c r="L60" i="2"/>
  <c r="J9" i="3" s="1"/>
  <c r="M60" i="2"/>
  <c r="K9" i="3" s="1"/>
</calcChain>
</file>

<file path=xl/sharedStrings.xml><?xml version="1.0" encoding="utf-8"?>
<sst xmlns="http://schemas.openxmlformats.org/spreadsheetml/2006/main" count="345" uniqueCount="189">
  <si>
    <t>Southwestern Public Service Company</t>
  </si>
  <si>
    <t>Worksheet A</t>
  </si>
  <si>
    <t>Worksheet A - Projected Billing Year True-Up Adjustment and Interest Calculation</t>
  </si>
  <si>
    <t>Table 13</t>
  </si>
  <si>
    <t>2014 ANNUAL UPDATE</t>
  </si>
  <si>
    <t>Line</t>
  </si>
  <si>
    <t>No.</t>
  </si>
  <si>
    <t>I.  Revenue Requirement True-up:</t>
  </si>
  <si>
    <t>Projected Revenue Requirement for the Prior Rate Year - (ARR Projected Data ln 33 +  ln 43)</t>
  </si>
  <si>
    <t>Actual Revenue Requirement for the True-up Rate Year - (ARR Actual Data ln 169 + ln 179)</t>
  </si>
  <si>
    <t>Revenue Requirement True-up Adjustment (Over Recovery is a Credit, Under Recovery is a Debit)</t>
  </si>
  <si>
    <t>II. SPP Base Plan Upgrades Revenue Requirement True-up:</t>
  </si>
  <si>
    <t>Projected Revenue Requirement for the Prior Rate Year - (ARR Projected Data ln 44 col (5))</t>
  </si>
  <si>
    <t>Actual Revenue Requirement for the True-up Rate Year - (ARR Actual Data ln 180 col (5))</t>
  </si>
  <si>
    <t>SPP BPU True-up (Over Recovery is a Credit, Under Recovery is a Debit) (ln 6 - ln 7)</t>
  </si>
  <si>
    <t>Net Revenue Requirement True-up Adjustment (Over Recovery is a Credit, Under Recovery is a Debit)</t>
  </si>
  <si>
    <t>III.  Volume True-up:</t>
  </si>
  <si>
    <t>Projected Divisor Load for the Prior Rate Year, - (WsC Divisor ln 14 * 1,000)</t>
  </si>
  <si>
    <t>kw</t>
  </si>
  <si>
    <t>Actual Divisor Load for the Prior Rate Year, - (WsC Divisor ln 28 * 1,000)</t>
  </si>
  <si>
    <t>Volume Adjustment (line 11 - line 12)</t>
  </si>
  <si>
    <t>Projected Zonal Rate per kW-yr for the Prior Rate Year - (Rate ln 10 col (3))</t>
  </si>
  <si>
    <t>Actual Zonal Rate per kW-yr for the Prior Rate Year ((ln 3 - ln 7) / ln 12))</t>
  </si>
  <si>
    <t>Volume Revenue Adjustment (Over Recovery is a Credit, Under Recovery is a Debit) (line 13 x line 14)</t>
  </si>
  <si>
    <t>Net True-up Adjustment (Over Recovery is a Credit, Under Recovery is a Debit) (sum lines 4 + 8+ 16)</t>
  </si>
  <si>
    <t>IV. Interest Calculation:</t>
  </si>
  <si>
    <t>was section III, now section IV</t>
  </si>
  <si>
    <t>Projected Billing</t>
  </si>
  <si>
    <t>Year</t>
  </si>
  <si>
    <t>FERC</t>
  </si>
  <si>
    <t>Monthly</t>
  </si>
  <si>
    <t>Quarterly</t>
  </si>
  <si>
    <t>Interest</t>
  </si>
  <si>
    <t>Months</t>
  </si>
  <si>
    <t>Interest Rates</t>
  </si>
  <si>
    <t>Rate</t>
  </si>
  <si>
    <t>January - Projected Yr 2014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</si>
  <si>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</si>
  <si>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</si>
  <si>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</si>
  <si>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</si>
  <si>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</si>
  <si>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</si>
  <si>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</si>
  <si>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</si>
  <si>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</si>
  <si>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</si>
  <si>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</si>
  <si>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- True-up Yr 2015</t>
  </si>
  <si>
    <t>ATRR</t>
  </si>
  <si>
    <t>SPP BPU</t>
  </si>
  <si>
    <t>Revenue</t>
  </si>
  <si>
    <t>Average Monthly Interest Rate</t>
  </si>
  <si>
    <t>Requirement</t>
  </si>
  <si>
    <t>True-up</t>
  </si>
  <si>
    <t>Over/Under Recovery Amount (ARR from ln 4 &amp; ln 16 BPU from ln 8 amount)</t>
  </si>
  <si>
    <t>line reference change</t>
  </si>
  <si>
    <t>Average Monthly Interest Rate (ln 45)</t>
  </si>
  <si>
    <t>Monthly Interest Recovery Amount (ln 46 x ln 47)</t>
  </si>
  <si>
    <t>Number of Months for Interest Recovery Amount</t>
  </si>
  <si>
    <t>Interest Recovery Amount (ln 49 times ln 48)</t>
  </si>
  <si>
    <t>Prior Year True-up Adjustment (line 46)</t>
  </si>
  <si>
    <t>(Input to Annual Update)</t>
  </si>
  <si>
    <t>Interest on Prior Year True-up Adjustment (ln 50)</t>
  </si>
  <si>
    <t>Note:</t>
  </si>
  <si>
    <t>The interest is calculated using the interest rate posted on the FERC website.</t>
  </si>
  <si>
    <t>See link to website below.</t>
  </si>
  <si>
    <t>http://www.ferc.gov/enforcement/acct-matts/interest-rates.asp</t>
  </si>
  <si>
    <t>Prorate</t>
  </si>
  <si>
    <t>old rate</t>
  </si>
  <si>
    <t>new rate</t>
  </si>
  <si>
    <t>Total 2014 blended amounts for ROE rate change from 11.27% to 10.50%</t>
  </si>
  <si>
    <t>2016 Blended New</t>
  </si>
  <si>
    <t>Days to Prorate</t>
  </si>
  <si>
    <t>Table 2</t>
  </si>
  <si>
    <t>Table 1</t>
  </si>
  <si>
    <t>New ROE Rate Calculation</t>
  </si>
  <si>
    <t>Description from WsA True-up</t>
  </si>
  <si>
    <t xml:space="preserve">Revised True-up amount </t>
  </si>
  <si>
    <t>BPU 2014 @ ROE 11.257%</t>
  </si>
  <si>
    <t>BPU 2014 @ ROE 10.50%</t>
  </si>
  <si>
    <t>BPU 2014 @ ROE Blended</t>
  </si>
  <si>
    <t>Project 1 - Bailey County 115/69kV Transformer</t>
  </si>
  <si>
    <t>Project 2 - Mustang Station N. 230/115kV Transformer</t>
  </si>
  <si>
    <t>Project 3 - Denver City 115/69kV Transformer</t>
  </si>
  <si>
    <t>Project 4 - Hockley County Interchange:  Transformer Upgrade</t>
  </si>
  <si>
    <t>Project 5 - Terry County Interchange:  Transformer Upgrade</t>
  </si>
  <si>
    <t>Project 6 - Roswell Interchange 115kV - 69kV Transformer</t>
  </si>
  <si>
    <t>Project 7 - Seven Rivers - Pecos - Potash 230kV</t>
  </si>
  <si>
    <t>Project 8 - Yoakum County Interchange 230/115kV Transformer</t>
  </si>
  <si>
    <t>Project 9 - Seminole - Hobbs 230kV</t>
  </si>
  <si>
    <t>Project 10 - Nichols 230/115kV Transformer</t>
  </si>
  <si>
    <t>Project 11 - Lubbock East 115/69kV Transformer</t>
  </si>
  <si>
    <t>Project 12 - Hale County 115/69kV Transformer</t>
  </si>
  <si>
    <t>Project 13 - Cochran 115/69kV Transformer</t>
  </si>
  <si>
    <t>Project 14 - Curry County - North Clovis Conversion</t>
  </si>
  <si>
    <t>Project 15 -  Multi Wheeler County Tap 230 Line</t>
  </si>
  <si>
    <t>Project 16 -  Legacy Interchange 69 kV Tap</t>
  </si>
  <si>
    <t>Project 17 -  Eagle Creek 115 and 69 kV Taps</t>
  </si>
  <si>
    <t>Project 18 -  Multi Dallam Channing Tascosa Potter</t>
  </si>
  <si>
    <t>Project 19 -  Multi Hitchland Texas Co 230 and 115 kV</t>
  </si>
  <si>
    <t>Project 20 - Reserved for Future Use</t>
  </si>
  <si>
    <t>Project 21 -  Cherry Sub add 230 kV</t>
  </si>
  <si>
    <t>Project 22 - Maddox Sanger SW 115 kV</t>
  </si>
  <si>
    <t>Project 23 -  Maddox Station Monument 115 kV</t>
  </si>
  <si>
    <t>Project 24 - Brasher Tap Roswell Interchange 115 kV</t>
  </si>
  <si>
    <t>Project 25 - Chaves Co. Roswell Int 69/115 kV Conversion</t>
  </si>
  <si>
    <t>Project 26 - Plant X Station - Tolk Station West 230 kV CKT1 - UID 10206</t>
  </si>
  <si>
    <t>Project 27 - Terry Country Interchange - Wolfforth Interchange 115 kV CKT1 - UID 10207</t>
  </si>
  <si>
    <t>Project 28 - Carlsbad Interchange 115 KV - Ocotillo Sub 69 kV - UID 10757</t>
  </si>
  <si>
    <t>Project 29 - Randall County Interchange 230/115 kV Transformer CKT 2 - UID 11033</t>
  </si>
  <si>
    <t>Project 30 - Newhart 230 230/115 kV Transformer CKT 1 - UID 11040</t>
  </si>
  <si>
    <t>Project 31 - Newhart 230 - Shisher County Interchange 230 kV CKT 1 - UID 11041</t>
  </si>
  <si>
    <t>Project 32 - Hart Industrial - Newhart 115 kV CKT 1 - UID 11044</t>
  </si>
  <si>
    <t>Project 33 - Buckeye Tap - Cunningham Station 115 kV CKT 1 - UID 11046</t>
  </si>
  <si>
    <t>Project 34 - XFR Tuco 345/230 kV CKT 2 - UID 11085</t>
  </si>
  <si>
    <t>Project 35 - Kingsmill Interchantge 115/69 kV Transformer CKT 2 - UID 11096</t>
  </si>
  <si>
    <t>Project 36 - Northeast Hereford Int 115/69 kV Transformer CKT 1 &amp; 2 - UIDs' 11100,11359</t>
  </si>
  <si>
    <t>Project 37 - Portales Interchange - Zodiac 115 kV CKT 1 - UID 11101</t>
  </si>
  <si>
    <t>Project 38 - Clovis 69 kV - E Clovis 115 kV - UID 11102</t>
  </si>
  <si>
    <t>Project 39 - Plainview Cty 115/69 kV CKT 1 - UID 11108 - WITHDRAWN</t>
  </si>
  <si>
    <t>Project 40 - Harrington - Randall County 230 kV - UID 11121</t>
  </si>
  <si>
    <t>Project 41 - Eddy County 230/115 kV Transformer CKT 2 - UID 11173</t>
  </si>
  <si>
    <t>Project 42 - Amarillo South Interchange - Randall County 230 kv CKT 1 - UID 11177</t>
  </si>
  <si>
    <t>Project 43 - Hitchland Interchge - Woodward District EHV 345 kV SKT 2 (SPS) - UID 11243</t>
  </si>
  <si>
    <t>Project 44 - Wolfforth Interchange - Yuma Interchange 115 kV CKT 1 - UID 11319</t>
  </si>
  <si>
    <t>Project 45 - Cherry1 Harrington Station 230 kV CKT 2 - UID 11349</t>
  </si>
  <si>
    <t>Project 46 - Lynn County Interchange 115 kV - UID 11353</t>
  </si>
  <si>
    <t>Project 47 - Cox Interchange 115 kV - UID 50054 - WITHDRAWN</t>
  </si>
  <si>
    <t>Project 48 - Bushland Interchange 230 kV Capacitor - UID 50093</t>
  </si>
  <si>
    <t>Project 49 - Move Lines Lea County Sub to Hobbs Interchange 230/115 kV - UID 50402</t>
  </si>
  <si>
    <t>Project 50 - Multi-Cedar Lake Interchge 115 kV (Cedar Lake 115/69 kV Trans - UID 50406</t>
  </si>
  <si>
    <t>Project 51 - Bowers Howard 115 kV CKT 1(38 Miles of 115 KV) - UID 50453</t>
  </si>
  <si>
    <t>Project 52 - TUCO Substation -UID 10195</t>
  </si>
  <si>
    <t>Project 53 - Line-Curry-Bailey 115kV - UID 10597</t>
  </si>
  <si>
    <t>Project 54 - TUCO to Mooreland 345kV - UID 10936</t>
  </si>
  <si>
    <t>Project 55 - Intrepid West - Red Bluff - UID 50521</t>
  </si>
  <si>
    <t>Project 56 - Newhart to Kress, Swisher - UID 11042</t>
  </si>
  <si>
    <t>Project 57 - Newhart to Castri - UID 11043</t>
  </si>
  <si>
    <t>Project 59 - Newhart Intg Hart Ind - Lampton 115kV - UID 11045</t>
  </si>
  <si>
    <t>Project 60 - Pleasant Hill 345/230kV - UID 11052</t>
  </si>
  <si>
    <t>Project 61 - Pleasant Hill to Oasis Sub - UID 11053</t>
  </si>
  <si>
    <t>Project 62 - Pleasant Hill to Roosevelt Co. - UID 11054</t>
  </si>
  <si>
    <t>Project 63 - Plainview City - Kress 115kV - UID 11107 and 50450</t>
  </si>
  <si>
    <t>Project 64 - Cox - Plainview City 115kV Line - UID 11109</t>
  </si>
  <si>
    <t>Project 65 - Hitchland to Woodward 345kV - UID 11241</t>
  </si>
  <si>
    <t>Project 66 - Plainview City Exp - UID 11383</t>
  </si>
  <si>
    <t>Project 67 - Plainview City, Kress - UID 11384</t>
  </si>
  <si>
    <t>Project 68 - Spearman Intg. Xfmr, Sub - UID 11505</t>
  </si>
  <si>
    <t>Project 69 - Drinkard Sub 115kV Capacitor - UID 50379</t>
  </si>
  <si>
    <t>Project 70 - Crosby Co. 115kV Cap Bank, Sub - UID 50401</t>
  </si>
  <si>
    <t>Project 71 - Bowers to Howard, Sub - UID 50591</t>
  </si>
  <si>
    <t>Project 72 - Chaves Ckt 2 Auto, Sub - UID 10629</t>
  </si>
  <si>
    <t>Project 73 - Graham Intg. 115/69 Xfmr Upgrate - UID 11110</t>
  </si>
  <si>
    <t>Project 74 - Lubbock South 230/115 Auto #2, Sub - UID 11507</t>
  </si>
  <si>
    <t>Project 75 - Floyd County 115 Cap Bank, Sub - UID 50523</t>
  </si>
  <si>
    <t>Project 76 - Muleshoe East Convert 69/115 kV - UID 11104</t>
  </si>
  <si>
    <t>Project 77 - Potash Junction 115/69 Xfmr Upgrate - UID 50560</t>
  </si>
  <si>
    <t>Project 78 - Sub-Convert Muleshoe East 69 KV to 115 kV - UID 11104</t>
  </si>
  <si>
    <t>Project 79 - Line-Randall-South Georgia &amp; Osage Station line Re-termination - UID 11315</t>
  </si>
  <si>
    <t>Project 80 - XFR-Grassland 230/115 kV Transformer Ckt 1 - UID 11317</t>
  </si>
  <si>
    <t>Project 81 - Line-Randall-South Georgia 115 kV reconductor - UID 11358</t>
  </si>
  <si>
    <t>Project 82 - Line-Convert Soncy load to 115 kV - UID 11372</t>
  </si>
  <si>
    <t>Project 83 - Channing Potter Cty 230 kV - UID 11512</t>
  </si>
  <si>
    <t>Project 84 - Channing XIT Dallam 230kV - UID 11514</t>
  </si>
  <si>
    <t>Project 85 - Multi Cedar Lake Intg 115kV - UID 50407</t>
  </si>
  <si>
    <t>Project 86 - Grapevine 230/115 Xfmr Upgrage, Sub - UID 50506</t>
  </si>
  <si>
    <t>Project 87 - Deaf Smith 230/115 Transformer Upgrade - UID 50515</t>
  </si>
  <si>
    <t>Project 88 - Ochiltree-TRI-County Rec Cole 115 kV ckt 1 Rebuild - UID 50517</t>
  </si>
  <si>
    <t>Project 89 - Crosby Floyd ckt1 Rebuild - UID 50522</t>
  </si>
  <si>
    <t>Project 90 - Atoka-Eagle Creek 115 kV Ckt 1 - UID 50546</t>
  </si>
  <si>
    <t>Project 91 - Happy Intg. Auto Upgrades, Sub - UID 11007</t>
  </si>
  <si>
    <t>Project 92 - Bowers 2nd Auto, Sub - UID 11067</t>
  </si>
  <si>
    <t>Project 93 - Carlisle Interchange - Wolfforth Interchange 230 kV Ckt 1 - UID 11017</t>
  </si>
  <si>
    <t>Project 94 - Swisher 230/115 Transformer - UID 11318</t>
  </si>
  <si>
    <t>Project 95 - Oxy Permian Sub Sanger SW station 115 kV ckt 1 - UID 50547</t>
  </si>
  <si>
    <t>Project 96 - Allen Sub-Lubbock South Intg. 115 kV Ckt 1 - UID 11501</t>
  </si>
  <si>
    <t>Project 97 - Crosby Cty Interchange 115/69 kV - UID 11355</t>
  </si>
  <si>
    <t>Project 98 - Line-Grassland-Wolfforth 230kV - UID 50404</t>
  </si>
  <si>
    <t>Project 99 - Kingsmill Capacitor, Sub - UID 50505</t>
  </si>
  <si>
    <t>Project 100 - Dallam 230/115 kV - UID 11515</t>
  </si>
  <si>
    <t>Project 101 - Howard Xfmr Replacement, Sub - UID 50504</t>
  </si>
  <si>
    <t>Project 102 - Howard Capacitor, Sub - UID 50507</t>
  </si>
  <si>
    <t>Project 103 - S Portales - Zodiac 115 kV Ckt 1 - UID - 50563</t>
  </si>
  <si>
    <t>Project 106 - Potash Road Runner 230/115 kV - UID 50708</t>
  </si>
  <si>
    <t>ROE 2014 True by Project</t>
  </si>
  <si>
    <t>Amount per Wsk A</t>
  </si>
  <si>
    <t>WsA Line #</t>
  </si>
  <si>
    <t>2016 Posted 10/01/2015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</si>
</sst>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0."/>
    <numFmt numFmtId="167" formatCode="_(* #,##0,_);_(* \(#,##0,\);_(* &quot;-   &quot;_);_(@_)"/>
    <numFmt numFmtId="168" formatCode="_(* #,##0.0,_);_(* \(#,##0.0,\);_(* &quot;-   &quot;_);_(@_)"/>
    <numFmt numFmtId="169" formatCode="_(* #,##0_);_(* \(#,##0\);_(* &quot;&quot;_);_(@_)"/>
    <numFmt numFmtId="170" formatCode=";;;\(@\)"/>
    <numFmt numFmtId="171" formatCode="0.00_)"/>
    <numFmt numFmtId="172" formatCode="#,##0.00&quot; $&quot;;\-#,##0.00&quot; $&quot;"/>
    <numFmt numFmtId="173" formatCode="_-* #,##0.0_-;\-* #,##0.0_-;_-* &quot;-&quot;??_-;_-@_-"/>
    <numFmt numFmtId="174" formatCode="m\-d\-yy"/>
    <numFmt numFmtId="175" formatCode="&quot;$&quot;#,##0.0000_);\(&quot;$&quot;#,##0.0000\)"/>
    <numFmt numFmtId="176" formatCode="#,##0.0000_);\(#,##0.0000\)"/>
    <numFmt numFmtId="177" formatCode="_(* #,##0_);_(* \(#,##0\);_(* &quot;-&quot;??_);_(@_)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u val="singleAccounting"/>
      <sz val="10"/>
      <name val="Times"/>
      <family val="1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174" fontId="7" fillId="20" borderId="1">
      <alignment horizontal="center" vertical="center"/>
    </xf>
    <xf numFmtId="0" fontId="22" fillId="3" borderId="0" applyNumberFormat="0" applyBorder="0" applyAlignment="0" applyProtection="0"/>
    <xf numFmtId="0" fontId="23" fillId="21" borderId="2" applyNumberFormat="0" applyAlignment="0" applyProtection="0"/>
    <xf numFmtId="0" fontId="24" fillId="22" borderId="3" applyNumberFormat="0" applyAlignment="0" applyProtection="0"/>
    <xf numFmtId="170" fontId="12" fillId="0" borderId="0">
      <alignment horizontal="center" wrapTex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13" fillId="0" borderId="0">
      <protection locked="0"/>
    </xf>
    <xf numFmtId="166" fontId="11" fillId="0" borderId="0"/>
    <xf numFmtId="0" fontId="25" fillId="0" borderId="0" applyNumberFormat="0" applyFill="0" applyBorder="0" applyAlignment="0" applyProtection="0"/>
    <xf numFmtId="173" fontId="3" fillId="0" borderId="0">
      <protection locked="0"/>
    </xf>
    <xf numFmtId="0" fontId="26" fillId="4" borderId="0" applyNumberFormat="0" applyBorder="0" applyAlignment="0" applyProtection="0"/>
    <xf numFmtId="38" fontId="9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172" fontId="3" fillId="0" borderId="0">
      <protection locked="0"/>
    </xf>
    <xf numFmtId="172" fontId="3" fillId="0" borderId="0">
      <protection locked="0"/>
    </xf>
    <xf numFmtId="0" fontId="6" fillId="0" borderId="7" applyNumberFormat="0" applyFill="0" applyAlignment="0" applyProtection="0"/>
    <xf numFmtId="0" fontId="30" fillId="7" borderId="2" applyNumberFormat="0" applyAlignment="0" applyProtection="0"/>
    <xf numFmtId="10" fontId="9" fillId="24" borderId="8" applyNumberFormat="0" applyBorder="0" applyAlignment="0" applyProtection="0"/>
    <xf numFmtId="0" fontId="31" fillId="0" borderId="9" applyNumberFormat="0" applyFill="0" applyAlignment="0" applyProtection="0"/>
    <xf numFmtId="0" fontId="32" fillId="25" borderId="0" applyNumberFormat="0" applyBorder="0" applyAlignment="0" applyProtection="0"/>
    <xf numFmtId="37" fontId="15" fillId="0" borderId="0"/>
    <xf numFmtId="171" fontId="16" fillId="0" borderId="0"/>
    <xf numFmtId="165" fontId="4" fillId="0" borderId="0" applyProtection="0"/>
    <xf numFmtId="0" fontId="5" fillId="26" borderId="10" applyNumberFormat="0" applyFont="0" applyAlignment="0" applyProtection="0"/>
    <xf numFmtId="169" fontId="3" fillId="0" borderId="0"/>
    <xf numFmtId="0" fontId="33" fillId="21" borderId="11" applyNumberForma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7" fillId="0" borderId="12"/>
    <xf numFmtId="0" fontId="18" fillId="0" borderId="13"/>
    <xf numFmtId="0" fontId="3" fillId="0" borderId="0"/>
    <xf numFmtId="167" fontId="3" fillId="0" borderId="0">
      <alignment wrapText="1"/>
    </xf>
    <xf numFmtId="168" fontId="3" fillId="0" borderId="0">
      <alignment wrapText="1"/>
    </xf>
    <xf numFmtId="0" fontId="34" fillId="0" borderId="0" applyNumberFormat="0" applyFill="0" applyBorder="0" applyAlignment="0" applyProtection="0"/>
    <xf numFmtId="172" fontId="3" fillId="0" borderId="14">
      <protection locked="0"/>
    </xf>
    <xf numFmtId="37" fontId="9" fillId="27" borderId="0" applyNumberFormat="0" applyBorder="0" applyAlignment="0" applyProtection="0"/>
    <xf numFmtId="37" fontId="9" fillId="0" borderId="0"/>
    <xf numFmtId="3" fontId="19" fillId="0" borderId="7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/>
    <xf numFmtId="174" fontId="7" fillId="20" borderId="1">
      <alignment horizontal="center" vertical="center"/>
    </xf>
    <xf numFmtId="0" fontId="5" fillId="26" borderId="10" applyNumberFormat="0" applyFont="0" applyAlignment="0" applyProtection="0"/>
    <xf numFmtId="37" fontId="9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0" fillId="7" borderId="2" applyNumberFormat="0" applyAlignment="0" applyProtection="0"/>
    <xf numFmtId="0" fontId="30" fillId="7" borderId="2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30" fillId="7" borderId="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7" fillId="0" borderId="0" applyFont="0" applyFill="0" applyBorder="0" applyAlignment="0" applyProtection="0"/>
    <xf numFmtId="0" fontId="2" fillId="0" borderId="0"/>
    <xf numFmtId="0" fontId="30" fillId="7" borderId="2" applyNumberFormat="0" applyAlignment="0" applyProtection="0"/>
    <xf numFmtId="0" fontId="2" fillId="0" borderId="0"/>
    <xf numFmtId="9" fontId="3" fillId="0" borderId="0" applyFont="0" applyFill="0" applyBorder="0" applyAlignment="0" applyProtection="0"/>
    <xf numFmtId="0" fontId="30" fillId="7" borderId="2" applyNumberFormat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9" fontId="3" fillId="0" borderId="0" applyFont="0" applyFill="0" applyBorder="0" applyAlignment="0" applyProtection="0"/>
    <xf numFmtId="0" fontId="30" fillId="7" borderId="2" applyNumberFormat="0" applyAlignment="0" applyProtection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30" fillId="7" borderId="2" applyNumberFormat="0" applyAlignment="0" applyProtection="0"/>
    <xf numFmtId="0" fontId="2" fillId="0" borderId="0"/>
    <xf numFmtId="0" fontId="30" fillId="7" borderId="2" applyNumberFormat="0" applyAlignment="0" applyProtection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</cellStyleXfs>
  <cellXfs count="195">
    <xf numFmtId="0" fontId="0" fillId="0" borderId="0" xfId="0"/>
    <xf numFmtId="0" fontId="2" fillId="0" borderId="0" xfId="1"/>
    <xf numFmtId="37" fontId="2" fillId="0" borderId="0" xfId="1" applyNumberFormat="1"/>
    <xf numFmtId="0" fontId="2" fillId="0" borderId="0" xfId="1" applyAlignment="1">
      <alignment horizontal="center"/>
    </xf>
    <xf numFmtId="0" fontId="7" fillId="0" borderId="0" xfId="1" applyFont="1" applyFill="1" applyBorder="1" applyAlignment="1">
      <alignment horizontal="center"/>
    </xf>
    <xf numFmtId="37" fontId="2" fillId="0" borderId="8" xfId="1" applyNumberFormat="1" applyBorder="1"/>
    <xf numFmtId="0" fontId="8" fillId="0" borderId="0" xfId="1" applyFont="1" applyAlignment="1">
      <alignment horizontal="center"/>
    </xf>
    <xf numFmtId="0" fontId="3" fillId="0" borderId="0" xfId="53" applyNumberFormat="1" applyFont="1" applyBorder="1" applyAlignment="1" applyProtection="1">
      <protection locked="0"/>
    </xf>
    <xf numFmtId="0" fontId="3" fillId="0" borderId="0" xfId="53" applyNumberFormat="1" applyFont="1" applyFill="1" applyBorder="1" applyAlignment="1" applyProtection="1">
      <protection locked="0"/>
    </xf>
    <xf numFmtId="10" fontId="2" fillId="0" borderId="0" xfId="1" applyNumberFormat="1" applyAlignment="1">
      <alignment horizontal="center"/>
    </xf>
    <xf numFmtId="0" fontId="2" fillId="0" borderId="0" xfId="1" applyBorder="1"/>
    <xf numFmtId="0" fontId="2" fillId="0" borderId="0" xfId="1" applyFill="1"/>
    <xf numFmtId="0" fontId="7" fillId="0" borderId="0" xfId="1" applyFont="1"/>
    <xf numFmtId="0" fontId="8" fillId="0" borderId="0" xfId="1" applyFont="1"/>
    <xf numFmtId="0" fontId="2" fillId="0" borderId="0" xfId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ill="1" applyBorder="1"/>
    <xf numFmtId="164" fontId="2" fillId="0" borderId="0" xfId="1" applyNumberFormat="1"/>
    <xf numFmtId="10" fontId="8" fillId="0" borderId="0" xfId="1" applyNumberFormat="1" applyFont="1" applyAlignment="1">
      <alignment horizontal="center"/>
    </xf>
    <xf numFmtId="164" fontId="2" fillId="0" borderId="15" xfId="1" applyNumberFormat="1" applyBorder="1"/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0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10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0" fontId="2" fillId="0" borderId="0" xfId="1" applyNumberFormat="1" applyFill="1" applyBorder="1"/>
    <xf numFmtId="164" fontId="2" fillId="0" borderId="0" xfId="1" applyNumberFormat="1" applyFill="1" applyBorder="1"/>
    <xf numFmtId="0" fontId="5" fillId="0" borderId="0" xfId="1" applyFont="1" applyAlignment="1">
      <alignment horizontal="right"/>
    </xf>
    <xf numFmtId="37" fontId="2" fillId="0" borderId="19" xfId="1" applyNumberFormat="1" applyBorder="1"/>
    <xf numFmtId="37" fontId="2" fillId="0" borderId="0" xfId="1" applyNumberFormat="1" applyFill="1"/>
    <xf numFmtId="5" fontId="2" fillId="0" borderId="0" xfId="1" applyNumberFormat="1"/>
    <xf numFmtId="0" fontId="10" fillId="0" borderId="0" xfId="1" applyFont="1"/>
    <xf numFmtId="0" fontId="2" fillId="0" borderId="19" xfId="1" applyBorder="1"/>
    <xf numFmtId="0" fontId="2" fillId="0" borderId="0" xfId="1" applyBorder="1" applyAlignment="1">
      <alignment horizontal="center"/>
    </xf>
    <xf numFmtId="5" fontId="2" fillId="0" borderId="0" xfId="1" applyNumberFormat="1" applyBorder="1"/>
    <xf numFmtId="5" fontId="2" fillId="0" borderId="14" xfId="1" applyNumberFormat="1" applyBorder="1"/>
    <xf numFmtId="0" fontId="7" fillId="0" borderId="0" xfId="1" applyFont="1" applyAlignment="1">
      <alignment horizontal="right"/>
    </xf>
    <xf numFmtId="5" fontId="2" fillId="0" borderId="0" xfId="1" applyNumberFormat="1" applyFill="1"/>
    <xf numFmtId="164" fontId="2" fillId="0" borderId="0" xfId="1" applyNumberFormat="1" applyBorder="1"/>
    <xf numFmtId="0" fontId="7" fillId="0" borderId="0" xfId="1" applyFont="1" applyFill="1" applyAlignment="1">
      <alignment horizontal="center"/>
    </xf>
    <xf numFmtId="42" fontId="2" fillId="0" borderId="20" xfId="1" applyNumberFormat="1" applyBorder="1"/>
    <xf numFmtId="42" fontId="2" fillId="0" borderId="0" xfId="1" applyNumberFormat="1"/>
    <xf numFmtId="42" fontId="2" fillId="0" borderId="0" xfId="1" applyNumberFormat="1" applyFill="1"/>
    <xf numFmtId="42" fontId="2" fillId="0" borderId="19" xfId="1" applyNumberFormat="1" applyFill="1" applyBorder="1"/>
    <xf numFmtId="42" fontId="2" fillId="0" borderId="8" xfId="1" applyNumberFormat="1" applyFill="1" applyBorder="1"/>
    <xf numFmtId="0" fontId="8" fillId="0" borderId="0" xfId="1" applyFont="1" applyFill="1"/>
    <xf numFmtId="175" fontId="2" fillId="0" borderId="0" xfId="1" applyNumberFormat="1" applyFill="1"/>
    <xf numFmtId="0" fontId="7" fillId="0" borderId="19" xfId="1" applyFont="1" applyFill="1" applyBorder="1" applyAlignment="1">
      <alignment horizontal="center"/>
    </xf>
    <xf numFmtId="176" fontId="2" fillId="0" borderId="15" xfId="1" applyNumberFormat="1" applyFill="1" applyBorder="1"/>
    <xf numFmtId="42" fontId="7" fillId="0" borderId="21" xfId="1" applyNumberFormat="1" applyFont="1" applyFill="1" applyBorder="1"/>
    <xf numFmtId="42" fontId="2" fillId="0" borderId="22" xfId="1" applyNumberFormat="1" applyFill="1" applyBorder="1"/>
    <xf numFmtId="0" fontId="7" fillId="0" borderId="22" xfId="1" applyFont="1" applyFill="1" applyBorder="1"/>
    <xf numFmtId="0" fontId="2" fillId="0" borderId="18" xfId="1" applyFill="1" applyBorder="1"/>
    <xf numFmtId="5" fontId="7" fillId="0" borderId="16" xfId="1" applyNumberFormat="1" applyFont="1" applyFill="1" applyBorder="1"/>
    <xf numFmtId="5" fontId="2" fillId="0" borderId="15" xfId="1" applyNumberFormat="1" applyFill="1" applyBorder="1"/>
    <xf numFmtId="0" fontId="7" fillId="0" borderId="15" xfId="1" applyFont="1" applyFill="1" applyBorder="1"/>
    <xf numFmtId="0" fontId="2" fillId="0" borderId="17" xfId="1" applyFill="1" applyBorder="1"/>
    <xf numFmtId="10" fontId="2" fillId="0" borderId="0" xfId="1" applyNumberFormat="1" applyFill="1"/>
    <xf numFmtId="0" fontId="36" fillId="0" borderId="0" xfId="70"/>
    <xf numFmtId="0" fontId="2" fillId="28" borderId="0" xfId="1" applyFill="1"/>
    <xf numFmtId="10" fontId="2" fillId="28" borderId="0" xfId="1" applyNumberFormat="1" applyFill="1"/>
    <xf numFmtId="3" fontId="2" fillId="0" borderId="0" xfId="1" applyNumberFormat="1" applyFill="1"/>
    <xf numFmtId="0" fontId="2" fillId="0" borderId="0" xfId="1" quotePrefix="1" applyFill="1" applyBorder="1" applyAlignment="1">
      <alignment horizontal="center"/>
    </xf>
    <xf numFmtId="0" fontId="1" fillId="0" borderId="19" xfId="0" applyFont="1" applyBorder="1"/>
    <xf numFmtId="0" fontId="2" fillId="0" borderId="0" xfId="77"/>
    <xf numFmtId="37" fontId="2" fillId="0" borderId="0" xfId="77" applyNumberFormat="1"/>
    <xf numFmtId="0" fontId="2" fillId="0" borderId="0" xfId="77" applyAlignment="1">
      <alignment horizontal="center"/>
    </xf>
    <xf numFmtId="37" fontId="2" fillId="0" borderId="8" xfId="77" applyNumberFormat="1" applyBorder="1"/>
    <xf numFmtId="0" fontId="8" fillId="0" borderId="0" xfId="77" applyFont="1" applyAlignment="1">
      <alignment horizontal="center"/>
    </xf>
    <xf numFmtId="0" fontId="3" fillId="0" borderId="0" xfId="53" applyNumberFormat="1" applyFont="1" applyBorder="1" applyAlignment="1" applyProtection="1">
      <protection locked="0"/>
    </xf>
    <xf numFmtId="0" fontId="3" fillId="0" borderId="0" xfId="53" applyNumberFormat="1" applyFont="1" applyFill="1" applyBorder="1" applyAlignment="1" applyProtection="1">
      <protection locked="0"/>
    </xf>
    <xf numFmtId="10" fontId="2" fillId="0" borderId="0" xfId="77" applyNumberFormat="1" applyAlignment="1">
      <alignment horizontal="center"/>
    </xf>
    <xf numFmtId="0" fontId="2" fillId="0" borderId="0" xfId="77" applyBorder="1"/>
    <xf numFmtId="0" fontId="2" fillId="0" borderId="0" xfId="77" applyFill="1"/>
    <xf numFmtId="0" fontId="7" fillId="0" borderId="0" xfId="77" applyFont="1"/>
    <xf numFmtId="0" fontId="8" fillId="0" borderId="0" xfId="77" applyFont="1"/>
    <xf numFmtId="0" fontId="2" fillId="0" borderId="0" xfId="77" applyFill="1" applyAlignment="1">
      <alignment horizontal="center"/>
    </xf>
    <xf numFmtId="0" fontId="3" fillId="0" borderId="0" xfId="77" applyFont="1" applyFill="1" applyAlignment="1">
      <alignment horizontal="center"/>
    </xf>
    <xf numFmtId="0" fontId="2" fillId="0" borderId="0" xfId="77" applyFill="1" applyBorder="1"/>
    <xf numFmtId="164" fontId="2" fillId="0" borderId="0" xfId="77" applyNumberFormat="1"/>
    <xf numFmtId="10" fontId="8" fillId="0" borderId="0" xfId="77" applyNumberFormat="1" applyFont="1" applyAlignment="1">
      <alignment horizontal="center"/>
    </xf>
    <xf numFmtId="164" fontId="2" fillId="0" borderId="15" xfId="77" applyNumberFormat="1" applyBorder="1"/>
    <xf numFmtId="0" fontId="5" fillId="0" borderId="0" xfId="77" applyFont="1" applyAlignment="1">
      <alignment horizontal="center"/>
    </xf>
    <xf numFmtId="0" fontId="10" fillId="0" borderId="0" xfId="77" applyFont="1" applyAlignment="1">
      <alignment horizontal="center"/>
    </xf>
    <xf numFmtId="10" fontId="2" fillId="0" borderId="0" xfId="77" applyNumberFormat="1" applyFill="1" applyBorder="1" applyAlignment="1">
      <alignment horizontal="center"/>
    </xf>
    <xf numFmtId="0" fontId="2" fillId="0" borderId="0" xfId="77" applyFill="1" applyBorder="1" applyAlignment="1">
      <alignment horizontal="center"/>
    </xf>
    <xf numFmtId="10" fontId="8" fillId="0" borderId="0" xfId="77" applyNumberFormat="1" applyFont="1" applyFill="1" applyBorder="1" applyAlignment="1">
      <alignment horizontal="center"/>
    </xf>
    <xf numFmtId="0" fontId="8" fillId="0" borderId="0" xfId="77" applyFont="1" applyFill="1" applyBorder="1" applyAlignment="1">
      <alignment horizontal="center"/>
    </xf>
    <xf numFmtId="10" fontId="2" fillId="0" borderId="0" xfId="77" applyNumberFormat="1" applyFill="1" applyBorder="1"/>
    <xf numFmtId="164" fontId="2" fillId="0" borderId="0" xfId="77" applyNumberFormat="1" applyFill="1" applyBorder="1"/>
    <xf numFmtId="0" fontId="5" fillId="0" borderId="0" xfId="77" applyFont="1" applyAlignment="1">
      <alignment horizontal="right"/>
    </xf>
    <xf numFmtId="37" fontId="2" fillId="0" borderId="19" xfId="77" applyNumberFormat="1" applyBorder="1"/>
    <xf numFmtId="37" fontId="2" fillId="0" borderId="0" xfId="77" applyNumberFormat="1" applyFill="1"/>
    <xf numFmtId="5" fontId="2" fillId="0" borderId="0" xfId="77" applyNumberFormat="1"/>
    <xf numFmtId="0" fontId="10" fillId="0" borderId="0" xfId="77" applyFont="1"/>
    <xf numFmtId="0" fontId="2" fillId="0" borderId="19" xfId="77" applyBorder="1"/>
    <xf numFmtId="0" fontId="2" fillId="0" borderId="0" xfId="77" applyBorder="1" applyAlignment="1">
      <alignment horizontal="center"/>
    </xf>
    <xf numFmtId="5" fontId="2" fillId="0" borderId="0" xfId="77" applyNumberFormat="1" applyBorder="1"/>
    <xf numFmtId="5" fontId="2" fillId="0" borderId="14" xfId="77" applyNumberFormat="1" applyBorder="1"/>
    <xf numFmtId="0" fontId="7" fillId="0" borderId="0" xfId="77" applyFont="1" applyAlignment="1">
      <alignment horizontal="right"/>
    </xf>
    <xf numFmtId="5" fontId="2" fillId="0" borderId="0" xfId="77" applyNumberFormat="1" applyFill="1"/>
    <xf numFmtId="164" fontId="2" fillId="0" borderId="0" xfId="77" applyNumberFormat="1" applyBorder="1"/>
    <xf numFmtId="0" fontId="7" fillId="0" borderId="0" xfId="77" applyFont="1" applyFill="1" applyAlignment="1">
      <alignment horizontal="center"/>
    </xf>
    <xf numFmtId="42" fontId="2" fillId="0" borderId="20" xfId="77" applyNumberFormat="1" applyBorder="1"/>
    <xf numFmtId="42" fontId="2" fillId="0" borderId="0" xfId="77" applyNumberFormat="1"/>
    <xf numFmtId="42" fontId="2" fillId="0" borderId="0" xfId="77" applyNumberFormat="1" applyFill="1"/>
    <xf numFmtId="42" fontId="2" fillId="0" borderId="19" xfId="77" applyNumberFormat="1" applyFill="1" applyBorder="1"/>
    <xf numFmtId="42" fontId="2" fillId="0" borderId="8" xfId="77" applyNumberFormat="1" applyFill="1" applyBorder="1"/>
    <xf numFmtId="0" fontId="8" fillId="0" borderId="0" xfId="77" applyFont="1" applyFill="1"/>
    <xf numFmtId="175" fontId="2" fillId="0" borderId="0" xfId="77" applyNumberFormat="1" applyFill="1"/>
    <xf numFmtId="0" fontId="7" fillId="0" borderId="19" xfId="77" applyFont="1" applyFill="1" applyBorder="1" applyAlignment="1">
      <alignment horizontal="center"/>
    </xf>
    <xf numFmtId="176" fontId="2" fillId="0" borderId="15" xfId="77" applyNumberFormat="1" applyFill="1" applyBorder="1"/>
    <xf numFmtId="42" fontId="7" fillId="0" borderId="21" xfId="77" applyNumberFormat="1" applyFont="1" applyFill="1" applyBorder="1"/>
    <xf numFmtId="42" fontId="2" fillId="0" borderId="22" xfId="77" applyNumberFormat="1" applyFill="1" applyBorder="1"/>
    <xf numFmtId="0" fontId="7" fillId="0" borderId="22" xfId="77" applyFont="1" applyFill="1" applyBorder="1"/>
    <xf numFmtId="0" fontId="2" fillId="0" borderId="18" xfId="77" applyFill="1" applyBorder="1"/>
    <xf numFmtId="5" fontId="7" fillId="0" borderId="16" xfId="77" applyNumberFormat="1" applyFont="1" applyFill="1" applyBorder="1"/>
    <xf numFmtId="5" fontId="2" fillId="0" borderId="15" xfId="77" applyNumberFormat="1" applyFill="1" applyBorder="1"/>
    <xf numFmtId="0" fontId="7" fillId="0" borderId="15" xfId="77" applyFont="1" applyFill="1" applyBorder="1"/>
    <xf numFmtId="0" fontId="2" fillId="0" borderId="17" xfId="77" applyFill="1" applyBorder="1"/>
    <xf numFmtId="10" fontId="2" fillId="0" borderId="0" xfId="77" applyNumberFormat="1" applyFill="1"/>
    <xf numFmtId="0" fontId="36" fillId="0" borderId="0" xfId="70"/>
    <xf numFmtId="0" fontId="2" fillId="28" borderId="0" xfId="77" applyFill="1"/>
    <xf numFmtId="10" fontId="2" fillId="28" borderId="0" xfId="77" applyNumberFormat="1" applyFill="1"/>
    <xf numFmtId="3" fontId="2" fillId="0" borderId="0" xfId="77" applyNumberFormat="1" applyFill="1"/>
    <xf numFmtId="0" fontId="2" fillId="0" borderId="0" xfId="77" quotePrefix="1" applyFill="1" applyBorder="1" applyAlignment="1">
      <alignment horizontal="center"/>
    </xf>
    <xf numFmtId="42" fontId="3" fillId="0" borderId="0" xfId="81" applyNumberFormat="1" applyFill="1"/>
    <xf numFmtId="5" fontId="3" fillId="0" borderId="0" xfId="85" applyNumberFormat="1" applyFill="1"/>
    <xf numFmtId="0" fontId="0" fillId="0" borderId="27" xfId="0" applyBorder="1"/>
    <xf numFmtId="14" fontId="0" fillId="0" borderId="28" xfId="0" applyNumberFormat="1" applyBorder="1"/>
    <xf numFmtId="0" fontId="0" fillId="0" borderId="8" xfId="0" applyBorder="1" applyAlignment="1">
      <alignment wrapText="1"/>
    </xf>
    <xf numFmtId="0" fontId="0" fillId="0" borderId="24" xfId="0" applyBorder="1"/>
    <xf numFmtId="14" fontId="0" fillId="0" borderId="24" xfId="0" applyNumberFormat="1" applyBorder="1"/>
    <xf numFmtId="0" fontId="3" fillId="0" borderId="0" xfId="120" applyNumberFormat="1" applyFont="1" applyFill="1" applyBorder="1" applyAlignment="1">
      <alignment horizontal="right"/>
    </xf>
    <xf numFmtId="44" fontId="2" fillId="0" borderId="0" xfId="1" applyNumberFormat="1" applyFill="1"/>
    <xf numFmtId="37" fontId="3" fillId="0" borderId="19" xfId="113" applyNumberFormat="1" applyFont="1" applyFill="1" applyBorder="1"/>
    <xf numFmtId="177" fontId="0" fillId="0" borderId="0" xfId="86" applyNumberFormat="1" applyFont="1"/>
    <xf numFmtId="14" fontId="0" fillId="0" borderId="27" xfId="0" applyNumberFormat="1" applyBorder="1"/>
    <xf numFmtId="2" fontId="0" fillId="0" borderId="29" xfId="0" applyNumberFormat="1" applyBorder="1"/>
    <xf numFmtId="2" fontId="0" fillId="0" borderId="16" xfId="0" applyNumberFormat="1" applyBorder="1"/>
    <xf numFmtId="0" fontId="1" fillId="0" borderId="34" xfId="0" applyFont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44" fontId="0" fillId="0" borderId="23" xfId="0" applyNumberFormat="1" applyBorder="1"/>
    <xf numFmtId="44" fontId="0" fillId="0" borderId="17" xfId="0" applyNumberFormat="1" applyBorder="1"/>
    <xf numFmtId="0" fontId="7" fillId="0" borderId="24" xfId="77" applyFont="1" applyFill="1" applyBorder="1" applyAlignment="1">
      <alignment horizontal="center"/>
    </xf>
    <xf numFmtId="0" fontId="0" fillId="0" borderId="24" xfId="0" applyFill="1" applyBorder="1"/>
    <xf numFmtId="37" fontId="3" fillId="0" borderId="19" xfId="120" applyNumberFormat="1" applyFont="1" applyFill="1" applyBorder="1"/>
    <xf numFmtId="7" fontId="0" fillId="0" borderId="17" xfId="0" applyNumberFormat="1" applyFill="1" applyBorder="1"/>
    <xf numFmtId="0" fontId="2" fillId="0" borderId="19" xfId="92" applyNumberFormat="1" applyFont="1" applyFill="1" applyBorder="1" applyAlignment="1">
      <alignment horizontal="left"/>
    </xf>
    <xf numFmtId="0" fontId="3" fillId="0" borderId="19" xfId="87" applyNumberFormat="1" applyFont="1" applyFill="1" applyBorder="1" applyAlignment="1">
      <alignment horizontal="left"/>
    </xf>
    <xf numFmtId="0" fontId="0" fillId="0" borderId="23" xfId="0" applyFill="1" applyBorder="1"/>
    <xf numFmtId="0" fontId="0" fillId="0" borderId="30" xfId="0" applyBorder="1"/>
    <xf numFmtId="0" fontId="1" fillId="0" borderId="35" xfId="0" applyFont="1" applyBorder="1" applyAlignment="1">
      <alignment horizontal="center"/>
    </xf>
    <xf numFmtId="37" fontId="3" fillId="0" borderId="0" xfId="87" applyNumberFormat="1" applyFont="1" applyFill="1"/>
    <xf numFmtId="0" fontId="3" fillId="0" borderId="0" xfId="87" applyNumberFormat="1" applyFont="1" applyFill="1" applyBorder="1" applyAlignment="1">
      <alignment horizontal="left"/>
    </xf>
    <xf numFmtId="0" fontId="0" fillId="0" borderId="23" xfId="0" applyBorder="1"/>
    <xf numFmtId="177" fontId="0" fillId="0" borderId="14" xfId="0" applyNumberFormat="1" applyBorder="1"/>
    <xf numFmtId="0" fontId="7" fillId="0" borderId="23" xfId="77" applyFont="1" applyFill="1" applyBorder="1" applyAlignment="1">
      <alignment horizontal="center"/>
    </xf>
    <xf numFmtId="0" fontId="0" fillId="0" borderId="18" xfId="0" applyBorder="1"/>
    <xf numFmtId="37" fontId="3" fillId="0" borderId="0" xfId="92" applyNumberFormat="1" applyFont="1" applyFill="1"/>
    <xf numFmtId="0" fontId="3" fillId="0" borderId="0" xfId="92" applyNumberFormat="1" applyFont="1" applyFill="1" applyBorder="1" applyAlignment="1">
      <alignment horizontal="left"/>
    </xf>
    <xf numFmtId="2" fontId="0" fillId="0" borderId="27" xfId="0" applyNumberFormat="1" applyBorder="1"/>
    <xf numFmtId="42" fontId="2" fillId="0" borderId="23" xfId="77" applyNumberFormat="1" applyFill="1" applyBorder="1"/>
    <xf numFmtId="37" fontId="3" fillId="0" borderId="0" xfId="120" applyNumberFormat="1" applyFont="1" applyFill="1" applyBorder="1" applyAlignment="1">
      <alignment horizontal="center"/>
    </xf>
    <xf numFmtId="0" fontId="3" fillId="0" borderId="0" xfId="120" applyNumberFormat="1" applyFont="1" applyFill="1" applyBorder="1" applyAlignment="1">
      <alignment horizontal="left"/>
    </xf>
    <xf numFmtId="14" fontId="0" fillId="0" borderId="23" xfId="0" applyNumberFormat="1" applyBorder="1"/>
    <xf numFmtId="0" fontId="0" fillId="0" borderId="17" xfId="0" applyBorder="1"/>
    <xf numFmtId="0" fontId="7" fillId="0" borderId="34" xfId="77" applyFont="1" applyFill="1" applyBorder="1" applyAlignment="1">
      <alignment horizontal="center"/>
    </xf>
    <xf numFmtId="37" fontId="0" fillId="0" borderId="14" xfId="0" applyNumberFormat="1" applyBorder="1"/>
    <xf numFmtId="0" fontId="0" fillId="0" borderId="21" xfId="0" applyBorder="1"/>
    <xf numFmtId="42" fontId="0" fillId="0" borderId="31" xfId="0" applyNumberFormat="1" applyBorder="1"/>
    <xf numFmtId="42" fontId="2" fillId="0" borderId="24" xfId="77" applyNumberFormat="1" applyFill="1" applyBorder="1"/>
    <xf numFmtId="0" fontId="0" fillId="0" borderId="28" xfId="0" applyBorder="1"/>
    <xf numFmtId="0" fontId="7" fillId="0" borderId="35" xfId="77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16" xfId="0" applyNumberFormat="1" applyBorder="1"/>
    <xf numFmtId="37" fontId="3" fillId="0" borderId="0" xfId="108" applyNumberFormat="1" applyFont="1" applyFill="1"/>
    <xf numFmtId="7" fontId="0" fillId="0" borderId="16" xfId="0" applyNumberFormat="1" applyFill="1" applyBorder="1"/>
    <xf numFmtId="2" fontId="0" fillId="0" borderId="23" xfId="0" applyNumberFormat="1" applyBorder="1"/>
    <xf numFmtId="37" fontId="3" fillId="0" borderId="0" xfId="122" applyNumberFormat="1" applyFont="1" applyFill="1"/>
    <xf numFmtId="0" fontId="0" fillId="0" borderId="0" xfId="0" applyFill="1"/>
    <xf numFmtId="44" fontId="0" fillId="0" borderId="24" xfId="0" applyNumberFormat="1" applyBorder="1"/>
    <xf numFmtId="37" fontId="3" fillId="0" borderId="0" xfId="11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32" xfId="77" applyFont="1" applyFill="1" applyBorder="1" applyAlignment="1">
      <alignment horizontal="center"/>
    </xf>
    <xf numFmtId="0" fontId="7" fillId="0" borderId="33" xfId="77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25" xfId="77" applyFont="1" applyFill="1" applyBorder="1" applyAlignment="1">
      <alignment horizontal="center"/>
    </xf>
    <xf numFmtId="0" fontId="7" fillId="0" borderId="26" xfId="77" applyFont="1" applyFill="1" applyBorder="1" applyAlignment="1">
      <alignment horizontal="center"/>
    </xf>
    <xf numFmtId="37" fontId="0" fillId="0" borderId="0" xfId="0" applyNumberFormat="1"/>
  </cellXfs>
  <cellStyles count="12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ctual Date" xfId="26"/>
    <cellStyle name="Actual Date 2" xfId="72"/>
    <cellStyle name="Bad 2" xfId="27"/>
    <cellStyle name="Calculation 2" xfId="28"/>
    <cellStyle name="Check Cell 2" xfId="29"/>
    <cellStyle name="Column.Head" xfId="30"/>
    <cellStyle name="Comma" xfId="86" builtinId="3"/>
    <cellStyle name="Comma 2" xfId="76"/>
    <cellStyle name="Comma 3" xfId="31"/>
    <cellStyle name="Currency 2" xfId="32"/>
    <cellStyle name="Date" xfId="33"/>
    <cellStyle name="Dot" xfId="34"/>
    <cellStyle name="Explanatory Text 2" xfId="35"/>
    <cellStyle name="Fixed" xfId="36"/>
    <cellStyle name="Good 2" xfId="37"/>
    <cellStyle name="Grey" xfId="38"/>
    <cellStyle name="HEADER" xfId="39"/>
    <cellStyle name="Heading 1 2" xfId="40"/>
    <cellStyle name="Heading 2 2" xfId="41"/>
    <cellStyle name="Heading 3 2" xfId="42"/>
    <cellStyle name="Heading 4 2" xfId="43"/>
    <cellStyle name="Heading1" xfId="44"/>
    <cellStyle name="Heading2" xfId="45"/>
    <cellStyle name="HIGHLIGHT" xfId="46"/>
    <cellStyle name="Hyperlink" xfId="70" builtinId="8"/>
    <cellStyle name="Input [yellow]" xfId="48"/>
    <cellStyle name="Input 10" xfId="104"/>
    <cellStyle name="Input 11" xfId="88"/>
    <cellStyle name="Input 12" xfId="103"/>
    <cellStyle name="Input 13" xfId="91"/>
    <cellStyle name="Input 14" xfId="102"/>
    <cellStyle name="Input 15" xfId="116"/>
    <cellStyle name="Input 16" xfId="101"/>
    <cellStyle name="Input 17" xfId="118"/>
    <cellStyle name="Input 2" xfId="47"/>
    <cellStyle name="Input 3" xfId="82"/>
    <cellStyle name="Input 4" xfId="78"/>
    <cellStyle name="Input 5" xfId="79"/>
    <cellStyle name="Input 6" xfId="107"/>
    <cellStyle name="Input 7" xfId="99"/>
    <cellStyle name="Input 8" xfId="105"/>
    <cellStyle name="Input 9" xfId="100"/>
    <cellStyle name="Linked Cell 2" xfId="49"/>
    <cellStyle name="Neutral 2" xfId="50"/>
    <cellStyle name="no dec" xfId="51"/>
    <cellStyle name="Normal" xfId="0" builtinId="0"/>
    <cellStyle name="Normal - Style1" xfId="52"/>
    <cellStyle name="Normal 10" xfId="89"/>
    <cellStyle name="Normal 11" xfId="112"/>
    <cellStyle name="Normal 12" xfId="92"/>
    <cellStyle name="Normal 13" xfId="120"/>
    <cellStyle name="Normal 14" xfId="94"/>
    <cellStyle name="Normal 15" xfId="117"/>
    <cellStyle name="Normal 16" xfId="95"/>
    <cellStyle name="Normal 17" xfId="108"/>
    <cellStyle name="Normal 18" xfId="122"/>
    <cellStyle name="Normal 19" xfId="113"/>
    <cellStyle name="Normal 2" xfId="71"/>
    <cellStyle name="Normal 3" xfId="75"/>
    <cellStyle name="Normal 4" xfId="1"/>
    <cellStyle name="Normal 5" xfId="77"/>
    <cellStyle name="Normal 6" xfId="81"/>
    <cellStyle name="Normal 7" xfId="85"/>
    <cellStyle name="Normal 8" xfId="87"/>
    <cellStyle name="Normal 9" xfId="114"/>
    <cellStyle name="Normal_FN1 Ratebase Draft SPP template (6-11-04) v2" xfId="53"/>
    <cellStyle name="Note 2" xfId="73"/>
    <cellStyle name="Note 3" xfId="54"/>
    <cellStyle name="nozero" xfId="55"/>
    <cellStyle name="Output 2" xfId="56"/>
    <cellStyle name="Percent [2]" xfId="58"/>
    <cellStyle name="Percent 10" xfId="109"/>
    <cellStyle name="Percent 11" xfId="90"/>
    <cellStyle name="Percent 12" xfId="115"/>
    <cellStyle name="Percent 13" xfId="98"/>
    <cellStyle name="Percent 14" xfId="106"/>
    <cellStyle name="Percent 15" xfId="119"/>
    <cellStyle name="Percent 16" xfId="121"/>
    <cellStyle name="Percent 17" xfId="93"/>
    <cellStyle name="Percent 2" xfId="57"/>
    <cellStyle name="Percent 3" xfId="83"/>
    <cellStyle name="Percent 4" xfId="84"/>
    <cellStyle name="Percent 5" xfId="80"/>
    <cellStyle name="Percent 6" xfId="111"/>
    <cellStyle name="Percent 7" xfId="96"/>
    <cellStyle name="Percent 8" xfId="110"/>
    <cellStyle name="Percent 9" xfId="97"/>
    <cellStyle name="RangeBelow" xfId="59"/>
    <cellStyle name="SubRoutine" xfId="60"/>
    <cellStyle name="þ(Î'_x000c_ïþ÷_x000c_âþÖ_x0006__x0002_Þ”_x0013__x0007__x0001__x0001_" xfId="61"/>
    <cellStyle name="Thousands" xfId="62"/>
    <cellStyle name="Thousands1" xfId="63"/>
    <cellStyle name="Title 2" xfId="64"/>
    <cellStyle name="Total 2" xfId="65"/>
    <cellStyle name="Unprot" xfId="66"/>
    <cellStyle name="Unprot$" xfId="67"/>
    <cellStyle name="Unprot$ 2" xfId="74"/>
    <cellStyle name="Unprotect" xfId="68"/>
    <cellStyle name="Warning Text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rc.gov/enforcement/acct-matts/interest-rat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7" sqref="H7"/>
    </sheetView>
  </sheetViews>
  <sheetFormatPr defaultRowHeight="15"/>
  <cols>
    <col min="1" max="1" width="10.42578125" customWidth="1"/>
    <col min="5" max="5" width="36.42578125" customWidth="1"/>
    <col min="7" max="7" width="11.42578125" customWidth="1"/>
    <col min="8" max="8" width="15" customWidth="1"/>
    <col min="9" max="9" width="13" customWidth="1"/>
    <col min="10" max="10" width="14.7109375" customWidth="1"/>
    <col min="11" max="11" width="14.85546875" customWidth="1"/>
  </cols>
  <sheetData>
    <row r="1" spans="1:11">
      <c r="A1" t="s">
        <v>71</v>
      </c>
    </row>
    <row r="2" spans="1:11">
      <c r="A2" t="s">
        <v>78</v>
      </c>
    </row>
    <row r="3" spans="1:11">
      <c r="H3" s="187" t="s">
        <v>188</v>
      </c>
      <c r="I3" s="187"/>
      <c r="J3" s="187" t="s">
        <v>72</v>
      </c>
      <c r="K3" s="187"/>
    </row>
    <row r="4" spans="1:11">
      <c r="H4" s="40" t="s">
        <v>49</v>
      </c>
      <c r="I4" s="40" t="s">
        <v>50</v>
      </c>
      <c r="J4" s="40" t="s">
        <v>49</v>
      </c>
      <c r="K4" s="40" t="s">
        <v>50</v>
      </c>
    </row>
    <row r="5" spans="1:11">
      <c r="H5" s="40" t="s">
        <v>51</v>
      </c>
      <c r="I5" s="40" t="s">
        <v>51</v>
      </c>
      <c r="J5" s="40" t="s">
        <v>51</v>
      </c>
      <c r="K5" s="40" t="s">
        <v>51</v>
      </c>
    </row>
    <row r="6" spans="1:11">
      <c r="H6" s="40" t="s">
        <v>53</v>
      </c>
      <c r="I6" s="40" t="s">
        <v>53</v>
      </c>
      <c r="J6" s="40" t="s">
        <v>53</v>
      </c>
      <c r="K6" s="40" t="s">
        <v>53</v>
      </c>
    </row>
    <row r="7" spans="1:11">
      <c r="H7" s="40" t="s">
        <v>75</v>
      </c>
      <c r="I7" s="40" t="s">
        <v>74</v>
      </c>
      <c r="J7" s="40" t="s">
        <v>74</v>
      </c>
      <c r="K7" s="40" t="s">
        <v>75</v>
      </c>
    </row>
    <row r="8" spans="1:11" ht="21" customHeight="1">
      <c r="A8" s="64" t="s">
        <v>187</v>
      </c>
      <c r="B8" s="64" t="s">
        <v>77</v>
      </c>
      <c r="C8" s="64"/>
      <c r="D8" s="64"/>
      <c r="E8" s="64"/>
      <c r="F8" s="64"/>
      <c r="G8" s="64"/>
      <c r="H8" s="48" t="s">
        <v>54</v>
      </c>
      <c r="I8" s="48" t="s">
        <v>54</v>
      </c>
      <c r="J8" s="48" t="s">
        <v>54</v>
      </c>
      <c r="K8" s="48" t="s">
        <v>54</v>
      </c>
    </row>
    <row r="9" spans="1:11">
      <c r="A9" s="77">
        <v>46</v>
      </c>
      <c r="B9" s="74" t="s">
        <v>55</v>
      </c>
      <c r="C9" s="121"/>
      <c r="D9" s="74"/>
      <c r="E9" s="121"/>
      <c r="F9" s="65" t="s">
        <v>56</v>
      </c>
      <c r="G9" s="65"/>
      <c r="H9" s="43">
        <v>-18663877.98999998</v>
      </c>
      <c r="I9" s="43">
        <v>16586313.60857065</v>
      </c>
      <c r="J9" s="43">
        <f>'11.27%'!L60+'10.50%'!L60</f>
        <v>-18626681.78999998</v>
      </c>
      <c r="K9" s="43">
        <f>'11.27%'!M60+'10.50%'!M60</f>
        <v>16517197.530438386</v>
      </c>
    </row>
    <row r="10" spans="1:11">
      <c r="A10" s="11"/>
      <c r="B10" s="11"/>
      <c r="C10" s="11"/>
      <c r="D10" s="11"/>
      <c r="E10" s="11"/>
      <c r="F10" s="11"/>
      <c r="G10" s="11"/>
      <c r="H10" s="184"/>
      <c r="I10" s="184"/>
      <c r="J10" s="184"/>
      <c r="K10" s="184"/>
    </row>
    <row r="11" spans="1:11">
      <c r="A11" s="67">
        <v>50</v>
      </c>
      <c r="B11" s="65" t="s">
        <v>60</v>
      </c>
      <c r="C11" s="65"/>
      <c r="D11" s="65"/>
      <c r="E11" s="65"/>
      <c r="H11" s="38">
        <v>-1209408</v>
      </c>
      <c r="I11" s="38">
        <v>1074792</v>
      </c>
      <c r="J11" s="135">
        <f>'11.27%'!L66+'10.50%'!L66</f>
        <v>-1206998.3999999999</v>
      </c>
      <c r="K11" s="135">
        <f>'11.27%'!M66+'10.50%'!M66</f>
        <v>1070313.6000000001</v>
      </c>
    </row>
    <row r="12" spans="1:11">
      <c r="A12" s="11"/>
    </row>
    <row r="15" spans="1:11">
      <c r="A15" s="10"/>
    </row>
  </sheetData>
  <mergeCells count="2"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opLeftCell="A46" workbookViewId="0">
      <selection activeCell="K51" sqref="K51"/>
    </sheetView>
  </sheetViews>
  <sheetFormatPr defaultRowHeight="15"/>
  <cols>
    <col min="6" max="6" width="16" customWidth="1"/>
    <col min="7" max="7" width="13.42578125" customWidth="1"/>
    <col min="9" max="9" width="14.5703125" customWidth="1"/>
    <col min="10" max="10" width="12.7109375" customWidth="1"/>
    <col min="12" max="12" width="16.140625" customWidth="1"/>
    <col min="13" max="13" width="15.5703125" customWidth="1"/>
    <col min="16" max="16" width="10.7109375" customWidth="1"/>
  </cols>
  <sheetData>
    <row r="1" spans="1:11" ht="15.75">
      <c r="A1" s="12" t="s">
        <v>0</v>
      </c>
      <c r="B1" s="1"/>
      <c r="C1" s="1"/>
      <c r="D1" s="1"/>
      <c r="E1" s="1"/>
      <c r="F1" s="1"/>
      <c r="G1" s="28"/>
      <c r="H1" s="1"/>
      <c r="I1" s="1"/>
      <c r="J1" s="37" t="s">
        <v>1</v>
      </c>
      <c r="K1" s="1"/>
    </row>
    <row r="2" spans="1:11">
      <c r="A2" s="12" t="s">
        <v>2</v>
      </c>
      <c r="B2" s="1"/>
      <c r="C2" s="1"/>
      <c r="D2" s="1"/>
      <c r="E2" s="1"/>
      <c r="F2" s="1"/>
      <c r="G2" s="1"/>
      <c r="H2" s="1"/>
      <c r="I2" s="1"/>
      <c r="J2" s="37" t="s">
        <v>3</v>
      </c>
      <c r="K2" s="1"/>
    </row>
    <row r="3" spans="1:11">
      <c r="A3" s="12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3" t="s">
        <v>5</v>
      </c>
      <c r="B4" s="1"/>
      <c r="C4" s="1"/>
      <c r="D4" s="1"/>
      <c r="E4" s="1"/>
      <c r="F4" s="1"/>
      <c r="G4" s="1"/>
      <c r="H4" s="1"/>
      <c r="I4" s="31"/>
      <c r="J4" s="1"/>
      <c r="K4" s="1"/>
    </row>
    <row r="5" spans="1:11" ht="15.75">
      <c r="A5" s="21" t="s">
        <v>6</v>
      </c>
      <c r="B5" s="32"/>
      <c r="C5" s="1"/>
      <c r="D5" s="1"/>
      <c r="E5" s="1"/>
      <c r="F5" s="1"/>
      <c r="G5" s="1"/>
      <c r="H5" s="1"/>
      <c r="I5" s="31"/>
      <c r="J5" s="1"/>
      <c r="K5" s="1"/>
    </row>
    <row r="6" spans="1:11">
      <c r="A6" s="3">
        <v>1</v>
      </c>
      <c r="B6" s="33" t="s">
        <v>7</v>
      </c>
      <c r="C6" s="1"/>
      <c r="D6" s="1"/>
      <c r="E6" s="1"/>
      <c r="F6" s="1"/>
      <c r="G6" s="1"/>
      <c r="H6" s="1"/>
      <c r="I6" s="31"/>
      <c r="J6" s="1"/>
      <c r="K6" s="1"/>
    </row>
    <row r="7" spans="1:11">
      <c r="A7" s="14">
        <v>2</v>
      </c>
      <c r="B7" s="11" t="s">
        <v>8</v>
      </c>
      <c r="C7" s="11"/>
      <c r="D7" s="11"/>
      <c r="E7" s="11"/>
      <c r="F7" s="11"/>
      <c r="G7" s="11"/>
      <c r="H7" s="11"/>
      <c r="I7" s="43">
        <v>194446666.41999999</v>
      </c>
      <c r="J7" s="11"/>
      <c r="K7" s="11"/>
    </row>
    <row r="8" spans="1:11">
      <c r="A8" s="15">
        <v>3</v>
      </c>
      <c r="B8" s="11" t="s">
        <v>9</v>
      </c>
      <c r="C8" s="11"/>
      <c r="D8" s="11"/>
      <c r="E8" s="11"/>
      <c r="F8" s="11"/>
      <c r="G8" s="11"/>
      <c r="H8" s="11"/>
      <c r="I8" s="44">
        <v>177820068.43000001</v>
      </c>
      <c r="J8" s="11"/>
      <c r="K8" s="11"/>
    </row>
    <row r="9" spans="1:11">
      <c r="A9" s="15">
        <v>4</v>
      </c>
      <c r="B9" s="11" t="s">
        <v>10</v>
      </c>
      <c r="C9" s="11"/>
      <c r="D9" s="11"/>
      <c r="E9" s="11"/>
      <c r="F9" s="11"/>
      <c r="G9" s="11"/>
      <c r="H9" s="11"/>
      <c r="I9" s="45">
        <v>-16626597.98999998</v>
      </c>
      <c r="J9" s="11"/>
      <c r="K9" s="11"/>
    </row>
    <row r="10" spans="1:11" ht="15.75">
      <c r="A10" s="20"/>
      <c r="B10" s="1"/>
      <c r="C10" s="1"/>
      <c r="D10" s="1"/>
      <c r="E10" s="1"/>
      <c r="F10" s="1"/>
      <c r="G10" s="1"/>
      <c r="H10" s="1"/>
      <c r="I10" s="31"/>
      <c r="J10" s="1"/>
      <c r="K10" s="1"/>
    </row>
    <row r="11" spans="1:11">
      <c r="A11" s="14">
        <v>5</v>
      </c>
      <c r="B11" s="46" t="s">
        <v>11</v>
      </c>
      <c r="C11" s="11"/>
      <c r="D11" s="11"/>
      <c r="E11" s="11"/>
      <c r="F11" s="11"/>
      <c r="G11" s="11"/>
      <c r="H11" s="11"/>
      <c r="I11" s="38"/>
      <c r="J11" s="11"/>
      <c r="K11" s="1"/>
    </row>
    <row r="12" spans="1:11">
      <c r="A12" s="14">
        <v>6</v>
      </c>
      <c r="B12" s="11" t="s">
        <v>12</v>
      </c>
      <c r="C12" s="11"/>
      <c r="D12" s="11"/>
      <c r="E12" s="11"/>
      <c r="F12" s="11"/>
      <c r="G12" s="11"/>
      <c r="H12" s="11"/>
      <c r="I12" s="43">
        <v>81210409.461927325</v>
      </c>
      <c r="J12" s="11"/>
      <c r="K12" s="1"/>
    </row>
    <row r="13" spans="1:11">
      <c r="A13" s="14">
        <v>7</v>
      </c>
      <c r="B13" s="11" t="s">
        <v>13</v>
      </c>
      <c r="C13" s="11"/>
      <c r="D13" s="11"/>
      <c r="E13" s="11"/>
      <c r="F13" s="11"/>
      <c r="G13" s="11"/>
      <c r="H13" s="11"/>
      <c r="I13" s="44">
        <v>64624095.853356674</v>
      </c>
      <c r="J13" s="11"/>
      <c r="K13" s="1"/>
    </row>
    <row r="14" spans="1:11">
      <c r="A14" s="14">
        <v>8</v>
      </c>
      <c r="B14" s="11" t="s">
        <v>14</v>
      </c>
      <c r="C14" s="11"/>
      <c r="D14" s="11"/>
      <c r="E14" s="11"/>
      <c r="F14" s="11"/>
      <c r="G14" s="11"/>
      <c r="H14" s="11"/>
      <c r="I14" s="45">
        <v>16586313.60857065</v>
      </c>
      <c r="J14" s="62"/>
      <c r="K14" s="42"/>
    </row>
    <row r="15" spans="1:11">
      <c r="A15" s="3"/>
      <c r="B15" s="1"/>
      <c r="C15" s="1"/>
      <c r="D15" s="1"/>
      <c r="E15" s="1"/>
      <c r="F15" s="1"/>
      <c r="G15" s="1"/>
      <c r="H15" s="1"/>
      <c r="I15" s="31"/>
      <c r="J15" s="1"/>
      <c r="K15" s="1"/>
    </row>
    <row r="16" spans="1:11">
      <c r="A16" s="14">
        <v>9</v>
      </c>
      <c r="B16" s="11" t="s">
        <v>15</v>
      </c>
      <c r="C16" s="11"/>
      <c r="D16" s="11"/>
      <c r="E16" s="11"/>
      <c r="F16" s="11"/>
      <c r="G16" s="11"/>
      <c r="H16" s="11"/>
      <c r="I16" s="43">
        <v>-40284.381429329515</v>
      </c>
      <c r="J16" s="11"/>
      <c r="K16" s="1"/>
    </row>
    <row r="17" spans="1:11">
      <c r="A17" s="3"/>
      <c r="B17" s="1"/>
      <c r="C17" s="1"/>
      <c r="D17" s="1"/>
      <c r="E17" s="1"/>
      <c r="F17" s="1"/>
      <c r="G17" s="1"/>
      <c r="H17" s="1"/>
      <c r="I17" s="42"/>
      <c r="J17" s="1"/>
      <c r="K17" s="1"/>
    </row>
    <row r="18" spans="1:11">
      <c r="A18" s="3">
        <v>10</v>
      </c>
      <c r="B18" s="33" t="s">
        <v>16</v>
      </c>
      <c r="C18" s="1"/>
      <c r="D18" s="1"/>
      <c r="E18" s="1"/>
      <c r="F18" s="1"/>
      <c r="G18" s="1"/>
      <c r="H18" s="1"/>
      <c r="I18" s="31"/>
      <c r="J18" s="1"/>
      <c r="K18" s="1"/>
    </row>
    <row r="19" spans="1:11">
      <c r="A19" s="3">
        <v>11</v>
      </c>
      <c r="B19" s="16" t="s">
        <v>17</v>
      </c>
      <c r="C19" s="1"/>
      <c r="D19" s="1"/>
      <c r="E19" s="1"/>
      <c r="F19" s="1"/>
      <c r="G19" s="1"/>
      <c r="H19" s="1"/>
      <c r="I19" s="2">
        <v>4572000</v>
      </c>
      <c r="J19" s="1" t="s">
        <v>18</v>
      </c>
      <c r="K19" s="1"/>
    </row>
    <row r="20" spans="1:11">
      <c r="A20" s="3">
        <v>12</v>
      </c>
      <c r="B20" s="16" t="s">
        <v>19</v>
      </c>
      <c r="C20" s="1"/>
      <c r="D20" s="1"/>
      <c r="E20" s="1"/>
      <c r="F20" s="1"/>
      <c r="G20" s="1"/>
      <c r="H20" s="1"/>
      <c r="I20" s="29">
        <v>4657000</v>
      </c>
      <c r="J20" s="1" t="s">
        <v>18</v>
      </c>
      <c r="K20" s="1"/>
    </row>
    <row r="21" spans="1:11">
      <c r="A21" s="3">
        <v>13</v>
      </c>
      <c r="B21" s="1" t="s">
        <v>20</v>
      </c>
      <c r="C21" s="1"/>
      <c r="D21" s="1"/>
      <c r="E21" s="1"/>
      <c r="F21" s="1"/>
      <c r="G21" s="1"/>
      <c r="H21" s="1"/>
      <c r="I21" s="5">
        <v>-85000</v>
      </c>
      <c r="J21" s="1" t="s">
        <v>18</v>
      </c>
      <c r="K21" s="1"/>
    </row>
    <row r="22" spans="1:11">
      <c r="A22" s="3"/>
      <c r="B22" s="1"/>
      <c r="C22" s="1"/>
      <c r="D22" s="1"/>
      <c r="E22" s="1"/>
      <c r="F22" s="1"/>
      <c r="G22" s="1"/>
      <c r="H22" s="1"/>
      <c r="I22" s="2"/>
      <c r="J22" s="1"/>
      <c r="K22" s="1"/>
    </row>
    <row r="23" spans="1:11">
      <c r="A23" s="14">
        <v>14</v>
      </c>
      <c r="B23" s="11" t="s">
        <v>21</v>
      </c>
      <c r="C23" s="11"/>
      <c r="D23" s="11"/>
      <c r="E23" s="11"/>
      <c r="F23" s="11"/>
      <c r="G23" s="11"/>
      <c r="H23" s="11"/>
      <c r="I23" s="47">
        <v>23.968</v>
      </c>
      <c r="J23" s="11"/>
      <c r="K23" s="11"/>
    </row>
    <row r="24" spans="1:11">
      <c r="A24" s="14"/>
      <c r="B24" s="11"/>
      <c r="C24" s="11"/>
      <c r="D24" s="11"/>
      <c r="E24" s="11"/>
      <c r="F24" s="11"/>
      <c r="G24" s="11"/>
      <c r="H24" s="11"/>
      <c r="I24" s="38"/>
      <c r="J24" s="11"/>
      <c r="K24" s="11"/>
    </row>
    <row r="25" spans="1:11">
      <c r="A25" s="14">
        <v>15</v>
      </c>
      <c r="B25" s="11" t="s">
        <v>22</v>
      </c>
      <c r="C25" s="11"/>
      <c r="D25" s="11"/>
      <c r="E25" s="11"/>
      <c r="F25" s="11"/>
      <c r="G25" s="11"/>
      <c r="H25" s="11"/>
      <c r="I25" s="47">
        <v>24.306999999999999</v>
      </c>
      <c r="J25" s="11"/>
      <c r="K25" s="11"/>
    </row>
    <row r="26" spans="1:11">
      <c r="A26" s="3"/>
      <c r="B26" s="1"/>
      <c r="C26" s="1"/>
      <c r="D26" s="1"/>
      <c r="E26" s="1"/>
      <c r="F26" s="1"/>
      <c r="G26" s="1"/>
      <c r="H26" s="1"/>
      <c r="I26" s="31"/>
      <c r="J26" s="1"/>
      <c r="K26" s="1"/>
    </row>
    <row r="27" spans="1:11" ht="15.75" thickBot="1">
      <c r="A27" s="3">
        <v>16</v>
      </c>
      <c r="B27" s="1" t="s">
        <v>23</v>
      </c>
      <c r="C27" s="1"/>
      <c r="D27" s="1"/>
      <c r="E27" s="1"/>
      <c r="F27" s="1"/>
      <c r="G27" s="1"/>
      <c r="H27" s="1"/>
      <c r="I27" s="36">
        <v>-2037280</v>
      </c>
      <c r="J27" s="1"/>
      <c r="K27" s="1"/>
    </row>
    <row r="28" spans="1:11" ht="16.5" thickTop="1" thickBot="1">
      <c r="A28" s="3"/>
      <c r="B28" s="1"/>
      <c r="C28" s="1"/>
      <c r="D28" s="1"/>
      <c r="E28" s="1"/>
      <c r="F28" s="1"/>
      <c r="G28" s="1"/>
      <c r="H28" s="1"/>
      <c r="I28" s="31"/>
      <c r="J28" s="1"/>
      <c r="K28" s="1"/>
    </row>
    <row r="29" spans="1:11" ht="15.75" thickBot="1">
      <c r="A29" s="34">
        <v>17</v>
      </c>
      <c r="B29" s="10" t="s">
        <v>24</v>
      </c>
      <c r="C29" s="10"/>
      <c r="D29" s="10"/>
      <c r="E29" s="10"/>
      <c r="F29" s="10"/>
      <c r="G29" s="10"/>
      <c r="H29" s="10"/>
      <c r="I29" s="41">
        <v>-2077564.3814293295</v>
      </c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31"/>
      <c r="J30" s="1"/>
      <c r="K30" s="1"/>
    </row>
    <row r="31" spans="1:11">
      <c r="A31" s="3">
        <v>18</v>
      </c>
      <c r="B31" s="46" t="s">
        <v>25</v>
      </c>
      <c r="C31" s="1" t="s">
        <v>26</v>
      </c>
      <c r="D31" s="1"/>
      <c r="E31" s="1"/>
      <c r="F31" s="1"/>
      <c r="G31" s="1"/>
      <c r="H31" s="1"/>
      <c r="I31" s="31"/>
      <c r="J31" s="1"/>
      <c r="K31" s="1"/>
    </row>
    <row r="32" spans="1:11">
      <c r="A32" s="3">
        <v>19</v>
      </c>
      <c r="B32" s="13"/>
      <c r="C32" s="3" t="s">
        <v>27</v>
      </c>
      <c r="D32" s="3"/>
      <c r="E32" s="63"/>
      <c r="F32" s="63"/>
      <c r="G32" s="1"/>
      <c r="H32" s="1"/>
      <c r="I32" s="42"/>
      <c r="J32" s="1"/>
      <c r="K32" s="1"/>
    </row>
    <row r="33" spans="1:9">
      <c r="A33" s="3">
        <v>20</v>
      </c>
      <c r="B33" s="13"/>
      <c r="C33" s="3" t="s">
        <v>28</v>
      </c>
      <c r="D33" s="3"/>
      <c r="E33" s="23"/>
      <c r="F33" s="23"/>
      <c r="G33" s="16"/>
      <c r="H33" s="16"/>
      <c r="I33" s="31"/>
    </row>
    <row r="34" spans="1:9">
      <c r="A34" s="3">
        <v>21</v>
      </c>
      <c r="B34" s="1"/>
      <c r="C34" s="9" t="s">
        <v>29</v>
      </c>
      <c r="D34" s="3" t="s">
        <v>30</v>
      </c>
      <c r="E34" s="22"/>
      <c r="F34" s="23"/>
      <c r="G34" s="22"/>
      <c r="H34" s="23"/>
      <c r="I34" s="1"/>
    </row>
    <row r="35" spans="1:9">
      <c r="A35" s="3">
        <v>22</v>
      </c>
      <c r="B35" s="1"/>
      <c r="C35" s="9" t="s">
        <v>31</v>
      </c>
      <c r="D35" s="3" t="s">
        <v>32</v>
      </c>
      <c r="E35" s="22"/>
      <c r="F35" s="23"/>
      <c r="G35" s="22"/>
      <c r="H35" s="23"/>
      <c r="I35" s="1"/>
    </row>
    <row r="36" spans="1:9">
      <c r="A36" s="3">
        <v>23</v>
      </c>
      <c r="B36" s="13" t="s">
        <v>33</v>
      </c>
      <c r="C36" s="18" t="s">
        <v>34</v>
      </c>
      <c r="D36" s="6" t="s">
        <v>35</v>
      </c>
      <c r="E36" s="24"/>
      <c r="F36" s="25"/>
      <c r="G36" s="24"/>
      <c r="H36" s="25"/>
      <c r="I36" s="1"/>
    </row>
    <row r="37" spans="1:9">
      <c r="A37" s="3">
        <v>24</v>
      </c>
      <c r="B37" s="60" t="s">
        <v>36</v>
      </c>
      <c r="C37" s="61">
        <v>3.2500000000000001E-2</v>
      </c>
      <c r="D37" s="17">
        <v>2.8E-3</v>
      </c>
      <c r="E37" s="26"/>
      <c r="F37" s="27"/>
      <c r="G37" s="26"/>
      <c r="H37" s="27"/>
      <c r="I37" s="1"/>
    </row>
    <row r="38" spans="1:9">
      <c r="A38" s="3">
        <v>25</v>
      </c>
      <c r="B38" s="1" t="s">
        <v>37</v>
      </c>
      <c r="C38" s="61">
        <v>3.2500000000000001E-2</v>
      </c>
      <c r="D38" s="17">
        <v>2.5000000000000001E-3</v>
      </c>
      <c r="E38" s="26"/>
      <c r="F38" s="27"/>
      <c r="G38" s="26"/>
      <c r="H38" s="27"/>
      <c r="I38" s="1"/>
    </row>
    <row r="39" spans="1:9">
      <c r="A39" s="3">
        <v>26</v>
      </c>
      <c r="B39" s="1" t="s">
        <v>38</v>
      </c>
      <c r="C39" s="61">
        <v>3.2500000000000001E-2</v>
      </c>
      <c r="D39" s="17">
        <v>2.8E-3</v>
      </c>
      <c r="E39" s="26"/>
      <c r="F39" s="27"/>
      <c r="G39" s="26"/>
      <c r="H39" s="27"/>
      <c r="I39" s="1"/>
    </row>
    <row r="40" spans="1:9">
      <c r="A40" s="3">
        <v>27</v>
      </c>
      <c r="B40" s="1" t="s">
        <v>39</v>
      </c>
      <c r="C40" s="61">
        <v>3.2500000000000001E-2</v>
      </c>
      <c r="D40" s="17">
        <v>2.7000000000000001E-3</v>
      </c>
      <c r="E40" s="26"/>
      <c r="F40" s="27"/>
      <c r="G40" s="26"/>
      <c r="H40" s="27"/>
      <c r="I40" s="1"/>
    </row>
    <row r="41" spans="1:9">
      <c r="A41" s="3">
        <v>28</v>
      </c>
      <c r="B41" s="1" t="s">
        <v>40</v>
      </c>
      <c r="C41" s="61">
        <v>3.2500000000000001E-2</v>
      </c>
      <c r="D41" s="17">
        <v>2.8E-3</v>
      </c>
      <c r="E41" s="26"/>
      <c r="F41" s="27"/>
      <c r="G41" s="26"/>
      <c r="H41" s="27"/>
      <c r="I41" s="1"/>
    </row>
    <row r="42" spans="1:9">
      <c r="A42" s="3">
        <v>29</v>
      </c>
      <c r="B42" s="1" t="s">
        <v>41</v>
      </c>
      <c r="C42" s="61">
        <v>3.2500000000000001E-2</v>
      </c>
      <c r="D42" s="17">
        <v>2.7000000000000001E-3</v>
      </c>
      <c r="E42" s="26"/>
      <c r="F42" s="27"/>
      <c r="G42" s="26"/>
      <c r="H42" s="27"/>
      <c r="I42" s="1"/>
    </row>
    <row r="43" spans="1:9">
      <c r="A43" s="3">
        <v>30</v>
      </c>
      <c r="B43" s="1" t="s">
        <v>42</v>
      </c>
      <c r="C43" s="61">
        <v>3.2500000000000001E-2</v>
      </c>
      <c r="D43" s="17">
        <v>2.8E-3</v>
      </c>
      <c r="E43" s="26"/>
      <c r="F43" s="27"/>
      <c r="G43" s="26"/>
      <c r="H43" s="27"/>
      <c r="I43" s="1"/>
    </row>
    <row r="44" spans="1:9">
      <c r="A44" s="3">
        <v>31</v>
      </c>
      <c r="B44" s="1" t="s">
        <v>43</v>
      </c>
      <c r="C44" s="61">
        <v>3.2500000000000001E-2</v>
      </c>
      <c r="D44" s="17">
        <v>2.8E-3</v>
      </c>
      <c r="E44" s="26"/>
      <c r="F44" s="27"/>
      <c r="G44" s="26"/>
      <c r="H44" s="27"/>
      <c r="I44" s="1"/>
    </row>
    <row r="45" spans="1:9">
      <c r="A45" s="3">
        <v>32</v>
      </c>
      <c r="B45" s="1" t="s">
        <v>44</v>
      </c>
      <c r="C45" s="61">
        <v>3.2500000000000001E-2</v>
      </c>
      <c r="D45" s="17">
        <v>2.7000000000000001E-3</v>
      </c>
      <c r="E45" s="26"/>
      <c r="F45" s="27"/>
      <c r="G45" s="26"/>
      <c r="H45" s="27"/>
      <c r="I45" s="1"/>
    </row>
    <row r="46" spans="1:9">
      <c r="A46" s="3">
        <v>33</v>
      </c>
      <c r="B46" s="1" t="s">
        <v>45</v>
      </c>
      <c r="C46" s="61">
        <v>3.2500000000000001E-2</v>
      </c>
      <c r="D46" s="17">
        <v>2.8E-3</v>
      </c>
      <c r="E46" s="26"/>
      <c r="F46" s="27"/>
      <c r="G46" s="26"/>
      <c r="H46" s="27"/>
      <c r="I46" s="1"/>
    </row>
    <row r="47" spans="1:9">
      <c r="A47" s="3">
        <v>34</v>
      </c>
      <c r="B47" s="1" t="s">
        <v>46</v>
      </c>
      <c r="C47" s="61">
        <v>3.2500000000000001E-2</v>
      </c>
      <c r="D47" s="17">
        <v>2.7000000000000001E-3</v>
      </c>
      <c r="E47" s="26"/>
      <c r="F47" s="27"/>
      <c r="G47" s="26"/>
      <c r="H47" s="27"/>
      <c r="I47" s="1"/>
    </row>
    <row r="48" spans="1:9">
      <c r="A48" s="3">
        <v>35</v>
      </c>
      <c r="B48" s="1" t="s">
        <v>47</v>
      </c>
      <c r="C48" s="61">
        <v>3.2500000000000001E-2</v>
      </c>
      <c r="D48" s="39">
        <v>2.8E-3</v>
      </c>
      <c r="E48" s="26"/>
      <c r="F48" s="27"/>
      <c r="G48" s="26"/>
      <c r="H48" s="27"/>
      <c r="I48" s="1"/>
    </row>
    <row r="49" spans="1:14">
      <c r="A49" s="3">
        <v>36</v>
      </c>
      <c r="B49" s="60" t="s">
        <v>48</v>
      </c>
      <c r="C49" s="61">
        <v>3.2500000000000001E-2</v>
      </c>
      <c r="D49" s="39">
        <v>2.8E-3</v>
      </c>
      <c r="E49" s="26"/>
      <c r="F49" s="27"/>
      <c r="G49" s="26"/>
      <c r="H49" s="27"/>
      <c r="I49" s="1"/>
      <c r="J49" s="1"/>
    </row>
    <row r="50" spans="1:14">
      <c r="A50" s="3">
        <v>37</v>
      </c>
      <c r="B50" s="1" t="s">
        <v>37</v>
      </c>
      <c r="C50" s="61">
        <v>3.2500000000000001E-2</v>
      </c>
      <c r="D50" s="39">
        <v>2.5000000000000001E-3</v>
      </c>
      <c r="E50" s="26"/>
      <c r="F50" s="27"/>
      <c r="G50" s="26"/>
      <c r="H50" s="27"/>
      <c r="I50" s="1"/>
      <c r="J50" s="1"/>
    </row>
    <row r="51" spans="1:14">
      <c r="A51" s="3">
        <v>38</v>
      </c>
      <c r="B51" s="1" t="s">
        <v>38</v>
      </c>
      <c r="C51" s="61">
        <v>3.2500000000000001E-2</v>
      </c>
      <c r="D51" s="39">
        <v>2.8E-3</v>
      </c>
      <c r="E51" s="26"/>
      <c r="F51" s="27"/>
      <c r="G51" s="26"/>
      <c r="H51" s="27"/>
      <c r="I51" s="1"/>
      <c r="J51" s="1"/>
    </row>
    <row r="52" spans="1:14" ht="15.75" thickBot="1">
      <c r="A52" s="3">
        <v>39</v>
      </c>
      <c r="B52" s="1" t="s">
        <v>39</v>
      </c>
      <c r="C52" s="61">
        <v>3.2500000000000001E-2</v>
      </c>
      <c r="D52" s="39">
        <v>2.7000000000000001E-3</v>
      </c>
      <c r="E52" s="26"/>
      <c r="F52" s="27"/>
      <c r="G52" s="26"/>
      <c r="H52" s="27"/>
      <c r="I52" s="1"/>
      <c r="J52" s="1"/>
    </row>
    <row r="53" spans="1:14">
      <c r="A53" s="3">
        <v>40</v>
      </c>
      <c r="B53" s="1" t="s">
        <v>40</v>
      </c>
      <c r="C53" s="61">
        <v>3.2500000000000001E-2</v>
      </c>
      <c r="D53" s="39">
        <v>2.8E-3</v>
      </c>
      <c r="E53" s="26"/>
      <c r="F53" s="27"/>
      <c r="G53" s="26"/>
      <c r="H53" s="27"/>
      <c r="I53" s="1"/>
      <c r="J53" s="1"/>
      <c r="L53" s="173"/>
      <c r="M53" s="162"/>
    </row>
    <row r="54" spans="1:14">
      <c r="A54" s="3">
        <v>41</v>
      </c>
      <c r="B54" s="1" t="s">
        <v>41</v>
      </c>
      <c r="C54" s="61">
        <v>3.2500000000000001E-2</v>
      </c>
      <c r="D54" s="39">
        <v>2.7000000000000001E-3</v>
      </c>
      <c r="E54" s="26"/>
      <c r="F54" s="27"/>
      <c r="G54" s="26"/>
      <c r="H54" s="27"/>
      <c r="I54" s="1"/>
      <c r="J54" s="1"/>
      <c r="L54" s="190" t="s">
        <v>76</v>
      </c>
      <c r="M54" s="191"/>
    </row>
    <row r="55" spans="1:14">
      <c r="A55" s="3">
        <v>42</v>
      </c>
      <c r="B55" s="1" t="s">
        <v>42</v>
      </c>
      <c r="C55" s="61">
        <v>3.2500000000000001E-2</v>
      </c>
      <c r="D55" s="39">
        <v>2.8E-3</v>
      </c>
      <c r="E55" s="26"/>
      <c r="F55" s="27"/>
      <c r="G55" s="26"/>
      <c r="H55" s="27"/>
      <c r="I55" s="11"/>
      <c r="J55" s="11"/>
      <c r="L55" s="141" t="s">
        <v>68</v>
      </c>
      <c r="M55" s="156" t="s">
        <v>68</v>
      </c>
    </row>
    <row r="56" spans="1:14">
      <c r="A56" s="3">
        <v>43</v>
      </c>
      <c r="B56" s="1" t="s">
        <v>43</v>
      </c>
      <c r="C56" s="61">
        <v>3.2500000000000001E-2</v>
      </c>
      <c r="D56" s="39">
        <v>2.8E-3</v>
      </c>
      <c r="E56" s="26"/>
      <c r="F56" s="27"/>
      <c r="G56" s="26"/>
      <c r="H56" s="27"/>
      <c r="I56" s="40" t="s">
        <v>49</v>
      </c>
      <c r="J56" s="40" t="s">
        <v>50</v>
      </c>
      <c r="L56" s="142" t="s">
        <v>49</v>
      </c>
      <c r="M56" s="143" t="s">
        <v>50</v>
      </c>
      <c r="N56" s="40"/>
    </row>
    <row r="57" spans="1:14" ht="15.75" thickBot="1">
      <c r="A57" s="3">
        <v>44</v>
      </c>
      <c r="B57" s="1" t="s">
        <v>44</v>
      </c>
      <c r="C57" s="61">
        <v>3.2500000000000001E-2</v>
      </c>
      <c r="D57" s="19">
        <v>2.7000000000000001E-3</v>
      </c>
      <c r="E57" s="26"/>
      <c r="F57" s="27"/>
      <c r="G57" s="26"/>
      <c r="H57" s="27"/>
      <c r="I57" s="40" t="s">
        <v>51</v>
      </c>
      <c r="J57" s="40" t="s">
        <v>51</v>
      </c>
      <c r="L57" s="142" t="s">
        <v>51</v>
      </c>
      <c r="M57" s="143" t="s">
        <v>51</v>
      </c>
      <c r="N57" s="40"/>
    </row>
    <row r="58" spans="1:14">
      <c r="A58" s="3">
        <v>45</v>
      </c>
      <c r="B58" s="1" t="s">
        <v>52</v>
      </c>
      <c r="C58" s="1"/>
      <c r="D58" s="17">
        <v>2.7000000000000001E-3</v>
      </c>
      <c r="E58" s="26"/>
      <c r="F58" s="27"/>
      <c r="G58" s="26"/>
      <c r="H58" s="27"/>
      <c r="I58" s="40" t="s">
        <v>53</v>
      </c>
      <c r="J58" s="40" t="s">
        <v>53</v>
      </c>
      <c r="L58" s="142" t="s">
        <v>53</v>
      </c>
      <c r="M58" s="143" t="s">
        <v>53</v>
      </c>
      <c r="N58" s="40"/>
    </row>
    <row r="59" spans="1:14">
      <c r="A59" s="3"/>
      <c r="B59" s="1"/>
      <c r="C59" s="1"/>
      <c r="D59" s="1"/>
      <c r="E59" s="1"/>
      <c r="F59" s="1"/>
      <c r="G59" s="1"/>
      <c r="H59" s="1"/>
      <c r="I59" s="48" t="s">
        <v>54</v>
      </c>
      <c r="J59" s="48" t="s">
        <v>54</v>
      </c>
      <c r="L59" s="144" t="s">
        <v>54</v>
      </c>
      <c r="M59" s="145" t="s">
        <v>54</v>
      </c>
      <c r="N59" s="4"/>
    </row>
    <row r="60" spans="1:14">
      <c r="A60" s="14">
        <v>46</v>
      </c>
      <c r="B60" s="11" t="s">
        <v>55</v>
      </c>
      <c r="C60" s="58"/>
      <c r="D60" s="11"/>
      <c r="E60" s="58"/>
      <c r="F60" s="1" t="s">
        <v>56</v>
      </c>
      <c r="G60" s="1"/>
      <c r="H60" s="1"/>
      <c r="I60" s="43">
        <v>-18663877.98999998</v>
      </c>
      <c r="J60" s="43">
        <v>16586313.60857065</v>
      </c>
      <c r="L60" s="146">
        <f>I60*$L$72/365</f>
        <v>-14931102.391999984</v>
      </c>
      <c r="M60" s="185">
        <f>J60*$L$72/365</f>
        <v>13269050.886856521</v>
      </c>
    </row>
    <row r="61" spans="1:14" ht="15.75" thickBot="1">
      <c r="A61" s="3">
        <v>47</v>
      </c>
      <c r="B61" s="1" t="s">
        <v>57</v>
      </c>
      <c r="C61" s="1"/>
      <c r="D61" s="1"/>
      <c r="E61" s="1"/>
      <c r="F61" s="1"/>
      <c r="G61" s="1"/>
      <c r="H61" s="1"/>
      <c r="I61" s="49">
        <v>2.7000000000000001E-3</v>
      </c>
      <c r="J61" s="49">
        <v>2.7000000000000001E-3</v>
      </c>
      <c r="L61" s="159"/>
      <c r="M61" s="132"/>
    </row>
    <row r="62" spans="1:14">
      <c r="A62" s="3">
        <v>48</v>
      </c>
      <c r="B62" s="1" t="s">
        <v>58</v>
      </c>
      <c r="C62" s="1"/>
      <c r="D62" s="1"/>
      <c r="E62" s="1"/>
      <c r="F62" s="1"/>
      <c r="G62" s="1"/>
      <c r="H62" s="1"/>
      <c r="I62" s="38">
        <v>-50392</v>
      </c>
      <c r="J62" s="38">
        <v>44783</v>
      </c>
      <c r="L62" s="159"/>
      <c r="M62" s="132"/>
    </row>
    <row r="63" spans="1:14">
      <c r="A63" s="3"/>
      <c r="B63" s="1"/>
      <c r="C63" s="1"/>
      <c r="D63" s="1"/>
      <c r="E63" s="1"/>
      <c r="F63" s="1"/>
      <c r="G63" s="1"/>
      <c r="H63" s="1"/>
      <c r="I63" s="38"/>
      <c r="J63" s="11"/>
      <c r="L63" s="159"/>
      <c r="M63" s="132"/>
    </row>
    <row r="64" spans="1:14">
      <c r="A64" s="3">
        <v>49</v>
      </c>
      <c r="B64" s="1" t="s">
        <v>59</v>
      </c>
      <c r="C64" s="1"/>
      <c r="D64" s="1"/>
      <c r="E64" s="1"/>
      <c r="F64" s="1"/>
      <c r="G64" s="1"/>
      <c r="H64" s="1"/>
      <c r="I64" s="30">
        <v>24</v>
      </c>
      <c r="J64" s="11">
        <v>24</v>
      </c>
      <c r="L64" s="159"/>
      <c r="M64" s="132"/>
    </row>
    <row r="65" spans="1:13">
      <c r="A65" s="3"/>
      <c r="B65" s="1"/>
      <c r="C65" s="1"/>
      <c r="D65" s="1"/>
      <c r="E65" s="1"/>
      <c r="F65" s="40" t="s">
        <v>49</v>
      </c>
      <c r="G65" s="40" t="s">
        <v>50</v>
      </c>
      <c r="H65" s="11"/>
      <c r="I65" s="38"/>
      <c r="J65" s="11"/>
      <c r="L65" s="159"/>
      <c r="M65" s="132"/>
    </row>
    <row r="66" spans="1:13" ht="15.75" thickBot="1">
      <c r="A66" s="3">
        <v>50</v>
      </c>
      <c r="B66" s="1" t="s">
        <v>60</v>
      </c>
      <c r="C66" s="1"/>
      <c r="D66" s="1"/>
      <c r="E66" s="1"/>
      <c r="F66" s="40" t="s">
        <v>51</v>
      </c>
      <c r="G66" s="40" t="s">
        <v>51</v>
      </c>
      <c r="H66" s="11"/>
      <c r="I66" s="38">
        <v>-1209408</v>
      </c>
      <c r="J66" s="38">
        <v>1074792</v>
      </c>
      <c r="L66" s="179">
        <f>I66*$L$72/365</f>
        <v>-967526.40000000002</v>
      </c>
      <c r="M66" s="147">
        <f>J66*$L$72/365</f>
        <v>859833.6</v>
      </c>
    </row>
    <row r="67" spans="1:13" ht="15.75" thickBot="1">
      <c r="A67" s="3"/>
      <c r="B67" s="1"/>
      <c r="C67" s="1"/>
      <c r="D67" s="1"/>
      <c r="E67" s="1"/>
      <c r="F67" s="40" t="s">
        <v>53</v>
      </c>
      <c r="G67" s="40" t="s">
        <v>53</v>
      </c>
      <c r="H67" s="11"/>
      <c r="I67" s="11"/>
      <c r="J67" s="1"/>
    </row>
    <row r="68" spans="1:13" ht="15.75" thickBot="1">
      <c r="A68" s="14">
        <v>51</v>
      </c>
      <c r="B68" s="11" t="s">
        <v>61</v>
      </c>
      <c r="C68" s="58"/>
      <c r="D68" s="38"/>
      <c r="E68" s="8"/>
      <c r="F68" s="50">
        <v>-18663877.98999998</v>
      </c>
      <c r="G68" s="51">
        <v>16586313.60857065</v>
      </c>
      <c r="H68" s="52" t="s">
        <v>62</v>
      </c>
      <c r="I68" s="53"/>
      <c r="J68" s="1"/>
    </row>
    <row r="69" spans="1:13" ht="15.75" thickBot="1">
      <c r="A69" s="3">
        <v>52</v>
      </c>
      <c r="B69" s="1" t="s">
        <v>63</v>
      </c>
      <c r="C69" s="1"/>
      <c r="D69" s="1"/>
      <c r="E69" s="7"/>
      <c r="F69" s="54">
        <v>-1209408</v>
      </c>
      <c r="G69" s="55">
        <v>1074792</v>
      </c>
      <c r="H69" s="56" t="s">
        <v>62</v>
      </c>
      <c r="I69" s="57"/>
      <c r="J69" s="1"/>
      <c r="L69" s="188" t="s">
        <v>73</v>
      </c>
      <c r="M69" s="189"/>
    </row>
    <row r="70" spans="1:13">
      <c r="A70" s="1"/>
      <c r="B70" s="1"/>
      <c r="C70" s="1"/>
      <c r="D70" s="35"/>
      <c r="E70" s="1"/>
      <c r="F70" s="11"/>
      <c r="G70" s="11"/>
      <c r="H70" s="11"/>
      <c r="I70" s="11"/>
      <c r="J70" s="1"/>
      <c r="L70" s="169">
        <v>41640</v>
      </c>
      <c r="M70" s="133">
        <v>41932</v>
      </c>
    </row>
    <row r="71" spans="1:13">
      <c r="A71" s="3">
        <v>53</v>
      </c>
      <c r="B71" s="1" t="s">
        <v>64</v>
      </c>
      <c r="C71" s="1"/>
      <c r="D71" s="1"/>
      <c r="E71" s="1"/>
      <c r="F71" s="1"/>
      <c r="G71" s="1"/>
      <c r="H71" s="1"/>
      <c r="I71" s="1"/>
      <c r="J71" s="1"/>
      <c r="L71" s="159"/>
      <c r="M71" s="132"/>
    </row>
    <row r="72" spans="1:13">
      <c r="A72" s="3">
        <v>54</v>
      </c>
      <c r="B72" s="1" t="s">
        <v>65</v>
      </c>
      <c r="C72" s="1"/>
      <c r="D72" s="1"/>
      <c r="E72" s="1"/>
      <c r="F72" s="1"/>
      <c r="G72" s="1"/>
      <c r="H72" s="1"/>
      <c r="I72" s="1"/>
      <c r="J72" s="1"/>
      <c r="L72" s="182">
        <f>M70-L70</f>
        <v>292</v>
      </c>
      <c r="M72" s="132" t="s">
        <v>69</v>
      </c>
    </row>
    <row r="73" spans="1:13" ht="15.75" thickBot="1">
      <c r="A73" s="3">
        <v>55</v>
      </c>
      <c r="B73" s="1" t="s">
        <v>66</v>
      </c>
      <c r="C73" s="1"/>
      <c r="D73" s="1"/>
      <c r="E73" s="1"/>
      <c r="F73" s="1"/>
      <c r="G73" s="1"/>
      <c r="H73" s="1"/>
      <c r="I73" s="1"/>
      <c r="J73" s="1"/>
      <c r="L73" s="140">
        <v>73</v>
      </c>
      <c r="M73" s="170" t="s">
        <v>70</v>
      </c>
    </row>
    <row r="74" spans="1:13">
      <c r="A74" s="3"/>
      <c r="B74" s="1"/>
      <c r="C74" s="1"/>
      <c r="D74" s="1"/>
      <c r="E74" s="1"/>
      <c r="F74" s="1"/>
      <c r="G74" s="1"/>
      <c r="H74" s="1"/>
      <c r="I74" s="1"/>
      <c r="J74" s="1"/>
    </row>
    <row r="75" spans="1:13">
      <c r="A75" s="3">
        <v>56</v>
      </c>
      <c r="B75" s="59" t="s">
        <v>67</v>
      </c>
      <c r="C75" s="1"/>
      <c r="D75" s="1"/>
      <c r="E75" s="1"/>
      <c r="F75" s="1"/>
      <c r="G75" s="1"/>
      <c r="H75" s="1"/>
      <c r="I75" s="1"/>
      <c r="J75" s="1"/>
    </row>
    <row r="183" spans="1:2">
      <c r="A183" s="11"/>
      <c r="B183" s="11"/>
    </row>
  </sheetData>
  <mergeCells count="2">
    <mergeCell ref="L69:M69"/>
    <mergeCell ref="L54:M54"/>
  </mergeCells>
  <hyperlinks>
    <hyperlink ref="B7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6" workbookViewId="0">
      <selection activeCell="J51" sqref="J51"/>
    </sheetView>
  </sheetViews>
  <sheetFormatPr defaultRowHeight="15"/>
  <cols>
    <col min="6" max="6" width="13.5703125" customWidth="1"/>
    <col min="7" max="7" width="13.42578125" customWidth="1"/>
    <col min="9" max="9" width="16.5703125" customWidth="1"/>
    <col min="10" max="10" width="15.42578125" customWidth="1"/>
    <col min="12" max="12" width="12.7109375" customWidth="1"/>
    <col min="13" max="13" width="15" customWidth="1"/>
    <col min="14" max="14" width="6.5703125" customWidth="1"/>
    <col min="15" max="15" width="14.28515625" customWidth="1"/>
    <col min="16" max="16" width="10.7109375" bestFit="1" customWidth="1"/>
  </cols>
  <sheetData>
    <row r="1" spans="1:11" ht="15.75">
      <c r="A1" s="75" t="s">
        <v>0</v>
      </c>
      <c r="B1" s="65"/>
      <c r="C1" s="65"/>
      <c r="D1" s="65"/>
      <c r="E1" s="65"/>
      <c r="F1" s="65"/>
      <c r="G1" s="91"/>
      <c r="H1" s="65"/>
      <c r="I1" s="65"/>
      <c r="J1" s="100" t="s">
        <v>1</v>
      </c>
      <c r="K1" s="65"/>
    </row>
    <row r="2" spans="1:11">
      <c r="A2" s="75" t="s">
        <v>2</v>
      </c>
      <c r="B2" s="65"/>
      <c r="C2" s="65"/>
      <c r="D2" s="65"/>
      <c r="E2" s="65"/>
      <c r="F2" s="65"/>
      <c r="G2" s="65"/>
      <c r="H2" s="65"/>
      <c r="I2" s="65"/>
      <c r="J2" s="100" t="s">
        <v>3</v>
      </c>
      <c r="K2" s="65"/>
    </row>
    <row r="3" spans="1:11">
      <c r="A3" s="75" t="s">
        <v>4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>
      <c r="A4" s="67" t="s">
        <v>5</v>
      </c>
      <c r="B4" s="65"/>
      <c r="C4" s="65"/>
      <c r="D4" s="65"/>
      <c r="E4" s="65"/>
      <c r="F4" s="65"/>
      <c r="G4" s="65"/>
      <c r="H4" s="65"/>
      <c r="I4" s="94"/>
      <c r="J4" s="65"/>
      <c r="K4" s="65"/>
    </row>
    <row r="5" spans="1:11" ht="15.75">
      <c r="A5" s="84" t="s">
        <v>6</v>
      </c>
      <c r="B5" s="95"/>
      <c r="C5" s="65"/>
      <c r="D5" s="65"/>
      <c r="E5" s="65"/>
      <c r="F5" s="65"/>
      <c r="G5" s="65"/>
      <c r="H5" s="65"/>
      <c r="I5" s="94"/>
      <c r="J5" s="65"/>
      <c r="K5" s="65"/>
    </row>
    <row r="6" spans="1:11">
      <c r="A6" s="67">
        <v>1</v>
      </c>
      <c r="B6" s="96" t="s">
        <v>7</v>
      </c>
      <c r="C6" s="65"/>
      <c r="D6" s="65"/>
      <c r="E6" s="65"/>
      <c r="F6" s="65"/>
      <c r="G6" s="65"/>
      <c r="H6" s="65"/>
      <c r="I6" s="94"/>
      <c r="J6" s="65"/>
      <c r="K6" s="65"/>
    </row>
    <row r="7" spans="1:11">
      <c r="A7" s="77">
        <v>2</v>
      </c>
      <c r="B7" s="74" t="s">
        <v>8</v>
      </c>
      <c r="C7" s="74"/>
      <c r="D7" s="74"/>
      <c r="E7" s="74"/>
      <c r="F7" s="74"/>
      <c r="G7" s="74"/>
      <c r="H7" s="74"/>
      <c r="I7" s="106">
        <v>187810224.41999999</v>
      </c>
      <c r="J7" s="74"/>
      <c r="K7" s="74"/>
    </row>
    <row r="8" spans="1:11">
      <c r="A8" s="78">
        <v>3</v>
      </c>
      <c r="B8" s="74" t="s">
        <v>9</v>
      </c>
      <c r="C8" s="74"/>
      <c r="D8" s="74"/>
      <c r="E8" s="74"/>
      <c r="F8" s="74"/>
      <c r="G8" s="74"/>
      <c r="H8" s="74"/>
      <c r="I8" s="107">
        <v>177820068.43000001</v>
      </c>
      <c r="J8" s="74"/>
      <c r="K8" s="74"/>
    </row>
    <row r="9" spans="1:11">
      <c r="A9" s="78">
        <v>4</v>
      </c>
      <c r="B9" s="74" t="s">
        <v>10</v>
      </c>
      <c r="C9" s="74"/>
      <c r="D9" s="74"/>
      <c r="E9" s="74"/>
      <c r="F9" s="74"/>
      <c r="G9" s="74"/>
      <c r="H9" s="74"/>
      <c r="I9" s="108">
        <v>-9990155.9899999797</v>
      </c>
      <c r="J9" s="74"/>
      <c r="K9" s="74"/>
    </row>
    <row r="10" spans="1:11" ht="15.75">
      <c r="A10" s="83"/>
      <c r="B10" s="65"/>
      <c r="C10" s="65"/>
      <c r="D10" s="65"/>
      <c r="E10" s="65"/>
      <c r="F10" s="65"/>
      <c r="G10" s="65"/>
      <c r="H10" s="65"/>
      <c r="I10" s="94"/>
      <c r="J10" s="65"/>
      <c r="K10" s="65"/>
    </row>
    <row r="11" spans="1:11">
      <c r="A11" s="77">
        <v>5</v>
      </c>
      <c r="B11" s="109" t="s">
        <v>11</v>
      </c>
      <c r="C11" s="74"/>
      <c r="D11" s="74"/>
      <c r="E11" s="74"/>
      <c r="F11" s="74"/>
      <c r="G11" s="74"/>
      <c r="H11" s="74"/>
      <c r="I11" s="101"/>
      <c r="J11" s="74"/>
      <c r="K11" s="65"/>
    </row>
    <row r="12" spans="1:11">
      <c r="A12" s="77">
        <v>6</v>
      </c>
      <c r="B12" s="74" t="s">
        <v>12</v>
      </c>
      <c r="C12" s="74"/>
      <c r="D12" s="74"/>
      <c r="E12" s="74"/>
      <c r="F12" s="74"/>
      <c r="G12" s="74"/>
      <c r="H12" s="74"/>
      <c r="I12" s="106">
        <v>78367136.825696319</v>
      </c>
      <c r="J12" s="74"/>
      <c r="K12" s="65"/>
    </row>
    <row r="13" spans="1:11">
      <c r="A13" s="77">
        <v>7</v>
      </c>
      <c r="B13" s="74" t="s">
        <v>13</v>
      </c>
      <c r="C13" s="74"/>
      <c r="D13" s="74"/>
      <c r="E13" s="74"/>
      <c r="F13" s="74"/>
      <c r="G13" s="74"/>
      <c r="H13" s="74"/>
      <c r="I13" s="107">
        <v>64624095.853356674</v>
      </c>
      <c r="J13" s="74"/>
      <c r="K13" s="65"/>
    </row>
    <row r="14" spans="1:11">
      <c r="A14" s="77">
        <v>8</v>
      </c>
      <c r="B14" s="74" t="s">
        <v>14</v>
      </c>
      <c r="C14" s="74"/>
      <c r="D14" s="74"/>
      <c r="E14" s="74"/>
      <c r="F14" s="74"/>
      <c r="G14" s="74"/>
      <c r="H14" s="74"/>
      <c r="I14" s="108">
        <v>13743040.972339645</v>
      </c>
      <c r="J14" s="125"/>
      <c r="K14" s="105"/>
    </row>
    <row r="15" spans="1:11">
      <c r="A15" s="67"/>
      <c r="B15" s="65"/>
      <c r="C15" s="65"/>
      <c r="D15" s="65"/>
      <c r="E15" s="65"/>
      <c r="F15" s="65"/>
      <c r="G15" s="65"/>
      <c r="H15" s="65"/>
      <c r="I15" s="94"/>
      <c r="J15" s="65"/>
      <c r="K15" s="65"/>
    </row>
    <row r="16" spans="1:11">
      <c r="A16" s="77">
        <v>9</v>
      </c>
      <c r="B16" s="74" t="s">
        <v>15</v>
      </c>
      <c r="C16" s="74"/>
      <c r="D16" s="74"/>
      <c r="E16" s="74"/>
      <c r="F16" s="74"/>
      <c r="G16" s="74"/>
      <c r="H16" s="74"/>
      <c r="I16" s="106">
        <v>3752884.9823396653</v>
      </c>
      <c r="J16" s="74"/>
      <c r="K16" s="65"/>
    </row>
    <row r="17" spans="1:11">
      <c r="A17" s="67"/>
      <c r="B17" s="65"/>
      <c r="C17" s="65"/>
      <c r="D17" s="65"/>
      <c r="E17" s="65"/>
      <c r="F17" s="65"/>
      <c r="G17" s="65"/>
      <c r="H17" s="65"/>
      <c r="I17" s="105"/>
      <c r="J17" s="65"/>
      <c r="K17" s="65"/>
    </row>
    <row r="18" spans="1:11">
      <c r="A18" s="67">
        <v>10</v>
      </c>
      <c r="B18" s="96" t="s">
        <v>16</v>
      </c>
      <c r="C18" s="65"/>
      <c r="D18" s="65"/>
      <c r="E18" s="65"/>
      <c r="F18" s="65"/>
      <c r="G18" s="65"/>
      <c r="H18" s="65"/>
      <c r="I18" s="94"/>
      <c r="J18" s="65"/>
      <c r="K18" s="65"/>
    </row>
    <row r="19" spans="1:11">
      <c r="A19" s="67">
        <v>11</v>
      </c>
      <c r="B19" s="79" t="s">
        <v>17</v>
      </c>
      <c r="C19" s="65"/>
      <c r="D19" s="65"/>
      <c r="E19" s="65"/>
      <c r="F19" s="65"/>
      <c r="G19" s="65"/>
      <c r="H19" s="65"/>
      <c r="I19" s="66">
        <v>4572000</v>
      </c>
      <c r="J19" s="65" t="s">
        <v>18</v>
      </c>
      <c r="K19" s="65"/>
    </row>
    <row r="20" spans="1:11">
      <c r="A20" s="67">
        <v>12</v>
      </c>
      <c r="B20" s="79" t="s">
        <v>19</v>
      </c>
      <c r="C20" s="65"/>
      <c r="D20" s="65"/>
      <c r="E20" s="65"/>
      <c r="F20" s="65"/>
      <c r="G20" s="65"/>
      <c r="H20" s="65"/>
      <c r="I20" s="92">
        <v>4657000</v>
      </c>
      <c r="J20" s="65" t="s">
        <v>18</v>
      </c>
      <c r="K20" s="65"/>
    </row>
    <row r="21" spans="1:11">
      <c r="A21" s="67">
        <v>13</v>
      </c>
      <c r="B21" s="65" t="s">
        <v>20</v>
      </c>
      <c r="C21" s="65"/>
      <c r="D21" s="65"/>
      <c r="E21" s="65"/>
      <c r="F21" s="65"/>
      <c r="G21" s="65"/>
      <c r="H21" s="65"/>
      <c r="I21" s="68">
        <v>-85000</v>
      </c>
      <c r="J21" s="65" t="s">
        <v>18</v>
      </c>
      <c r="K21" s="65"/>
    </row>
    <row r="22" spans="1:11">
      <c r="A22" s="67"/>
      <c r="B22" s="65"/>
      <c r="C22" s="65"/>
      <c r="D22" s="65"/>
      <c r="E22" s="65"/>
      <c r="F22" s="65"/>
      <c r="G22" s="65"/>
      <c r="H22" s="65"/>
      <c r="I22" s="66"/>
      <c r="J22" s="65"/>
      <c r="K22" s="65"/>
    </row>
    <row r="23" spans="1:11">
      <c r="A23" s="77">
        <v>14</v>
      </c>
      <c r="B23" s="74" t="s">
        <v>21</v>
      </c>
      <c r="C23" s="74"/>
      <c r="D23" s="74"/>
      <c r="E23" s="74"/>
      <c r="F23" s="74"/>
      <c r="G23" s="74"/>
      <c r="H23" s="74"/>
      <c r="I23" s="110">
        <v>23.138000000000002</v>
      </c>
      <c r="J23" s="74"/>
      <c r="K23" s="74"/>
    </row>
    <row r="24" spans="1:11">
      <c r="A24" s="77"/>
      <c r="B24" s="74"/>
      <c r="C24" s="74"/>
      <c r="D24" s="74"/>
      <c r="E24" s="74"/>
      <c r="F24" s="74"/>
      <c r="G24" s="74"/>
      <c r="H24" s="74"/>
      <c r="I24" s="101"/>
      <c r="J24" s="74"/>
      <c r="K24" s="74"/>
    </row>
    <row r="25" spans="1:11">
      <c r="A25" s="77">
        <v>15</v>
      </c>
      <c r="B25" s="74" t="s">
        <v>22</v>
      </c>
      <c r="C25" s="74"/>
      <c r="D25" s="74"/>
      <c r="E25" s="74"/>
      <c r="F25" s="74"/>
      <c r="G25" s="74"/>
      <c r="H25" s="74"/>
      <c r="I25" s="110">
        <v>24.306999999999999</v>
      </c>
      <c r="J25" s="74"/>
      <c r="K25" s="74"/>
    </row>
    <row r="26" spans="1:11">
      <c r="A26" s="67"/>
      <c r="B26" s="65"/>
      <c r="C26" s="65"/>
      <c r="D26" s="65"/>
      <c r="E26" s="65"/>
      <c r="F26" s="65"/>
      <c r="G26" s="65"/>
      <c r="H26" s="65"/>
      <c r="I26" s="94"/>
      <c r="J26" s="65"/>
      <c r="K26" s="65"/>
    </row>
    <row r="27" spans="1:11" ht="15.75" thickBot="1">
      <c r="A27" s="67">
        <v>16</v>
      </c>
      <c r="B27" s="65" t="s">
        <v>23</v>
      </c>
      <c r="C27" s="65"/>
      <c r="D27" s="65"/>
      <c r="E27" s="65"/>
      <c r="F27" s="65"/>
      <c r="G27" s="65"/>
      <c r="H27" s="65"/>
      <c r="I27" s="99">
        <v>-1966730</v>
      </c>
      <c r="J27" s="65"/>
      <c r="K27" s="65"/>
    </row>
    <row r="28" spans="1:11" ht="16.5" thickTop="1" thickBot="1">
      <c r="A28" s="67"/>
      <c r="B28" s="65"/>
      <c r="C28" s="65"/>
      <c r="D28" s="65"/>
      <c r="E28" s="65"/>
      <c r="F28" s="65"/>
      <c r="G28" s="65"/>
      <c r="H28" s="65"/>
      <c r="I28" s="94"/>
      <c r="J28" s="65"/>
      <c r="K28" s="65"/>
    </row>
    <row r="29" spans="1:11" ht="15.75" thickBot="1">
      <c r="A29" s="97">
        <v>17</v>
      </c>
      <c r="B29" s="73" t="s">
        <v>24</v>
      </c>
      <c r="C29" s="73"/>
      <c r="D29" s="73"/>
      <c r="E29" s="73"/>
      <c r="F29" s="73"/>
      <c r="G29" s="73"/>
      <c r="H29" s="73"/>
      <c r="I29" s="104">
        <v>1786154.9823396653</v>
      </c>
      <c r="J29" s="65"/>
      <c r="K29" s="65"/>
    </row>
    <row r="30" spans="1:11">
      <c r="A30" s="65"/>
      <c r="B30" s="65"/>
      <c r="C30" s="65"/>
      <c r="D30" s="65"/>
      <c r="E30" s="65"/>
      <c r="F30" s="65"/>
      <c r="G30" s="65"/>
      <c r="H30" s="65"/>
      <c r="I30" s="94"/>
      <c r="J30" s="65"/>
      <c r="K30" s="65"/>
    </row>
    <row r="31" spans="1:11">
      <c r="A31" s="67">
        <v>18</v>
      </c>
      <c r="B31" s="109" t="s">
        <v>25</v>
      </c>
      <c r="C31" s="65" t="s">
        <v>26</v>
      </c>
      <c r="D31" s="65"/>
      <c r="E31" s="65"/>
      <c r="F31" s="65"/>
      <c r="G31" s="65"/>
      <c r="H31" s="65"/>
      <c r="I31" s="94"/>
      <c r="J31" s="65"/>
      <c r="K31" s="65"/>
    </row>
    <row r="32" spans="1:11">
      <c r="A32" s="67">
        <v>19</v>
      </c>
      <c r="B32" s="76"/>
      <c r="C32" s="67" t="s">
        <v>27</v>
      </c>
      <c r="D32" s="67"/>
      <c r="E32" s="126"/>
      <c r="F32" s="126"/>
      <c r="G32" s="65"/>
      <c r="H32" s="65"/>
      <c r="I32" s="105"/>
      <c r="J32" s="65"/>
      <c r="K32" s="65"/>
    </row>
    <row r="33" spans="1:9">
      <c r="A33" s="67">
        <v>20</v>
      </c>
      <c r="B33" s="76"/>
      <c r="C33" s="67" t="s">
        <v>28</v>
      </c>
      <c r="D33" s="67"/>
      <c r="E33" s="86"/>
      <c r="F33" s="86"/>
      <c r="G33" s="79"/>
      <c r="H33" s="79"/>
      <c r="I33" s="94"/>
    </row>
    <row r="34" spans="1:9">
      <c r="A34" s="67">
        <v>21</v>
      </c>
      <c r="B34" s="65"/>
      <c r="C34" s="72" t="s">
        <v>29</v>
      </c>
      <c r="D34" s="67" t="s">
        <v>30</v>
      </c>
      <c r="E34" s="85"/>
      <c r="F34" s="86"/>
      <c r="G34" s="85"/>
      <c r="H34" s="86"/>
      <c r="I34" s="65"/>
    </row>
    <row r="35" spans="1:9">
      <c r="A35" s="67">
        <v>22</v>
      </c>
      <c r="B35" s="65"/>
      <c r="C35" s="72" t="s">
        <v>31</v>
      </c>
      <c r="D35" s="67" t="s">
        <v>32</v>
      </c>
      <c r="E35" s="85"/>
      <c r="F35" s="86"/>
      <c r="G35" s="85"/>
      <c r="H35" s="86"/>
      <c r="I35" s="65"/>
    </row>
    <row r="36" spans="1:9">
      <c r="A36" s="67">
        <v>23</v>
      </c>
      <c r="B36" s="76" t="s">
        <v>33</v>
      </c>
      <c r="C36" s="81" t="s">
        <v>34</v>
      </c>
      <c r="D36" s="69" t="s">
        <v>35</v>
      </c>
      <c r="E36" s="87"/>
      <c r="F36" s="88"/>
      <c r="G36" s="87"/>
      <c r="H36" s="88"/>
      <c r="I36" s="65"/>
    </row>
    <row r="37" spans="1:9">
      <c r="A37" s="67">
        <v>24</v>
      </c>
      <c r="B37" s="123" t="s">
        <v>36</v>
      </c>
      <c r="C37" s="124">
        <v>3.2500000000000001E-2</v>
      </c>
      <c r="D37" s="80">
        <v>2.8E-3</v>
      </c>
      <c r="E37" s="89"/>
      <c r="F37" s="90"/>
      <c r="G37" s="89"/>
      <c r="H37" s="90"/>
      <c r="I37" s="65"/>
    </row>
    <row r="38" spans="1:9">
      <c r="A38" s="67">
        <v>25</v>
      </c>
      <c r="B38" s="65" t="s">
        <v>37</v>
      </c>
      <c r="C38" s="124">
        <v>3.2500000000000001E-2</v>
      </c>
      <c r="D38" s="80">
        <v>2.5000000000000001E-3</v>
      </c>
      <c r="E38" s="89"/>
      <c r="F38" s="90"/>
      <c r="G38" s="89"/>
      <c r="H38" s="90"/>
      <c r="I38" s="65"/>
    </row>
    <row r="39" spans="1:9">
      <c r="A39" s="67">
        <v>26</v>
      </c>
      <c r="B39" s="65" t="s">
        <v>38</v>
      </c>
      <c r="C39" s="124">
        <v>3.2500000000000001E-2</v>
      </c>
      <c r="D39" s="80">
        <v>2.8E-3</v>
      </c>
      <c r="E39" s="89"/>
      <c r="F39" s="90"/>
      <c r="G39" s="89"/>
      <c r="H39" s="90"/>
      <c r="I39" s="65"/>
    </row>
    <row r="40" spans="1:9">
      <c r="A40" s="67">
        <v>27</v>
      </c>
      <c r="B40" s="65" t="s">
        <v>39</v>
      </c>
      <c r="C40" s="124">
        <v>3.2500000000000001E-2</v>
      </c>
      <c r="D40" s="80">
        <v>2.7000000000000001E-3</v>
      </c>
      <c r="E40" s="89"/>
      <c r="F40" s="90"/>
      <c r="G40" s="89"/>
      <c r="H40" s="90"/>
      <c r="I40" s="65"/>
    </row>
    <row r="41" spans="1:9">
      <c r="A41" s="67">
        <v>28</v>
      </c>
      <c r="B41" s="65" t="s">
        <v>40</v>
      </c>
      <c r="C41" s="124">
        <v>3.2500000000000001E-2</v>
      </c>
      <c r="D41" s="80">
        <v>2.8E-3</v>
      </c>
      <c r="E41" s="89"/>
      <c r="F41" s="90"/>
      <c r="G41" s="89"/>
      <c r="H41" s="90"/>
      <c r="I41" s="65"/>
    </row>
    <row r="42" spans="1:9">
      <c r="A42" s="67">
        <v>29</v>
      </c>
      <c r="B42" s="65" t="s">
        <v>41</v>
      </c>
      <c r="C42" s="124">
        <v>3.2500000000000001E-2</v>
      </c>
      <c r="D42" s="80">
        <v>2.7000000000000001E-3</v>
      </c>
      <c r="E42" s="89"/>
      <c r="F42" s="90"/>
      <c r="G42" s="89"/>
      <c r="H42" s="90"/>
      <c r="I42" s="65"/>
    </row>
    <row r="43" spans="1:9">
      <c r="A43" s="67">
        <v>30</v>
      </c>
      <c r="B43" s="65" t="s">
        <v>42</v>
      </c>
      <c r="C43" s="124">
        <v>3.2500000000000001E-2</v>
      </c>
      <c r="D43" s="80">
        <v>2.8E-3</v>
      </c>
      <c r="E43" s="89"/>
      <c r="F43" s="90"/>
      <c r="G43" s="89"/>
      <c r="H43" s="90"/>
      <c r="I43" s="65"/>
    </row>
    <row r="44" spans="1:9">
      <c r="A44" s="67">
        <v>31</v>
      </c>
      <c r="B44" s="65" t="s">
        <v>43</v>
      </c>
      <c r="C44" s="124">
        <v>3.2500000000000001E-2</v>
      </c>
      <c r="D44" s="80">
        <v>2.8E-3</v>
      </c>
      <c r="E44" s="89"/>
      <c r="F44" s="90"/>
      <c r="G44" s="89"/>
      <c r="H44" s="90"/>
      <c r="I44" s="65"/>
    </row>
    <row r="45" spans="1:9">
      <c r="A45" s="67">
        <v>32</v>
      </c>
      <c r="B45" s="65" t="s">
        <v>44</v>
      </c>
      <c r="C45" s="124">
        <v>3.2500000000000001E-2</v>
      </c>
      <c r="D45" s="80">
        <v>2.7000000000000001E-3</v>
      </c>
      <c r="E45" s="89"/>
      <c r="F45" s="90"/>
      <c r="G45" s="89"/>
      <c r="H45" s="90"/>
      <c r="I45" s="65"/>
    </row>
    <row r="46" spans="1:9">
      <c r="A46" s="67">
        <v>33</v>
      </c>
      <c r="B46" s="65" t="s">
        <v>45</v>
      </c>
      <c r="C46" s="124">
        <v>3.2500000000000001E-2</v>
      </c>
      <c r="D46" s="80">
        <v>2.8E-3</v>
      </c>
      <c r="E46" s="89"/>
      <c r="F46" s="90"/>
      <c r="G46" s="89"/>
      <c r="H46" s="90"/>
      <c r="I46" s="65"/>
    </row>
    <row r="47" spans="1:9">
      <c r="A47" s="67">
        <v>34</v>
      </c>
      <c r="B47" s="65" t="s">
        <v>46</v>
      </c>
      <c r="C47" s="124">
        <v>3.2500000000000001E-2</v>
      </c>
      <c r="D47" s="80">
        <v>2.7000000000000001E-3</v>
      </c>
      <c r="E47" s="89"/>
      <c r="F47" s="90"/>
      <c r="G47" s="89"/>
      <c r="H47" s="90"/>
      <c r="I47" s="65"/>
    </row>
    <row r="48" spans="1:9">
      <c r="A48" s="67">
        <v>35</v>
      </c>
      <c r="B48" s="65" t="s">
        <v>47</v>
      </c>
      <c r="C48" s="124">
        <v>3.2500000000000001E-2</v>
      </c>
      <c r="D48" s="102">
        <v>2.8E-3</v>
      </c>
      <c r="E48" s="89"/>
      <c r="F48" s="90"/>
      <c r="G48" s="89"/>
      <c r="H48" s="90"/>
      <c r="I48" s="65"/>
    </row>
    <row r="49" spans="1:13">
      <c r="A49" s="67">
        <v>36</v>
      </c>
      <c r="B49" s="123" t="s">
        <v>48</v>
      </c>
      <c r="C49" s="124">
        <v>3.2500000000000001E-2</v>
      </c>
      <c r="D49" s="102">
        <v>2.8E-3</v>
      </c>
      <c r="E49" s="89"/>
      <c r="F49" s="90"/>
      <c r="G49" s="89"/>
      <c r="H49" s="90"/>
      <c r="I49" s="65"/>
      <c r="J49" s="65"/>
    </row>
    <row r="50" spans="1:13">
      <c r="A50" s="67">
        <v>37</v>
      </c>
      <c r="B50" s="65" t="s">
        <v>37</v>
      </c>
      <c r="C50" s="124">
        <v>3.2500000000000001E-2</v>
      </c>
      <c r="D50" s="102">
        <v>2.5000000000000001E-3</v>
      </c>
      <c r="E50" s="89"/>
      <c r="F50" s="90"/>
      <c r="G50" s="89"/>
      <c r="H50" s="90"/>
      <c r="I50" s="65"/>
      <c r="J50" s="65"/>
    </row>
    <row r="51" spans="1:13">
      <c r="A51" s="67">
        <v>38</v>
      </c>
      <c r="B51" s="65" t="s">
        <v>38</v>
      </c>
      <c r="C51" s="124">
        <v>3.2500000000000001E-2</v>
      </c>
      <c r="D51" s="102">
        <v>2.8E-3</v>
      </c>
      <c r="E51" s="89"/>
      <c r="F51" s="90"/>
      <c r="G51" s="89"/>
      <c r="H51" s="90"/>
      <c r="I51" s="65"/>
      <c r="J51" s="65"/>
    </row>
    <row r="52" spans="1:13" ht="15.75" thickBot="1">
      <c r="A52" s="67">
        <v>39</v>
      </c>
      <c r="B52" s="65" t="s">
        <v>39</v>
      </c>
      <c r="C52" s="124">
        <v>3.2500000000000001E-2</v>
      </c>
      <c r="D52" s="102">
        <v>2.7000000000000001E-3</v>
      </c>
      <c r="E52" s="89"/>
      <c r="F52" s="90"/>
      <c r="G52" s="89"/>
      <c r="H52" s="90"/>
      <c r="I52" s="65"/>
      <c r="J52" s="65"/>
    </row>
    <row r="53" spans="1:13">
      <c r="A53" s="67">
        <v>40</v>
      </c>
      <c r="B53" s="65" t="s">
        <v>40</v>
      </c>
      <c r="C53" s="124">
        <v>3.2500000000000001E-2</v>
      </c>
      <c r="D53" s="102">
        <v>2.8E-3</v>
      </c>
      <c r="E53" s="89"/>
      <c r="F53" s="90"/>
      <c r="G53" s="89"/>
      <c r="H53" s="90"/>
      <c r="I53" s="65"/>
      <c r="J53" s="65"/>
      <c r="L53" s="173"/>
      <c r="M53" s="162"/>
    </row>
    <row r="54" spans="1:13">
      <c r="A54" s="67">
        <v>41</v>
      </c>
      <c r="B54" s="65" t="s">
        <v>41</v>
      </c>
      <c r="C54" s="124">
        <v>3.2500000000000001E-2</v>
      </c>
      <c r="D54" s="102">
        <v>2.7000000000000001E-3</v>
      </c>
      <c r="E54" s="89"/>
      <c r="F54" s="90"/>
      <c r="G54" s="89"/>
      <c r="H54" s="90"/>
      <c r="I54" s="65"/>
      <c r="J54" s="65"/>
      <c r="L54" s="190" t="s">
        <v>76</v>
      </c>
      <c r="M54" s="191"/>
    </row>
    <row r="55" spans="1:13">
      <c r="A55" s="67">
        <v>42</v>
      </c>
      <c r="B55" s="65" t="s">
        <v>42</v>
      </c>
      <c r="C55" s="124">
        <v>3.2500000000000001E-2</v>
      </c>
      <c r="D55" s="102">
        <v>2.8E-3</v>
      </c>
      <c r="E55" s="89"/>
      <c r="F55" s="90"/>
      <c r="G55" s="89"/>
      <c r="H55" s="90"/>
      <c r="I55" s="74"/>
      <c r="J55" s="74"/>
      <c r="L55" s="141" t="s">
        <v>68</v>
      </c>
      <c r="M55" s="156" t="s">
        <v>68</v>
      </c>
    </row>
    <row r="56" spans="1:13">
      <c r="A56" s="67">
        <v>43</v>
      </c>
      <c r="B56" s="65" t="s">
        <v>43</v>
      </c>
      <c r="C56" s="124">
        <v>3.2500000000000001E-2</v>
      </c>
      <c r="D56" s="102">
        <v>2.8E-3</v>
      </c>
      <c r="E56" s="89"/>
      <c r="F56" s="90"/>
      <c r="G56" s="89"/>
      <c r="H56" s="90"/>
      <c r="I56" s="103" t="s">
        <v>49</v>
      </c>
      <c r="J56" s="103" t="s">
        <v>50</v>
      </c>
      <c r="L56" s="161" t="s">
        <v>49</v>
      </c>
      <c r="M56" s="148" t="s">
        <v>50</v>
      </c>
    </row>
    <row r="57" spans="1:13" ht="15.75" thickBot="1">
      <c r="A57" s="67">
        <v>44</v>
      </c>
      <c r="B57" s="65" t="s">
        <v>44</v>
      </c>
      <c r="C57" s="124">
        <v>3.2500000000000001E-2</v>
      </c>
      <c r="D57" s="82">
        <v>2.7000000000000001E-3</v>
      </c>
      <c r="E57" s="89"/>
      <c r="F57" s="90"/>
      <c r="G57" s="89"/>
      <c r="H57" s="90"/>
      <c r="I57" s="103" t="s">
        <v>51</v>
      </c>
      <c r="J57" s="103" t="s">
        <v>51</v>
      </c>
      <c r="L57" s="161" t="s">
        <v>51</v>
      </c>
      <c r="M57" s="148" t="s">
        <v>51</v>
      </c>
    </row>
    <row r="58" spans="1:13">
      <c r="A58" s="67">
        <v>45</v>
      </c>
      <c r="B58" s="65" t="s">
        <v>52</v>
      </c>
      <c r="C58" s="65"/>
      <c r="D58" s="80">
        <v>2.7000000000000001E-3</v>
      </c>
      <c r="E58" s="89"/>
      <c r="F58" s="90"/>
      <c r="G58" s="89"/>
      <c r="H58" s="90"/>
      <c r="I58" s="103" t="s">
        <v>53</v>
      </c>
      <c r="J58" s="103" t="s">
        <v>53</v>
      </c>
      <c r="L58" s="161" t="s">
        <v>53</v>
      </c>
      <c r="M58" s="148" t="s">
        <v>53</v>
      </c>
    </row>
    <row r="59" spans="1:13">
      <c r="A59" s="67"/>
      <c r="B59" s="65"/>
      <c r="C59" s="65"/>
      <c r="D59" s="65"/>
      <c r="E59" s="65"/>
      <c r="F59" s="65"/>
      <c r="G59" s="65"/>
      <c r="H59" s="65"/>
      <c r="I59" s="111" t="s">
        <v>54</v>
      </c>
      <c r="J59" s="111" t="s">
        <v>54</v>
      </c>
      <c r="L59" s="171" t="s">
        <v>54</v>
      </c>
      <c r="M59" s="177" t="s">
        <v>54</v>
      </c>
    </row>
    <row r="60" spans="1:13">
      <c r="A60" s="77">
        <v>46</v>
      </c>
      <c r="B60" s="74" t="s">
        <v>55</v>
      </c>
      <c r="C60" s="121"/>
      <c r="D60" s="74"/>
      <c r="E60" s="121"/>
      <c r="F60" s="65" t="s">
        <v>56</v>
      </c>
      <c r="G60" s="65"/>
      <c r="H60" s="65"/>
      <c r="I60" s="127">
        <v>-18477896.98999998</v>
      </c>
      <c r="J60" s="127">
        <v>16240733.217909329</v>
      </c>
      <c r="L60" s="166">
        <f>I60*L73/365</f>
        <v>-3695579.3979999959</v>
      </c>
      <c r="M60" s="175">
        <f>J60*L73/365</f>
        <v>3248146.6435818658</v>
      </c>
    </row>
    <row r="61" spans="1:13" ht="15.75" thickBot="1">
      <c r="A61" s="67">
        <v>47</v>
      </c>
      <c r="B61" s="65" t="s">
        <v>57</v>
      </c>
      <c r="C61" s="65"/>
      <c r="D61" s="65"/>
      <c r="E61" s="65"/>
      <c r="F61" s="65"/>
      <c r="G61" s="65"/>
      <c r="H61" s="65"/>
      <c r="I61" s="112">
        <v>2.7000000000000001E-3</v>
      </c>
      <c r="J61" s="112">
        <v>2.7000000000000001E-3</v>
      </c>
      <c r="L61" s="154"/>
      <c r="M61" s="149"/>
    </row>
    <row r="62" spans="1:13">
      <c r="A62" s="67">
        <v>48</v>
      </c>
      <c r="B62" s="65" t="s">
        <v>58</v>
      </c>
      <c r="C62" s="65"/>
      <c r="D62" s="65"/>
      <c r="E62" s="65"/>
      <c r="F62" s="65"/>
      <c r="G62" s="65"/>
      <c r="H62" s="65"/>
      <c r="I62" s="101">
        <v>-32284</v>
      </c>
      <c r="J62" s="101">
        <v>37106</v>
      </c>
      <c r="L62" s="154"/>
      <c r="M62" s="149"/>
    </row>
    <row r="63" spans="1:13">
      <c r="A63" s="67"/>
      <c r="B63" s="65"/>
      <c r="C63" s="65"/>
      <c r="D63" s="65"/>
      <c r="E63" s="65"/>
      <c r="F63" s="65"/>
      <c r="G63" s="65"/>
      <c r="H63" s="65"/>
      <c r="I63" s="101"/>
      <c r="J63" s="74"/>
      <c r="L63" s="154"/>
      <c r="M63" s="149"/>
    </row>
    <row r="64" spans="1:13">
      <c r="A64" s="67">
        <v>49</v>
      </c>
      <c r="B64" s="65" t="s">
        <v>59</v>
      </c>
      <c r="C64" s="65"/>
      <c r="D64" s="65"/>
      <c r="E64" s="65"/>
      <c r="F64" s="65"/>
      <c r="G64" s="65"/>
      <c r="H64" s="65"/>
      <c r="I64" s="93">
        <v>24</v>
      </c>
      <c r="J64" s="74">
        <v>24</v>
      </c>
      <c r="L64" s="154"/>
      <c r="M64" s="149"/>
    </row>
    <row r="65" spans="1:13">
      <c r="A65" s="67"/>
      <c r="B65" s="65"/>
      <c r="C65" s="65"/>
      <c r="D65" s="65"/>
      <c r="E65" s="65"/>
      <c r="F65" s="103" t="s">
        <v>49</v>
      </c>
      <c r="G65" s="103" t="s">
        <v>50</v>
      </c>
      <c r="H65" s="74"/>
      <c r="I65" s="101"/>
      <c r="J65" s="74"/>
      <c r="L65" s="154"/>
      <c r="M65" s="149"/>
    </row>
    <row r="66" spans="1:13" ht="15.75" thickBot="1">
      <c r="A66" s="67">
        <v>50</v>
      </c>
      <c r="B66" s="65" t="s">
        <v>60</v>
      </c>
      <c r="C66" s="65"/>
      <c r="D66" s="65"/>
      <c r="E66" s="65"/>
      <c r="F66" s="103" t="s">
        <v>51</v>
      </c>
      <c r="G66" s="103" t="s">
        <v>51</v>
      </c>
      <c r="H66" s="74"/>
      <c r="I66" s="128">
        <v>-1197360</v>
      </c>
      <c r="J66" s="128">
        <v>1052400</v>
      </c>
      <c r="L66" s="181">
        <f>I66*L73/365</f>
        <v>-239472</v>
      </c>
      <c r="M66" s="151">
        <f>J66*L73/365</f>
        <v>210480</v>
      </c>
    </row>
    <row r="67" spans="1:13" ht="15.75" thickBot="1">
      <c r="A67" s="67"/>
      <c r="B67" s="65"/>
      <c r="C67" s="65"/>
      <c r="D67" s="65"/>
      <c r="E67" s="65"/>
      <c r="F67" s="103" t="s">
        <v>53</v>
      </c>
      <c r="G67" s="103" t="s">
        <v>53</v>
      </c>
      <c r="H67" s="74"/>
      <c r="I67" s="74"/>
      <c r="J67" s="65"/>
    </row>
    <row r="68" spans="1:13" ht="15.75" thickBot="1">
      <c r="A68" s="77">
        <v>51</v>
      </c>
      <c r="B68" s="74" t="s">
        <v>61</v>
      </c>
      <c r="C68" s="121"/>
      <c r="D68" s="101"/>
      <c r="E68" s="71"/>
      <c r="F68" s="113">
        <v>-11956885.98999998</v>
      </c>
      <c r="G68" s="114">
        <v>13743040.972339645</v>
      </c>
      <c r="H68" s="115" t="s">
        <v>62</v>
      </c>
      <c r="I68" s="116"/>
      <c r="J68" s="65"/>
    </row>
    <row r="69" spans="1:13" ht="15.75" thickBot="1">
      <c r="A69" s="67">
        <v>52</v>
      </c>
      <c r="B69" s="65" t="s">
        <v>63</v>
      </c>
      <c r="C69" s="65"/>
      <c r="D69" s="65"/>
      <c r="E69" s="70"/>
      <c r="F69" s="117">
        <v>-774816</v>
      </c>
      <c r="G69" s="118">
        <v>890544</v>
      </c>
      <c r="H69" s="119" t="s">
        <v>62</v>
      </c>
      <c r="I69" s="120"/>
      <c r="J69" s="65"/>
      <c r="L69" s="188" t="s">
        <v>73</v>
      </c>
      <c r="M69" s="189"/>
    </row>
    <row r="70" spans="1:13">
      <c r="A70" s="65"/>
      <c r="B70" s="65"/>
      <c r="C70" s="65"/>
      <c r="D70" s="98"/>
      <c r="E70" s="65"/>
      <c r="F70" s="74"/>
      <c r="G70" s="74"/>
      <c r="H70" s="74"/>
      <c r="I70" s="74"/>
      <c r="J70" s="65"/>
      <c r="L70" s="169">
        <v>41640</v>
      </c>
      <c r="M70" s="133">
        <v>41932</v>
      </c>
    </row>
    <row r="71" spans="1:13">
      <c r="A71" s="67">
        <v>53</v>
      </c>
      <c r="B71" s="65" t="s">
        <v>64</v>
      </c>
      <c r="C71" s="65"/>
      <c r="D71" s="65"/>
      <c r="E71" s="65"/>
      <c r="F71" s="65"/>
      <c r="G71" s="65"/>
      <c r="H71" s="65"/>
      <c r="I71" s="65"/>
      <c r="J71" s="65"/>
      <c r="L71" s="159"/>
      <c r="M71" s="132"/>
    </row>
    <row r="72" spans="1:13">
      <c r="A72" s="67">
        <v>54</v>
      </c>
      <c r="B72" s="65" t="s">
        <v>65</v>
      </c>
      <c r="C72" s="65"/>
      <c r="D72" s="65"/>
      <c r="E72" s="65"/>
      <c r="F72" s="65"/>
      <c r="G72" s="65"/>
      <c r="H72" s="65"/>
      <c r="I72" s="65"/>
      <c r="J72" s="65"/>
      <c r="L72" s="182">
        <f>M70-L70</f>
        <v>292</v>
      </c>
      <c r="M72" s="132" t="s">
        <v>69</v>
      </c>
    </row>
    <row r="73" spans="1:13" ht="15.75" thickBot="1">
      <c r="A73" s="67">
        <v>55</v>
      </c>
      <c r="B73" s="65" t="s">
        <v>66</v>
      </c>
      <c r="C73" s="65"/>
      <c r="D73" s="65"/>
      <c r="E73" s="65"/>
      <c r="F73" s="65"/>
      <c r="G73" s="65"/>
      <c r="H73" s="65"/>
      <c r="I73" s="65"/>
      <c r="J73" s="65"/>
      <c r="L73" s="140">
        <f>365-L72</f>
        <v>73</v>
      </c>
      <c r="M73" s="170" t="s">
        <v>70</v>
      </c>
    </row>
    <row r="74" spans="1:13">
      <c r="A74" s="67"/>
      <c r="B74" s="65"/>
      <c r="C74" s="65"/>
      <c r="D74" s="65"/>
      <c r="E74" s="65"/>
      <c r="F74" s="65"/>
      <c r="G74" s="65"/>
      <c r="H74" s="65"/>
      <c r="I74" s="65"/>
      <c r="J74" s="65"/>
    </row>
    <row r="75" spans="1:13">
      <c r="A75" s="67">
        <v>56</v>
      </c>
      <c r="B75" s="122" t="s">
        <v>67</v>
      </c>
      <c r="C75" s="65"/>
      <c r="D75" s="65"/>
      <c r="E75" s="65"/>
      <c r="F75" s="65"/>
      <c r="G75" s="65"/>
      <c r="H75" s="65"/>
      <c r="I75" s="65"/>
      <c r="J75" s="65"/>
    </row>
  </sheetData>
  <mergeCells count="2">
    <mergeCell ref="L69:M69"/>
    <mergeCell ref="L54:M54"/>
  </mergeCells>
  <hyperlinks>
    <hyperlink ref="B75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/>
  </sheetViews>
  <sheetFormatPr defaultRowHeight="15"/>
  <cols>
    <col min="1" max="1" width="73.28515625" customWidth="1"/>
    <col min="2" max="2" width="22" customWidth="1"/>
    <col min="3" max="3" width="18.85546875" customWidth="1"/>
    <col min="4" max="4" width="17" customWidth="1"/>
    <col min="6" max="6" width="10.7109375" bestFit="1" customWidth="1"/>
  </cols>
  <sheetData>
    <row r="1" spans="1:6">
      <c r="A1" t="s">
        <v>185</v>
      </c>
    </row>
    <row r="3" spans="1:6" ht="30">
      <c r="B3" s="131" t="s">
        <v>79</v>
      </c>
      <c r="C3" s="131" t="s">
        <v>80</v>
      </c>
      <c r="D3" s="131" t="s">
        <v>81</v>
      </c>
      <c r="E3" s="192" t="s">
        <v>73</v>
      </c>
      <c r="F3" s="193"/>
    </row>
    <row r="4" spans="1:6">
      <c r="A4" s="158" t="s">
        <v>82</v>
      </c>
      <c r="B4" s="157">
        <v>17876.938800000004</v>
      </c>
      <c r="C4" s="180">
        <v>18302.580200000026</v>
      </c>
      <c r="D4" s="137">
        <f>B4*$E$6/365+C4*$E$7/365</f>
        <v>17962.067080000008</v>
      </c>
      <c r="E4" s="138">
        <v>41640</v>
      </c>
      <c r="F4" s="130">
        <v>41932</v>
      </c>
    </row>
    <row r="5" spans="1:6">
      <c r="A5" s="158" t="s">
        <v>83</v>
      </c>
      <c r="B5" s="157">
        <v>15524.107200000057</v>
      </c>
      <c r="C5" s="180">
        <v>15893.728800000041</v>
      </c>
      <c r="D5" s="137">
        <f t="shared" ref="D5:D68" si="0">B5*$E$6/365+C5*$E$7/365</f>
        <v>15598.031520000053</v>
      </c>
      <c r="E5" s="129"/>
      <c r="F5" s="176"/>
    </row>
    <row r="6" spans="1:6">
      <c r="A6" s="158" t="s">
        <v>84</v>
      </c>
      <c r="B6" s="157">
        <v>18979.758000000089</v>
      </c>
      <c r="C6" s="180">
        <v>19431.657000000065</v>
      </c>
      <c r="D6" s="137">
        <f t="shared" si="0"/>
        <v>19070.137800000084</v>
      </c>
      <c r="E6" s="165">
        <f>F4-E4</f>
        <v>292</v>
      </c>
      <c r="F6" s="176" t="s">
        <v>69</v>
      </c>
    </row>
    <row r="7" spans="1:6">
      <c r="A7" s="158" t="s">
        <v>85</v>
      </c>
      <c r="B7" s="157">
        <v>14787.07952400003</v>
      </c>
      <c r="C7" s="180">
        <v>15139.152846000012</v>
      </c>
      <c r="D7" s="137">
        <f t="shared" si="0"/>
        <v>14857.494188400025</v>
      </c>
      <c r="E7" s="139">
        <f>365-E6</f>
        <v>73</v>
      </c>
      <c r="F7" s="155" t="s">
        <v>70</v>
      </c>
    </row>
    <row r="8" spans="1:6">
      <c r="A8" s="158" t="s">
        <v>86</v>
      </c>
      <c r="B8" s="157">
        <v>16445.499168000009</v>
      </c>
      <c r="C8" s="180">
        <v>16837.058672000014</v>
      </c>
      <c r="D8" s="137">
        <f t="shared" si="0"/>
        <v>16523.811068800009</v>
      </c>
    </row>
    <row r="9" spans="1:6">
      <c r="A9" s="158" t="s">
        <v>87</v>
      </c>
      <c r="B9" s="157">
        <v>5610.9900000000198</v>
      </c>
      <c r="C9" s="180">
        <v>5744.5850000000064</v>
      </c>
      <c r="D9" s="137">
        <f t="shared" si="0"/>
        <v>5637.7090000000171</v>
      </c>
    </row>
    <row r="10" spans="1:6">
      <c r="A10" s="158" t="s">
        <v>88</v>
      </c>
      <c r="B10" s="157">
        <v>142970.19979200047</v>
      </c>
      <c r="C10" s="180">
        <v>146374.25216800068</v>
      </c>
      <c r="D10" s="137">
        <f t="shared" si="0"/>
        <v>143651.0102672005</v>
      </c>
    </row>
    <row r="11" spans="1:6">
      <c r="A11" s="158" t="s">
        <v>89</v>
      </c>
      <c r="B11" s="157">
        <v>10961.361600000004</v>
      </c>
      <c r="C11" s="180">
        <v>11222.346400000009</v>
      </c>
      <c r="D11" s="137">
        <f t="shared" si="0"/>
        <v>11013.558560000005</v>
      </c>
    </row>
    <row r="12" spans="1:6">
      <c r="A12" s="158" t="s">
        <v>90</v>
      </c>
      <c r="B12" s="157">
        <v>165019.8633720004</v>
      </c>
      <c r="C12" s="180">
        <v>168948.90773800015</v>
      </c>
      <c r="D12" s="137">
        <f t="shared" si="0"/>
        <v>165805.67224520035</v>
      </c>
    </row>
    <row r="13" spans="1:6">
      <c r="A13" s="158" t="s">
        <v>91</v>
      </c>
      <c r="B13" s="157">
        <v>50327.130000000121</v>
      </c>
      <c r="C13" s="180">
        <v>51525.395000000019</v>
      </c>
      <c r="D13" s="137">
        <f t="shared" si="0"/>
        <v>50566.783000000098</v>
      </c>
    </row>
    <row r="14" spans="1:6">
      <c r="A14" s="158" t="s">
        <v>92</v>
      </c>
      <c r="B14" s="157">
        <v>19714.220400000049</v>
      </c>
      <c r="C14" s="180">
        <v>20183.606600000057</v>
      </c>
      <c r="D14" s="137">
        <f t="shared" si="0"/>
        <v>19808.097640000051</v>
      </c>
    </row>
    <row r="15" spans="1:6">
      <c r="A15" s="158" t="s">
        <v>93</v>
      </c>
      <c r="B15" s="157">
        <v>17539.326000000059</v>
      </c>
      <c r="C15" s="180">
        <v>17956.929000000004</v>
      </c>
      <c r="D15" s="137">
        <f t="shared" si="0"/>
        <v>17622.846600000048</v>
      </c>
    </row>
    <row r="16" spans="1:6">
      <c r="A16" s="158" t="s">
        <v>94</v>
      </c>
      <c r="B16" s="157">
        <v>22200.452400000067</v>
      </c>
      <c r="C16" s="180">
        <v>22729.034600000014</v>
      </c>
      <c r="D16" s="137">
        <f t="shared" si="0"/>
        <v>22306.168840000057</v>
      </c>
    </row>
    <row r="17" spans="1:4">
      <c r="A17" s="158" t="s">
        <v>95</v>
      </c>
      <c r="B17" s="157">
        <v>5587.4196000000229</v>
      </c>
      <c r="C17" s="180">
        <v>5720.4534000000131</v>
      </c>
      <c r="D17" s="137">
        <f t="shared" si="0"/>
        <v>5614.0263600000217</v>
      </c>
    </row>
    <row r="18" spans="1:4">
      <c r="A18" s="158" t="s">
        <v>96</v>
      </c>
      <c r="B18" s="157">
        <v>112723.72918800008</v>
      </c>
      <c r="C18" s="180">
        <v>115407.62750200019</v>
      </c>
      <c r="D18" s="137">
        <f t="shared" si="0"/>
        <v>113260.50885080011</v>
      </c>
    </row>
    <row r="19" spans="1:4">
      <c r="A19" s="158" t="s">
        <v>97</v>
      </c>
      <c r="B19" s="157">
        <v>86656.810800000094</v>
      </c>
      <c r="C19" s="180">
        <v>88720.068200000096</v>
      </c>
      <c r="D19" s="137">
        <f t="shared" si="0"/>
        <v>87069.462280000094</v>
      </c>
    </row>
    <row r="20" spans="1:4">
      <c r="A20" s="158" t="s">
        <v>98</v>
      </c>
      <c r="B20" s="157">
        <v>388279.57446799998</v>
      </c>
      <c r="C20" s="180">
        <v>377676.03502199997</v>
      </c>
      <c r="D20" s="137">
        <f t="shared" si="0"/>
        <v>386158.86657880002</v>
      </c>
    </row>
    <row r="21" spans="1:4">
      <c r="A21" s="158" t="s">
        <v>99</v>
      </c>
      <c r="B21" s="157">
        <v>380130.98283000011</v>
      </c>
      <c r="C21" s="180">
        <v>389143.41266900022</v>
      </c>
      <c r="D21" s="137">
        <f t="shared" si="0"/>
        <v>381933.46879780007</v>
      </c>
    </row>
    <row r="22" spans="1:4">
      <c r="A22" s="158" t="s">
        <v>100</v>
      </c>
      <c r="B22" s="157">
        <v>1853369.2241440006</v>
      </c>
      <c r="C22" s="180">
        <v>1835856.3140160013</v>
      </c>
      <c r="D22" s="137">
        <f t="shared" si="0"/>
        <v>1849866.6421184009</v>
      </c>
    </row>
    <row r="23" spans="1:4">
      <c r="A23" s="158" t="s">
        <v>101</v>
      </c>
      <c r="B23" s="157">
        <v>0</v>
      </c>
      <c r="C23" s="180">
        <v>0</v>
      </c>
      <c r="D23" s="137">
        <f t="shared" si="0"/>
        <v>0</v>
      </c>
    </row>
    <row r="24" spans="1:4">
      <c r="A24" s="158" t="s">
        <v>102</v>
      </c>
      <c r="B24" s="157">
        <v>195679.10240000021</v>
      </c>
      <c r="C24" s="180">
        <v>196449.53680000035</v>
      </c>
      <c r="D24" s="137">
        <f t="shared" si="0"/>
        <v>195833.18928000025</v>
      </c>
    </row>
    <row r="25" spans="1:4">
      <c r="A25" s="158" t="s">
        <v>103</v>
      </c>
      <c r="B25" s="157">
        <v>-79194.706371999986</v>
      </c>
      <c r="C25" s="180">
        <v>-75422.537206000066</v>
      </c>
      <c r="D25" s="137">
        <f t="shared" si="0"/>
        <v>-78440.272538799996</v>
      </c>
    </row>
    <row r="26" spans="1:4">
      <c r="A26" s="158" t="s">
        <v>104</v>
      </c>
      <c r="B26" s="157">
        <v>9152.0972000000183</v>
      </c>
      <c r="C26" s="180">
        <v>9473.7026000000187</v>
      </c>
      <c r="D26" s="137">
        <f t="shared" si="0"/>
        <v>9216.4182800000181</v>
      </c>
    </row>
    <row r="27" spans="1:4">
      <c r="A27" s="158" t="s">
        <v>105</v>
      </c>
      <c r="B27" s="157">
        <v>33285.585060000005</v>
      </c>
      <c r="C27" s="180">
        <v>32162.479398000003</v>
      </c>
      <c r="D27" s="137">
        <f t="shared" si="0"/>
        <v>33060.963927600002</v>
      </c>
    </row>
    <row r="28" spans="1:4">
      <c r="A28" s="158" t="s">
        <v>106</v>
      </c>
      <c r="B28" s="157">
        <v>314985.09578333353</v>
      </c>
      <c r="C28" s="180">
        <v>308441.3942750002</v>
      </c>
      <c r="D28" s="137">
        <f t="shared" si="0"/>
        <v>313676.35548166686</v>
      </c>
    </row>
    <row r="29" spans="1:4">
      <c r="A29" s="158" t="s">
        <v>107</v>
      </c>
      <c r="B29" s="157">
        <v>325.98972000000049</v>
      </c>
      <c r="C29" s="180">
        <v>333.75138000000061</v>
      </c>
      <c r="D29" s="137">
        <f t="shared" si="0"/>
        <v>327.54205200000058</v>
      </c>
    </row>
    <row r="30" spans="1:4">
      <c r="A30" s="158" t="s">
        <v>108</v>
      </c>
      <c r="B30" s="157">
        <v>8752.5173400000203</v>
      </c>
      <c r="C30" s="180">
        <v>8960.9106100000208</v>
      </c>
      <c r="D30" s="137">
        <f t="shared" si="0"/>
        <v>8794.1959940000197</v>
      </c>
    </row>
    <row r="31" spans="1:4">
      <c r="A31" s="158" t="s">
        <v>109</v>
      </c>
      <c r="B31" s="157">
        <v>28471.076000000059</v>
      </c>
      <c r="C31" s="180">
        <v>28699.058800000057</v>
      </c>
      <c r="D31" s="137">
        <f t="shared" si="0"/>
        <v>28516.672560000061</v>
      </c>
    </row>
    <row r="32" spans="1:4">
      <c r="A32" s="158" t="s">
        <v>110</v>
      </c>
      <c r="B32" s="157">
        <v>84123.210399999982</v>
      </c>
      <c r="C32" s="180">
        <v>85099.272400000133</v>
      </c>
      <c r="D32" s="137">
        <f t="shared" si="0"/>
        <v>84318.422800000015</v>
      </c>
    </row>
    <row r="33" spans="1:4">
      <c r="A33" s="158" t="s">
        <v>111</v>
      </c>
      <c r="B33" s="157">
        <v>343099.3571333334</v>
      </c>
      <c r="C33" s="180">
        <v>331646.25110000005</v>
      </c>
      <c r="D33" s="137">
        <f t="shared" si="0"/>
        <v>340808.73592666676</v>
      </c>
    </row>
    <row r="34" spans="1:4">
      <c r="A34" s="158" t="s">
        <v>112</v>
      </c>
      <c r="B34" s="157">
        <v>414990.75803333335</v>
      </c>
      <c r="C34" s="180">
        <v>401393.24945</v>
      </c>
      <c r="D34" s="137">
        <f t="shared" si="0"/>
        <v>412271.25631666672</v>
      </c>
    </row>
    <row r="35" spans="1:4">
      <c r="A35" s="158" t="s">
        <v>113</v>
      </c>
      <c r="B35" s="157">
        <v>294572.03333333333</v>
      </c>
      <c r="C35" s="180">
        <v>284182.4833333334</v>
      </c>
      <c r="D35" s="137">
        <f t="shared" si="0"/>
        <v>292494.12333333335</v>
      </c>
    </row>
    <row r="36" spans="1:4">
      <c r="A36" s="158" t="s">
        <v>114</v>
      </c>
      <c r="B36" s="157">
        <v>-24361.712849999953</v>
      </c>
      <c r="C36" s="180">
        <v>-21903.840194999997</v>
      </c>
      <c r="D36" s="137">
        <f t="shared" si="0"/>
        <v>-23870.138318999961</v>
      </c>
    </row>
    <row r="37" spans="1:4">
      <c r="A37" s="158" t="s">
        <v>115</v>
      </c>
      <c r="B37" s="157">
        <v>-326804.15293333307</v>
      </c>
      <c r="C37" s="180">
        <v>-310641.72113333317</v>
      </c>
      <c r="D37" s="137">
        <f t="shared" si="0"/>
        <v>-323571.66657333309</v>
      </c>
    </row>
    <row r="38" spans="1:4">
      <c r="A38" s="158" t="s">
        <v>116</v>
      </c>
      <c r="B38" s="157">
        <v>13317.217400000081</v>
      </c>
      <c r="C38" s="180">
        <v>15065.313300000038</v>
      </c>
      <c r="D38" s="137">
        <f t="shared" si="0"/>
        <v>13666.836580000072</v>
      </c>
    </row>
    <row r="39" spans="1:4">
      <c r="A39" s="158" t="s">
        <v>117</v>
      </c>
      <c r="B39" s="157">
        <v>-204518.16499999992</v>
      </c>
      <c r="C39" s="180">
        <v>-193338.61789999984</v>
      </c>
      <c r="D39" s="137">
        <f t="shared" si="0"/>
        <v>-202282.25557999991</v>
      </c>
    </row>
    <row r="40" spans="1:4">
      <c r="A40" s="158" t="s">
        <v>118</v>
      </c>
      <c r="B40" s="157">
        <v>515685.01971666672</v>
      </c>
      <c r="C40" s="180">
        <v>497383.30464166665</v>
      </c>
      <c r="D40" s="137">
        <f t="shared" si="0"/>
        <v>512024.67670166667</v>
      </c>
    </row>
    <row r="41" spans="1:4">
      <c r="A41" s="158" t="s">
        <v>119</v>
      </c>
      <c r="B41" s="157">
        <v>34493.579000000012</v>
      </c>
      <c r="C41" s="180">
        <v>33636.995700000014</v>
      </c>
      <c r="D41" s="137">
        <f t="shared" si="0"/>
        <v>34322.262340000016</v>
      </c>
    </row>
    <row r="42" spans="1:4">
      <c r="A42" s="158" t="s">
        <v>120</v>
      </c>
      <c r="B42" s="157">
        <v>0</v>
      </c>
      <c r="C42" s="180">
        <v>0</v>
      </c>
      <c r="D42" s="137">
        <f t="shared" si="0"/>
        <v>0</v>
      </c>
    </row>
    <row r="43" spans="1:4">
      <c r="A43" s="158" t="s">
        <v>121</v>
      </c>
      <c r="B43" s="157">
        <v>1570.8428000000022</v>
      </c>
      <c r="C43" s="180">
        <v>1592.0722000000023</v>
      </c>
      <c r="D43" s="137">
        <f t="shared" si="0"/>
        <v>1575.0886800000021</v>
      </c>
    </row>
    <row r="44" spans="1:4">
      <c r="A44" s="158" t="s">
        <v>122</v>
      </c>
      <c r="B44" s="157">
        <v>38125.92920000013</v>
      </c>
      <c r="C44" s="180">
        <v>38762.610600000015</v>
      </c>
      <c r="D44" s="137">
        <f t="shared" si="0"/>
        <v>38253.265480000104</v>
      </c>
    </row>
    <row r="45" spans="1:4">
      <c r="A45" s="158" t="s">
        <v>123</v>
      </c>
      <c r="B45" s="157">
        <v>-177031.17119999975</v>
      </c>
      <c r="C45" s="180">
        <v>-165033.62400000007</v>
      </c>
      <c r="D45" s="137">
        <f t="shared" si="0"/>
        <v>-174631.66175999981</v>
      </c>
    </row>
    <row r="46" spans="1:4">
      <c r="A46" s="158" t="s">
        <v>124</v>
      </c>
      <c r="B46" s="157">
        <v>872247.38811666681</v>
      </c>
      <c r="C46" s="180">
        <v>844821.03990833357</v>
      </c>
      <c r="D46" s="137">
        <f t="shared" si="0"/>
        <v>866762.11847500014</v>
      </c>
    </row>
    <row r="47" spans="1:4">
      <c r="A47" s="158" t="s">
        <v>125</v>
      </c>
      <c r="B47" s="157">
        <v>2765.5726000000013</v>
      </c>
      <c r="C47" s="180">
        <v>2725.4933000000019</v>
      </c>
      <c r="D47" s="137">
        <f t="shared" si="0"/>
        <v>2757.5567400000018</v>
      </c>
    </row>
    <row r="48" spans="1:4">
      <c r="A48" s="158" t="s">
        <v>126</v>
      </c>
      <c r="B48" s="157">
        <v>1992.4550000000002</v>
      </c>
      <c r="C48" s="180">
        <v>1923.2225000000001</v>
      </c>
      <c r="D48" s="137">
        <f t="shared" si="0"/>
        <v>1978.6085000000003</v>
      </c>
    </row>
    <row r="49" spans="1:4">
      <c r="A49" s="158" t="s">
        <v>127</v>
      </c>
      <c r="B49" s="157">
        <v>188962.14345000003</v>
      </c>
      <c r="C49" s="180">
        <v>182078.49877500001</v>
      </c>
      <c r="D49" s="137">
        <f t="shared" si="0"/>
        <v>187585.41451500004</v>
      </c>
    </row>
    <row r="50" spans="1:4">
      <c r="A50" s="158" t="s">
        <v>128</v>
      </c>
      <c r="B50" s="157">
        <v>0</v>
      </c>
      <c r="C50" s="180">
        <v>0</v>
      </c>
      <c r="D50" s="137">
        <f t="shared" si="0"/>
        <v>0</v>
      </c>
    </row>
    <row r="51" spans="1:4">
      <c r="A51" s="158" t="s">
        <v>129</v>
      </c>
      <c r="B51" s="157">
        <v>39872.470800000039</v>
      </c>
      <c r="C51" s="180">
        <v>39409.293400000024</v>
      </c>
      <c r="D51" s="137">
        <f t="shared" si="0"/>
        <v>39779.835320000035</v>
      </c>
    </row>
    <row r="52" spans="1:4">
      <c r="A52" s="158" t="s">
        <v>130</v>
      </c>
      <c r="B52" s="157">
        <v>313977.96233333356</v>
      </c>
      <c r="C52" s="180">
        <v>307196.25710000016</v>
      </c>
      <c r="D52" s="137">
        <f t="shared" si="0"/>
        <v>312621.62128666689</v>
      </c>
    </row>
    <row r="53" spans="1:4">
      <c r="A53" s="158" t="s">
        <v>131</v>
      </c>
      <c r="B53" s="157">
        <v>-15036.852129999999</v>
      </c>
      <c r="C53" s="180">
        <v>-14460.316699000001</v>
      </c>
      <c r="D53" s="137">
        <f t="shared" si="0"/>
        <v>-14921.545043799999</v>
      </c>
    </row>
    <row r="54" spans="1:4">
      <c r="A54" s="153" t="s">
        <v>132</v>
      </c>
      <c r="B54" s="157">
        <v>0</v>
      </c>
      <c r="C54" s="180">
        <v>0</v>
      </c>
      <c r="D54" s="137">
        <f t="shared" si="0"/>
        <v>0</v>
      </c>
    </row>
    <row r="55" spans="1:4">
      <c r="A55" s="164" t="s">
        <v>133</v>
      </c>
      <c r="B55" s="163">
        <v>-83897.678283333342</v>
      </c>
      <c r="C55" s="183">
        <v>-79928.970891666715</v>
      </c>
      <c r="D55" s="137">
        <f t="shared" si="0"/>
        <v>-83103.936805000019</v>
      </c>
    </row>
    <row r="56" spans="1:4">
      <c r="A56" s="164" t="s">
        <v>134</v>
      </c>
      <c r="B56" s="163">
        <v>0</v>
      </c>
      <c r="C56" s="183">
        <v>0</v>
      </c>
      <c r="D56" s="137">
        <f t="shared" si="0"/>
        <v>0</v>
      </c>
    </row>
    <row r="57" spans="1:4">
      <c r="A57" s="164" t="s">
        <v>135</v>
      </c>
      <c r="B57" s="163">
        <v>4801877.9237166699</v>
      </c>
      <c r="C57" s="183">
        <v>4669839.290241668</v>
      </c>
      <c r="D57" s="137">
        <f t="shared" si="0"/>
        <v>4775470.1970216697</v>
      </c>
    </row>
    <row r="58" spans="1:4">
      <c r="A58" s="164" t="s">
        <v>136</v>
      </c>
      <c r="B58" s="163">
        <v>51469.366199999989</v>
      </c>
      <c r="C58" s="183">
        <v>50648.747700000065</v>
      </c>
      <c r="D58" s="137">
        <f t="shared" si="0"/>
        <v>51305.2425</v>
      </c>
    </row>
    <row r="59" spans="1:4">
      <c r="A59" s="164" t="s">
        <v>137</v>
      </c>
      <c r="B59" s="163">
        <v>233545.5591166669</v>
      </c>
      <c r="C59" s="183">
        <v>229502.04534166702</v>
      </c>
      <c r="D59" s="137">
        <f t="shared" si="0"/>
        <v>232736.85636166693</v>
      </c>
    </row>
    <row r="60" spans="1:4">
      <c r="A60" s="164" t="s">
        <v>138</v>
      </c>
      <c r="B60" s="163">
        <v>-796092.93914999999</v>
      </c>
      <c r="C60" s="183">
        <v>-760657.85872499971</v>
      </c>
      <c r="D60" s="137">
        <f t="shared" si="0"/>
        <v>-789005.92306499998</v>
      </c>
    </row>
    <row r="61" spans="1:4">
      <c r="A61" s="164" t="s">
        <v>139</v>
      </c>
      <c r="B61" s="163">
        <v>-21490.605266666622</v>
      </c>
      <c r="C61" s="183">
        <v>-19249.293766666611</v>
      </c>
      <c r="D61" s="137">
        <f t="shared" si="0"/>
        <v>-21042.34296666662</v>
      </c>
    </row>
    <row r="62" spans="1:4">
      <c r="A62" s="164" t="s">
        <v>140</v>
      </c>
      <c r="B62" s="163">
        <v>227573.75603083335</v>
      </c>
      <c r="C62" s="183">
        <v>218604.58484425003</v>
      </c>
      <c r="D62" s="137">
        <f t="shared" si="0"/>
        <v>225779.9217935167</v>
      </c>
    </row>
    <row r="63" spans="1:4">
      <c r="A63" s="164" t="s">
        <v>141</v>
      </c>
      <c r="B63" s="163">
        <v>225485.57313333341</v>
      </c>
      <c r="C63" s="183">
        <v>218280.94050000003</v>
      </c>
      <c r="D63" s="137">
        <f t="shared" si="0"/>
        <v>224044.64660666673</v>
      </c>
    </row>
    <row r="64" spans="1:4">
      <c r="A64" s="164" t="s">
        <v>142</v>
      </c>
      <c r="B64" s="163">
        <v>-21264.590533333336</v>
      </c>
      <c r="C64" s="183">
        <v>-20444.013266666661</v>
      </c>
      <c r="D64" s="137">
        <f t="shared" si="0"/>
        <v>-21100.47508</v>
      </c>
    </row>
    <row r="65" spans="1:4">
      <c r="A65" s="164" t="s">
        <v>143</v>
      </c>
      <c r="B65" s="163">
        <v>2541196.8935500006</v>
      </c>
      <c r="C65" s="183">
        <v>2454254.5246583335</v>
      </c>
      <c r="D65" s="137">
        <f t="shared" si="0"/>
        <v>2523808.4197716671</v>
      </c>
    </row>
    <row r="66" spans="1:4">
      <c r="A66" s="164" t="s">
        <v>144</v>
      </c>
      <c r="B66" s="163">
        <v>1178952.4932500003</v>
      </c>
      <c r="C66" s="183">
        <v>1137428.745875</v>
      </c>
      <c r="D66" s="137">
        <f t="shared" si="0"/>
        <v>1170647.7437750003</v>
      </c>
    </row>
    <row r="67" spans="1:4">
      <c r="A67" s="164" t="s">
        <v>145</v>
      </c>
      <c r="B67" s="163">
        <v>-515777.77458333224</v>
      </c>
      <c r="C67" s="183">
        <v>-481100.08067499893</v>
      </c>
      <c r="D67" s="137">
        <f t="shared" si="0"/>
        <v>-508842.23580166558</v>
      </c>
    </row>
    <row r="68" spans="1:4">
      <c r="A68" s="164" t="s">
        <v>146</v>
      </c>
      <c r="B68" s="163">
        <v>-188.91658333333316</v>
      </c>
      <c r="C68" s="183">
        <v>-167.32760833333305</v>
      </c>
      <c r="D68" s="137">
        <f t="shared" si="0"/>
        <v>-184.59878833333315</v>
      </c>
    </row>
    <row r="69" spans="1:4">
      <c r="A69" s="164" t="s">
        <v>147</v>
      </c>
      <c r="B69" s="163">
        <v>-403.99461666666593</v>
      </c>
      <c r="C69" s="183">
        <v>-335.81705833333308</v>
      </c>
      <c r="D69" s="137">
        <f t="shared" ref="D69:D106" si="1">B69*$E$6/365+C69*$E$7/365</f>
        <v>-390.35910499999937</v>
      </c>
    </row>
    <row r="70" spans="1:4">
      <c r="A70" s="164" t="s">
        <v>148</v>
      </c>
      <c r="B70" s="163">
        <v>231380.83860000008</v>
      </c>
      <c r="C70" s="183">
        <v>223774.0907</v>
      </c>
      <c r="D70" s="137">
        <f t="shared" si="1"/>
        <v>229859.48902000007</v>
      </c>
    </row>
    <row r="71" spans="1:4">
      <c r="A71" s="164" t="s">
        <v>149</v>
      </c>
      <c r="B71" s="163">
        <v>0</v>
      </c>
      <c r="C71" s="183">
        <v>0</v>
      </c>
      <c r="D71" s="137">
        <f t="shared" si="1"/>
        <v>0</v>
      </c>
    </row>
    <row r="72" spans="1:4">
      <c r="A72" s="164" t="s">
        <v>150</v>
      </c>
      <c r="B72" s="163">
        <v>155345.15566666669</v>
      </c>
      <c r="C72" s="183">
        <v>149866.13216666668</v>
      </c>
      <c r="D72" s="137">
        <f t="shared" si="1"/>
        <v>154249.35096666668</v>
      </c>
    </row>
    <row r="73" spans="1:4">
      <c r="A73" s="164" t="s">
        <v>151</v>
      </c>
      <c r="B73" s="163">
        <v>843722.52073333354</v>
      </c>
      <c r="C73" s="183">
        <v>814702.80643333343</v>
      </c>
      <c r="D73" s="137">
        <f t="shared" si="1"/>
        <v>837918.57787333347</v>
      </c>
    </row>
    <row r="74" spans="1:4">
      <c r="A74" s="164" t="s">
        <v>152</v>
      </c>
      <c r="B74" s="163">
        <v>312874.8643666667</v>
      </c>
      <c r="C74" s="183">
        <v>301770.92081666668</v>
      </c>
      <c r="D74" s="137">
        <f t="shared" si="1"/>
        <v>310654.07565666671</v>
      </c>
    </row>
    <row r="75" spans="1:4">
      <c r="A75" s="164" t="s">
        <v>153</v>
      </c>
      <c r="B75" s="163">
        <v>23903.148966666671</v>
      </c>
      <c r="C75" s="183">
        <v>22946.272516666668</v>
      </c>
      <c r="D75" s="137">
        <f t="shared" si="1"/>
        <v>23711.773676666671</v>
      </c>
    </row>
    <row r="76" spans="1:4">
      <c r="A76" s="164" t="s">
        <v>154</v>
      </c>
      <c r="B76" s="163">
        <v>56391.146933333337</v>
      </c>
      <c r="C76" s="183">
        <v>54133.730533333342</v>
      </c>
      <c r="D76" s="137">
        <f t="shared" si="1"/>
        <v>55939.663653333337</v>
      </c>
    </row>
    <row r="77" spans="1:4">
      <c r="A77" s="164" t="s">
        <v>155</v>
      </c>
      <c r="B77" s="163">
        <v>23993.549883333337</v>
      </c>
      <c r="C77" s="183">
        <v>23033.054558333333</v>
      </c>
      <c r="D77" s="137">
        <f t="shared" si="1"/>
        <v>23801.450818333338</v>
      </c>
    </row>
    <row r="78" spans="1:4">
      <c r="A78" s="164" t="s">
        <v>156</v>
      </c>
      <c r="B78" s="163">
        <v>0</v>
      </c>
      <c r="C78" s="183">
        <v>0</v>
      </c>
      <c r="D78" s="137">
        <f t="shared" si="1"/>
        <v>0</v>
      </c>
    </row>
    <row r="79" spans="1:4">
      <c r="A79" s="164" t="s">
        <v>157</v>
      </c>
      <c r="B79" s="163">
        <v>43555.713716666673</v>
      </c>
      <c r="C79" s="183">
        <v>41812.117641666664</v>
      </c>
      <c r="D79" s="137">
        <f t="shared" si="1"/>
        <v>43206.994501666668</v>
      </c>
    </row>
    <row r="80" spans="1:4">
      <c r="A80" s="164" t="s">
        <v>158</v>
      </c>
      <c r="B80" s="163">
        <v>0</v>
      </c>
      <c r="C80" s="183">
        <v>0</v>
      </c>
      <c r="D80" s="137">
        <f t="shared" si="1"/>
        <v>0</v>
      </c>
    </row>
    <row r="81" spans="1:4">
      <c r="A81" s="164" t="s">
        <v>159</v>
      </c>
      <c r="B81" s="163">
        <v>0</v>
      </c>
      <c r="C81" s="183">
        <v>0</v>
      </c>
      <c r="D81" s="137">
        <f t="shared" si="1"/>
        <v>0</v>
      </c>
    </row>
    <row r="82" spans="1:4">
      <c r="A82" s="164" t="s">
        <v>160</v>
      </c>
      <c r="B82" s="163">
        <v>0</v>
      </c>
      <c r="C82" s="183">
        <v>0</v>
      </c>
      <c r="D82" s="137">
        <f t="shared" si="1"/>
        <v>0</v>
      </c>
    </row>
    <row r="83" spans="1:4">
      <c r="A83" s="164" t="s">
        <v>161</v>
      </c>
      <c r="B83" s="163">
        <v>0</v>
      </c>
      <c r="C83" s="183">
        <v>0</v>
      </c>
      <c r="D83" s="137">
        <f t="shared" si="1"/>
        <v>0</v>
      </c>
    </row>
    <row r="84" spans="1:4">
      <c r="A84" s="164" t="s">
        <v>162</v>
      </c>
      <c r="B84" s="163">
        <v>0</v>
      </c>
      <c r="C84" s="183">
        <v>0</v>
      </c>
      <c r="D84" s="137">
        <f t="shared" si="1"/>
        <v>0</v>
      </c>
    </row>
    <row r="85" spans="1:4">
      <c r="A85" s="164" t="s">
        <v>163</v>
      </c>
      <c r="B85" s="163">
        <v>0</v>
      </c>
      <c r="C85" s="183">
        <v>0</v>
      </c>
      <c r="D85" s="137">
        <f t="shared" si="1"/>
        <v>0</v>
      </c>
    </row>
    <row r="86" spans="1:4">
      <c r="A86" s="164" t="s">
        <v>164</v>
      </c>
      <c r="B86" s="163">
        <v>0</v>
      </c>
      <c r="C86" s="183">
        <v>0</v>
      </c>
      <c r="D86" s="137">
        <f t="shared" si="1"/>
        <v>0</v>
      </c>
    </row>
    <row r="87" spans="1:4">
      <c r="A87" s="164" t="s">
        <v>165</v>
      </c>
      <c r="B87" s="163">
        <v>0</v>
      </c>
      <c r="C87" s="183">
        <v>0</v>
      </c>
      <c r="D87" s="137">
        <f t="shared" si="1"/>
        <v>0</v>
      </c>
    </row>
    <row r="88" spans="1:4">
      <c r="A88" s="164" t="s">
        <v>166</v>
      </c>
      <c r="B88" s="163">
        <v>271352.01976666669</v>
      </c>
      <c r="C88" s="183">
        <v>261936.22778333336</v>
      </c>
      <c r="D88" s="137">
        <f t="shared" si="1"/>
        <v>269468.86137000006</v>
      </c>
    </row>
    <row r="89" spans="1:4">
      <c r="A89" s="164" t="s">
        <v>167</v>
      </c>
      <c r="B89" s="163">
        <v>0</v>
      </c>
      <c r="C89" s="183">
        <v>0</v>
      </c>
      <c r="D89" s="137">
        <f t="shared" si="1"/>
        <v>0</v>
      </c>
    </row>
    <row r="90" spans="1:4">
      <c r="A90" s="164" t="s">
        <v>168</v>
      </c>
      <c r="B90" s="163">
        <v>0</v>
      </c>
      <c r="C90" s="183">
        <v>0</v>
      </c>
      <c r="D90" s="137">
        <f t="shared" si="1"/>
        <v>0</v>
      </c>
    </row>
    <row r="91" spans="1:4">
      <c r="A91" s="164" t="s">
        <v>169</v>
      </c>
      <c r="B91" s="163">
        <v>0</v>
      </c>
      <c r="C91" s="183">
        <v>0</v>
      </c>
      <c r="D91" s="137">
        <f t="shared" si="1"/>
        <v>0</v>
      </c>
    </row>
    <row r="92" spans="1:4">
      <c r="A92" s="164" t="s">
        <v>170</v>
      </c>
      <c r="B92" s="163">
        <v>0</v>
      </c>
      <c r="C92" s="183">
        <v>0</v>
      </c>
      <c r="D92" s="137">
        <f t="shared" si="1"/>
        <v>0</v>
      </c>
    </row>
    <row r="93" spans="1:4">
      <c r="A93" s="164" t="s">
        <v>171</v>
      </c>
      <c r="B93" s="163">
        <v>439757.84096666676</v>
      </c>
      <c r="C93" s="183">
        <v>424150.80651666666</v>
      </c>
      <c r="D93" s="137">
        <f t="shared" si="1"/>
        <v>436636.43407666677</v>
      </c>
    </row>
    <row r="94" spans="1:4">
      <c r="A94" s="164" t="s">
        <v>172</v>
      </c>
      <c r="B94" s="163">
        <v>85219.169966666683</v>
      </c>
      <c r="C94" s="183">
        <v>82042.952016666663</v>
      </c>
      <c r="D94" s="137">
        <f t="shared" si="1"/>
        <v>84583.926376666685</v>
      </c>
    </row>
    <row r="95" spans="1:4">
      <c r="A95" s="164" t="s">
        <v>173</v>
      </c>
      <c r="B95" s="163">
        <v>0</v>
      </c>
      <c r="C95" s="183">
        <v>0</v>
      </c>
      <c r="D95" s="137">
        <f t="shared" si="1"/>
        <v>0</v>
      </c>
    </row>
    <row r="96" spans="1:4">
      <c r="A96" s="164" t="s">
        <v>174</v>
      </c>
      <c r="B96" s="163">
        <v>0</v>
      </c>
      <c r="C96" s="183">
        <v>0</v>
      </c>
      <c r="D96" s="137">
        <f t="shared" si="1"/>
        <v>0</v>
      </c>
    </row>
    <row r="97" spans="1:5">
      <c r="A97" s="164" t="s">
        <v>175</v>
      </c>
      <c r="B97" s="163">
        <v>0</v>
      </c>
      <c r="C97" s="183">
        <v>0</v>
      </c>
      <c r="D97" s="137">
        <f t="shared" si="1"/>
        <v>0</v>
      </c>
    </row>
    <row r="98" spans="1:5">
      <c r="A98" s="164" t="s">
        <v>176</v>
      </c>
      <c r="B98" s="163">
        <v>0</v>
      </c>
      <c r="C98" s="183">
        <v>0</v>
      </c>
      <c r="D98" s="137">
        <f t="shared" si="1"/>
        <v>0</v>
      </c>
    </row>
    <row r="99" spans="1:5">
      <c r="A99" s="164" t="s">
        <v>177</v>
      </c>
      <c r="B99" s="163">
        <v>0</v>
      </c>
      <c r="C99" s="183">
        <v>0</v>
      </c>
      <c r="D99" s="137">
        <f t="shared" si="1"/>
        <v>0</v>
      </c>
    </row>
    <row r="100" spans="1:5">
      <c r="A100" s="164" t="s">
        <v>178</v>
      </c>
      <c r="B100" s="163">
        <v>0</v>
      </c>
      <c r="C100" s="183">
        <v>0</v>
      </c>
      <c r="D100" s="137">
        <f t="shared" si="1"/>
        <v>0</v>
      </c>
    </row>
    <row r="101" spans="1:5">
      <c r="A101" s="164" t="s">
        <v>179</v>
      </c>
      <c r="B101" s="163">
        <v>11156.906733333337</v>
      </c>
      <c r="C101" s="183">
        <v>10822.644766666668</v>
      </c>
      <c r="D101" s="137">
        <f t="shared" si="1"/>
        <v>11090.054340000002</v>
      </c>
    </row>
    <row r="102" spans="1:5">
      <c r="A102" s="164" t="s">
        <v>180</v>
      </c>
      <c r="B102" s="163">
        <v>0</v>
      </c>
      <c r="C102" s="183">
        <v>0</v>
      </c>
      <c r="D102" s="137">
        <f t="shared" si="1"/>
        <v>0</v>
      </c>
    </row>
    <row r="103" spans="1:5">
      <c r="A103" s="164" t="s">
        <v>181</v>
      </c>
      <c r="B103" s="163">
        <v>165576.44195250003</v>
      </c>
      <c r="C103" s="183">
        <v>159827.91761075001</v>
      </c>
      <c r="D103" s="137">
        <f t="shared" si="1"/>
        <v>164426.73708415002</v>
      </c>
    </row>
    <row r="104" spans="1:5">
      <c r="A104" s="164" t="s">
        <v>182</v>
      </c>
      <c r="B104" s="163">
        <v>-10592.257783333334</v>
      </c>
      <c r="C104" s="183">
        <v>-9849.4493416666664</v>
      </c>
      <c r="D104" s="137">
        <f t="shared" si="1"/>
        <v>-10443.696095000001</v>
      </c>
    </row>
    <row r="105" spans="1:5">
      <c r="A105" s="152" t="s">
        <v>183</v>
      </c>
      <c r="B105" s="163">
        <v>0</v>
      </c>
      <c r="C105" s="183">
        <v>0</v>
      </c>
      <c r="D105" s="137">
        <f t="shared" si="1"/>
        <v>0</v>
      </c>
    </row>
    <row r="106" spans="1:5">
      <c r="A106" s="168" t="s">
        <v>184</v>
      </c>
      <c r="B106" s="150">
        <v>-156513.82749999998</v>
      </c>
      <c r="C106" s="136">
        <v>-150361.20324999999</v>
      </c>
      <c r="D106" s="137">
        <f t="shared" si="1"/>
        <v>-155283.30265</v>
      </c>
    </row>
    <row r="107" spans="1:5" ht="15.75" thickBot="1">
      <c r="B107" s="172">
        <f>SUM(B4:B106)</f>
        <v>16586313.608570682</v>
      </c>
      <c r="C107" s="172">
        <f>SUM(C4:C106)</f>
        <v>16240733.217909344</v>
      </c>
      <c r="D107" s="160">
        <f>SUM(D4:D106)</f>
        <v>16517197.530438412</v>
      </c>
      <c r="E107" s="194"/>
    </row>
    <row r="108" spans="1:5" ht="16.5" thickTop="1" thickBot="1">
      <c r="A108" s="134" t="s">
        <v>186</v>
      </c>
      <c r="B108" s="174">
        <f>'11.27%'!J60</f>
        <v>16586313.60857065</v>
      </c>
      <c r="C108" s="174">
        <f>'10.50%'!J60</f>
        <v>16240733.217909329</v>
      </c>
      <c r="D108" s="174">
        <f>Summary!K9</f>
        <v>16517197.530438386</v>
      </c>
    </row>
    <row r="109" spans="1:5" ht="15.75" thickTop="1">
      <c r="A109" s="134" t="s">
        <v>28</v>
      </c>
      <c r="B109" s="167">
        <v>2014</v>
      </c>
      <c r="C109" s="186">
        <v>2014</v>
      </c>
      <c r="D109" s="178">
        <v>2016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11.27%</vt:lpstr>
      <vt:lpstr>10.50%</vt:lpstr>
      <vt:lpstr>BPU True-up Blended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Fish</dc:creator>
  <cp:lastModifiedBy>Christy Fish</cp:lastModifiedBy>
  <dcterms:created xsi:type="dcterms:W3CDTF">2015-11-11T21:47:00Z</dcterms:created>
  <dcterms:modified xsi:type="dcterms:W3CDTF">2015-11-12T17:02:00Z</dcterms:modified>
</cp:coreProperties>
</file>