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80" yWindow="22068" windowWidth="15456" windowHeight="11640" activeTab="1"/>
  </bookViews>
  <sheets>
    <sheet name="Enter MW at POD" sheetId="1" r:id="rId1"/>
    <sheet name="Enter MW at POR" sheetId="2" r:id="rId2"/>
    <sheet name="PORCalcs" sheetId="3" r:id="rId3"/>
    <sheet name="PODCalcs" sheetId="4" state="hidden" r:id="rId4"/>
  </sheets>
  <definedNames>
    <definedName name="_xlnm.Print_Area" localSheetId="0">'Enter MW at POD'!$A$1:$G$35</definedName>
    <definedName name="_xlnm.Print_Area" localSheetId="1">'Enter MW at POR'!$A$1:$G$35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<sst xmlns="http://schemas.openxmlformats.org/spreadsheetml/2006/main" count="60" uniqueCount="40">
  <si>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WEB SITE </t>
  </si>
  <si>
    <t>Loss Percentage:</t>
  </si>
  <si>
    <t>Start</t>
  </si>
  <si>
    <t>Stop</t>
  </si>
  <si>
    <t>MW at POD</t>
  </si>
  <si>
    <t>LOSS</t>
  </si>
  <si>
    <t>MW at POR</t>
  </si>
  <si>
    <t>TO USE THIS CALCULATOR CORRECTLY:</t>
  </si>
  <si>
    <t>TOTAL</t>
  </si>
  <si>
    <t>MW * Loss Percentage</t>
  </si>
  <si>
    <t>“True” Loss Provision</t>
  </si>
  <si>
    <t>Prior Carry Forward</t>
  </si>
  <si>
    <t>“True” + Prior Carry Forward</t>
  </si>
  <si>
    <t>Carry Forward</t>
  </si>
  <si>
    <t xml:space="preserve">         the Energy Profile must be broken down into 1-hour periods.</t>
  </si>
  <si>
    <t>Loss Percentage</t>
  </si>
  <si>
    <t>for Loss %</t>
  </si>
  <si>
    <r>
      <t xml:space="preserve">The title of this worksheet is </t>
    </r>
    <r>
      <rPr>
        <sz val="12"/>
        <color indexed="17"/>
        <rFont val="Arial"/>
        <family val="2"/>
      </rPr>
      <t>Enter MW at POD</t>
    </r>
    <r>
      <rPr>
        <sz val="12"/>
        <rFont val="Arial"/>
        <family val="2"/>
      </rPr>
      <t xml:space="preserve"> and should be used to enter ONLY the MW at POD values.</t>
    </r>
  </si>
  <si>
    <t>This worksheet will then calculate the associated Losses and MW at POR values.</t>
  </si>
  <si>
    <t>Enter MW at POR</t>
  </si>
  <si>
    <t>4) The Losses are calculated based on the first 24-hour segment of a tag, if the tag exceeds 24 hours</t>
  </si>
  <si>
    <r>
      <t xml:space="preserve">1) Enter MW at </t>
    </r>
    <r>
      <rPr>
        <sz val="9"/>
        <color indexed="17"/>
        <rFont val="Arial"/>
        <family val="2"/>
      </rPr>
      <t>POD</t>
    </r>
    <r>
      <rPr>
        <sz val="9"/>
        <rFont val="Arial"/>
        <family val="2"/>
      </rPr>
      <t xml:space="preserve"> values from the tag you are checking into the </t>
    </r>
    <r>
      <rPr>
        <sz val="9"/>
        <color indexed="17"/>
        <rFont val="Arial"/>
        <family val="2"/>
      </rPr>
      <t>MW at POD</t>
    </r>
    <r>
      <rPr>
        <sz val="9"/>
        <rFont val="Arial"/>
        <family val="2"/>
      </rPr>
      <t xml:space="preserve"> column of this calculator.</t>
    </r>
  </si>
  <si>
    <r>
      <t xml:space="preserve">2) The </t>
    </r>
    <r>
      <rPr>
        <sz val="9"/>
        <color indexed="17"/>
        <rFont val="Arial"/>
        <family val="2"/>
      </rPr>
      <t>MW at POD</t>
    </r>
    <r>
      <rPr>
        <sz val="9"/>
        <rFont val="Arial"/>
        <family val="2"/>
      </rPr>
      <t xml:space="preserve"> field should </t>
    </r>
    <r>
      <rPr>
        <sz val="9"/>
        <color indexed="10"/>
        <rFont val="Arial"/>
        <family val="2"/>
      </rPr>
      <t>NOT</t>
    </r>
    <r>
      <rPr>
        <sz val="9"/>
        <rFont val="Arial"/>
        <family val="2"/>
      </rPr>
      <t xml:space="preserve"> include the Losses - </t>
    </r>
    <r>
      <rPr>
        <sz val="9"/>
        <color indexed="10"/>
        <rFont val="Arial"/>
        <family val="2"/>
      </rPr>
      <t>This worksheet calculates the losses</t>
    </r>
    <r>
      <rPr>
        <sz val="9"/>
        <rFont val="Arial"/>
        <family val="2"/>
      </rPr>
      <t>.</t>
    </r>
  </si>
  <si>
    <t>If the user needs to Enter MW at POR values, please select the appropriate worksheet tab below or click:</t>
  </si>
  <si>
    <r>
      <t xml:space="preserve">The title of this worksheet is </t>
    </r>
    <r>
      <rPr>
        <sz val="12"/>
        <color indexed="17"/>
        <rFont val="Arial"/>
        <family val="2"/>
      </rPr>
      <t>Enter MW at POR</t>
    </r>
    <r>
      <rPr>
        <sz val="12"/>
        <rFont val="Arial"/>
        <family val="2"/>
      </rPr>
      <t xml:space="preserve"> and should be used to enter ONLY the MW at POR values.</t>
    </r>
  </si>
  <si>
    <t>This worksheet will then calculate the associated Losses and MW at POD values.</t>
  </si>
  <si>
    <t>If the user needs to Enter MW at POD values, please select the appropriate worksheet tab below or click:</t>
  </si>
  <si>
    <t>Enter MW at POD</t>
  </si>
  <si>
    <t xml:space="preserve">3) The Loss Percentage should be obtained from </t>
  </si>
  <si>
    <t>WEB SITE</t>
  </si>
  <si>
    <t xml:space="preserve">          the Price Matrix on The SPP OASIS; go to the </t>
  </si>
  <si>
    <t xml:space="preserve">          the Price Matrix on The SPP OASIS; go to the</t>
  </si>
  <si>
    <t xml:space="preserve">*** Note - changed formula for column 1 </t>
  </si>
  <si>
    <t>before:</t>
  </si>
  <si>
    <t>mw@por * loss percentage</t>
  </si>
  <si>
    <t>after:</t>
  </si>
  <si>
    <t>mw@por - (mw@por / (1 + loss percentage))</t>
  </si>
  <si>
    <t>*** Note - changed rounding to 4 decimal points</t>
  </si>
  <si>
    <t xml:space="preserve">Note: </t>
  </si>
  <si>
    <t xml:space="preserve">Changed the rounding to 4 decimal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</si>
</sst>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%"/>
    <numFmt numFmtId="168" formatCode="0.000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Times New Roman"/>
      <family val="1"/>
    </font>
    <font>
      <b/>
      <sz val="14"/>
      <name val="Arial"/>
      <family val="2"/>
    </font>
    <font>
      <sz val="14"/>
      <color indexed="17"/>
      <name val="Elephant"/>
      <family val="1"/>
    </font>
    <font>
      <b/>
      <sz val="12"/>
      <name val="Arial"/>
      <family val="2"/>
    </font>
    <font>
      <u val="single"/>
      <sz val="8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color indexed="17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7"/>
      <name val="Arial"/>
      <family val="2"/>
    </font>
    <font>
      <b/>
      <u val="single"/>
      <sz val="8"/>
      <color indexed="23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9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bgColor indexed="9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ashDot">
        <color indexed="22"/>
      </bottom>
    </border>
    <border>
      <left style="thick"/>
      <right>
        <color indexed="63"/>
      </right>
      <top style="dashDot">
        <color indexed="22"/>
      </top>
      <bottom style="dashDot">
        <color indexed="22"/>
      </bottom>
    </border>
    <border>
      <left style="thick"/>
      <right>
        <color indexed="63"/>
      </right>
      <top style="dashDot">
        <color indexed="22"/>
      </top>
      <bottom>
        <color indexed="63"/>
      </bottom>
    </border>
    <border>
      <left style="thick"/>
      <right style="thick"/>
      <top style="thick"/>
      <bottom style="dashDot">
        <color indexed="22"/>
      </bottom>
    </border>
    <border>
      <left style="thick"/>
      <right style="thick"/>
      <top>
        <color indexed="63"/>
      </top>
      <bottom style="dashDot">
        <color indexed="22"/>
      </bottom>
    </border>
    <border>
      <left style="thick"/>
      <right style="thick"/>
      <top style="dashDot">
        <color indexed="22"/>
      </top>
      <bottom style="dashDot">
        <color indexed="22"/>
      </bottom>
    </border>
    <border>
      <left style="thick"/>
      <right style="thick"/>
      <top style="dashDot">
        <color indexed="22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2" fillId="0" borderId="0" xfId="21" applyNumberFormat="1" applyFont="1" applyFill="1" applyAlignment="1">
      <alignment wrapText="1"/>
      <protection/>
    </xf>
    <xf numFmtId="164" fontId="12" fillId="0" borderId="0" xfId="21" applyNumberFormat="1" applyFont="1" applyFill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2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1" fontId="7" fillId="2" borderId="0" xfId="21" applyNumberFormat="1" applyFont="1" applyFill="1" applyBorder="1" applyProtection="1">
      <alignment/>
      <protection/>
    </xf>
    <xf numFmtId="1" fontId="8" fillId="2" borderId="0" xfId="21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" borderId="1" xfId="21" applyFont="1" applyFill="1" applyBorder="1" applyAlignment="1" applyProtection="1">
      <alignment horizontal="right" wrapText="1"/>
      <protection/>
    </xf>
    <xf numFmtId="0" fontId="5" fillId="3" borderId="2" xfId="21" applyFont="1" applyFill="1" applyBorder="1" applyAlignment="1" applyProtection="1">
      <alignment horizontal="right" wrapText="1"/>
      <protection/>
    </xf>
    <xf numFmtId="0" fontId="0" fillId="2" borderId="0" xfId="21" applyFill="1" applyAlignment="1" applyProtection="1">
      <alignment wrapText="1"/>
      <protection/>
    </xf>
    <xf numFmtId="20" fontId="9" fillId="2" borderId="1" xfId="21" applyNumberFormat="1" applyFont="1" applyFill="1" applyBorder="1" applyProtection="1">
      <alignment/>
      <protection/>
    </xf>
    <xf numFmtId="20" fontId="9" fillId="2" borderId="2" xfId="21" applyNumberFormat="1" applyFont="1" applyFill="1" applyBorder="1" applyProtection="1">
      <alignment/>
      <protection/>
    </xf>
    <xf numFmtId="0" fontId="0" fillId="2" borderId="0" xfId="21" applyFill="1" applyProtection="1">
      <alignment/>
      <protection/>
    </xf>
    <xf numFmtId="20" fontId="9" fillId="3" borderId="1" xfId="21" applyNumberFormat="1" applyFont="1" applyFill="1" applyBorder="1" applyProtection="1">
      <alignment/>
      <protection/>
    </xf>
    <xf numFmtId="20" fontId="9" fillId="3" borderId="2" xfId="21" applyNumberFormat="1" applyFont="1" applyFill="1" applyBorder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 quotePrefix="1">
      <alignment horizontal="left" indent="1"/>
      <protection/>
    </xf>
    <xf numFmtId="0" fontId="14" fillId="2" borderId="0" xfId="0" applyFont="1" applyFill="1" applyAlignment="1" applyProtection="1">
      <alignment horizontal="left" indent="1"/>
      <protection/>
    </xf>
    <xf numFmtId="1" fontId="0" fillId="2" borderId="0" xfId="21" applyNumberFormat="1" applyFill="1" applyProtection="1">
      <alignment/>
      <protection/>
    </xf>
    <xf numFmtId="1" fontId="1" fillId="2" borderId="0" xfId="20" applyNumberFormat="1" applyFill="1" applyAlignment="1" applyProtection="1">
      <alignment/>
      <protection/>
    </xf>
    <xf numFmtId="0" fontId="1" fillId="2" borderId="0" xfId="2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2" borderId="3" xfId="21" applyFont="1" applyFill="1" applyBorder="1" applyAlignment="1" applyProtection="1">
      <alignment horizontal="center"/>
      <protection/>
    </xf>
    <xf numFmtId="0" fontId="15" fillId="2" borderId="4" xfId="21" applyFont="1" applyFill="1" applyBorder="1" applyAlignment="1" applyProtection="1">
      <alignment horizontal="center"/>
      <protection/>
    </xf>
    <xf numFmtId="0" fontId="5" fillId="2" borderId="0" xfId="21" applyFont="1" applyFill="1" applyProtection="1">
      <alignment/>
      <protection/>
    </xf>
    <xf numFmtId="0" fontId="0" fillId="2" borderId="0" xfId="21" applyFill="1" applyAlignment="1" applyProtection="1">
      <alignment horizontal="center"/>
      <protection/>
    </xf>
    <xf numFmtId="164" fontId="0" fillId="2" borderId="0" xfId="21" applyNumberFormat="1" applyFill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 quotePrefix="1">
      <alignment horizontal="left" indent="1"/>
      <protection/>
    </xf>
    <xf numFmtId="0" fontId="7" fillId="2" borderId="0" xfId="0" applyFont="1" applyFill="1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10" fontId="4" fillId="2" borderId="5" xfId="22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18" fillId="2" borderId="6" xfId="20" applyFont="1" applyFill="1" applyBorder="1" applyAlignment="1" applyProtection="1">
      <alignment horizontal="center"/>
      <protection/>
    </xf>
    <xf numFmtId="0" fontId="6" fillId="2" borderId="0" xfId="2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/>
    </xf>
    <xf numFmtId="1" fontId="0" fillId="0" borderId="0" xfId="21" applyNumberFormat="1" applyFont="1" applyFill="1" applyBorder="1" applyProtection="1">
      <alignment/>
      <protection/>
    </xf>
    <xf numFmtId="1" fontId="0" fillId="0" borderId="0" xfId="21" applyNumberFormat="1" applyFill="1" applyBorder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10" fillId="5" borderId="10" xfId="0" applyNumberFormat="1" applyFont="1" applyFill="1" applyBorder="1" applyAlignment="1" applyProtection="1">
      <alignment horizontal="center"/>
      <protection/>
    </xf>
    <xf numFmtId="1" fontId="10" fillId="5" borderId="11" xfId="21" applyNumberFormat="1" applyFont="1" applyFill="1" applyBorder="1" applyAlignment="1" applyProtection="1">
      <alignment horizontal="center"/>
      <protection/>
    </xf>
    <xf numFmtId="1" fontId="10" fillId="5" borderId="12" xfId="0" applyNumberFormat="1" applyFont="1" applyFill="1" applyBorder="1" applyAlignment="1" applyProtection="1">
      <alignment horizontal="center"/>
      <protection/>
    </xf>
    <xf numFmtId="1" fontId="10" fillId="5" borderId="12" xfId="21" applyNumberFormat="1" applyFont="1" applyFill="1" applyBorder="1" applyAlignment="1" applyProtection="1">
      <alignment horizontal="center"/>
      <protection/>
    </xf>
    <xf numFmtId="0" fontId="10" fillId="5" borderId="4" xfId="21" applyFont="1" applyFill="1" applyBorder="1" applyAlignment="1" applyProtection="1">
      <alignment horizontal="center"/>
      <protection/>
    </xf>
    <xf numFmtId="1" fontId="10" fillId="5" borderId="13" xfId="21" applyNumberFormat="1" applyFont="1" applyFill="1" applyBorder="1" applyAlignment="1" applyProtection="1">
      <alignment horizontal="center"/>
      <protection/>
    </xf>
    <xf numFmtId="0" fontId="19" fillId="5" borderId="14" xfId="20" applyFont="1" applyFill="1" applyBorder="1" applyAlignment="1" applyProtection="1">
      <alignment horizontal="center" wrapText="1"/>
      <protection/>
    </xf>
    <xf numFmtId="1" fontId="10" fillId="5" borderId="15" xfId="21" applyNumberFormat="1" applyFont="1" applyFill="1" applyBorder="1" applyAlignment="1" applyProtection="1">
      <alignment horizontal="center" wrapText="1"/>
      <protection/>
    </xf>
    <xf numFmtId="0" fontId="6" fillId="5" borderId="6" xfId="20" applyFont="1" applyFill="1" applyBorder="1" applyAlignment="1" applyProtection="1">
      <alignment horizontal="center"/>
      <protection/>
    </xf>
    <xf numFmtId="0" fontId="10" fillId="5" borderId="9" xfId="0" applyFont="1" applyFill="1" applyBorder="1" applyAlignment="1" applyProtection="1">
      <alignment horizontal="center"/>
      <protection/>
    </xf>
    <xf numFmtId="0" fontId="18" fillId="0" borderId="14" xfId="20" applyFont="1" applyFill="1" applyBorder="1" applyAlignment="1" applyProtection="1">
      <alignment horizontal="center" wrapText="1"/>
      <protection/>
    </xf>
    <xf numFmtId="10" fontId="4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" fontId="0" fillId="2" borderId="0" xfId="21" applyNumberFormat="1" applyFont="1" applyFill="1" applyProtection="1">
      <alignment/>
      <protection/>
    </xf>
    <xf numFmtId="1" fontId="20" fillId="2" borderId="0" xfId="20" applyNumberFormat="1" applyFont="1" applyFill="1" applyAlignment="1" applyProtection="1">
      <alignment/>
      <protection/>
    </xf>
    <xf numFmtId="0" fontId="20" fillId="2" borderId="0" xfId="2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 quotePrefix="1">
      <alignment horizontal="left" indent="1"/>
      <protection/>
    </xf>
    <xf numFmtId="10" fontId="13" fillId="2" borderId="0" xfId="0" applyNumberFormat="1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left" indent="1"/>
      <protection/>
    </xf>
    <xf numFmtId="0" fontId="21" fillId="2" borderId="0" xfId="0" applyFont="1" applyFill="1" applyAlignment="1" applyProtection="1">
      <alignment/>
      <protection/>
    </xf>
    <xf numFmtId="0" fontId="1" fillId="2" borderId="0" xfId="20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1" fontId="13" fillId="2" borderId="0" xfId="21" applyNumberFormat="1" applyFont="1" applyFill="1" applyBorder="1" applyProtection="1">
      <alignment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1" fontId="10" fillId="5" borderId="7" xfId="0" applyNumberFormat="1" applyFont="1" applyFill="1" applyBorder="1" applyAlignment="1" applyProtection="1">
      <alignment horizontal="center"/>
      <protection/>
    </xf>
    <xf numFmtId="1" fontId="10" fillId="5" borderId="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osse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152400</xdr:rowOff>
    </xdr:from>
    <xdr:to>
      <xdr:col>6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1352550"/>
          <a:ext cx="4819650" cy="4705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819150</xdr:colOff>
      <xdr:row>5</xdr:row>
      <xdr:rowOff>66675</xdr:rowOff>
    </xdr:from>
    <xdr:to>
      <xdr:col>6</xdr:col>
      <xdr:colOff>9525</xdr:colOff>
      <xdr:row>6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19175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152400</xdr:rowOff>
    </xdr:from>
    <xdr:to>
      <xdr:col>6</xdr:col>
      <xdr:colOff>19050</xdr:colOff>
      <xdr:row>33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61925" y="1352550"/>
          <a:ext cx="5019675" cy="46958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47625</xdr:colOff>
      <xdr:row>5</xdr:row>
      <xdr:rowOff>95250</xdr:rowOff>
    </xdr:from>
    <xdr:to>
      <xdr:col>6</xdr:col>
      <xdr:colOff>19050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047750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poasis.spp.org/documents/swpp/tariff/pri_home.cfm" TargetMode="External" /><Relationship Id="rId2" Type="http://schemas.openxmlformats.org/officeDocument/2006/relationships/hyperlink" Target="http://sppoasis.spp.org/documents/swpp/tariff/pri_home.cf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poasis.spp.org/documents/swpp/tariff/pri_home.cfm" TargetMode="External" /><Relationship Id="rId2" Type="http://schemas.openxmlformats.org/officeDocument/2006/relationships/hyperlink" Target="http://sppoasis.spp.org/documents/swpp/tariff/pri_home.cf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5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2.421875" style="12" customWidth="1"/>
    <col min="2" max="2" width="13.57421875" style="12" customWidth="1"/>
    <col min="3" max="3" width="12.57421875" style="12" customWidth="1"/>
    <col min="4" max="4" width="16.7109375" style="12" customWidth="1"/>
    <col min="5" max="5" width="14.421875" style="42" customWidth="1"/>
    <col min="6" max="6" width="15.00390625" style="12" customWidth="1"/>
    <col min="7" max="7" width="4.7109375" style="12" customWidth="1"/>
    <col min="8" max="8" width="30.7109375" style="12" customWidth="1"/>
    <col min="9" max="9" width="12.7109375" style="12" customWidth="1"/>
    <col min="10" max="10" width="9.7109375" style="12" customWidth="1"/>
    <col min="11" max="12" width="11.421875" style="12" customWidth="1"/>
    <col min="13" max="14" width="12.28125" style="12" customWidth="1"/>
    <col min="15" max="16384" width="8.8515625" style="12" customWidth="1"/>
  </cols>
  <sheetData>
    <row r="1" spans="2:3" ht="15">
      <c r="B1" s="77" t="s">
        <v>17</v>
      </c>
      <c r="C1" s="55"/>
    </row>
    <row r="2" spans="2:3" ht="15">
      <c r="B2" s="77" t="s">
        <v>18</v>
      </c>
      <c r="C2" s="55"/>
    </row>
    <row r="3" spans="2:9" ht="15">
      <c r="B3" s="77" t="s">
        <v>23</v>
      </c>
      <c r="C3" s="55"/>
      <c r="I3" s="78" t="s">
        <v>19</v>
      </c>
    </row>
    <row r="4" spans="2:5" s="3" customFormat="1" ht="17.25">
      <c r="B4" s="4"/>
      <c r="C4" s="5"/>
      <c r="E4" s="6"/>
    </row>
    <row r="5" s="3" customFormat="1" ht="12.75">
      <c r="E5" s="6"/>
    </row>
    <row r="6" spans="2:5" s="3" customFormat="1" ht="19.5">
      <c r="B6" s="4" t="s">
        <v>0</v>
      </c>
      <c r="C6" s="5" t="s">
        <v>16</v>
      </c>
      <c r="D6" s="68"/>
      <c r="E6" s="6"/>
    </row>
    <row r="7" s="3" customFormat="1" ht="12.75">
      <c r="E7" s="6"/>
    </row>
    <row r="8" spans="2:10" s="3" customFormat="1" ht="20.25" customHeight="1">
      <c r="B8" s="7" t="s">
        <v>1</v>
      </c>
      <c r="C8" s="8"/>
      <c r="E8" s="44"/>
      <c r="F8" s="43">
        <v>0</v>
      </c>
      <c r="H8" s="9" t="s">
        <v>7</v>
      </c>
      <c r="I8" s="10"/>
      <c r="J8" s="11"/>
    </row>
    <row r="9" spans="1:17" s="3" customFormat="1" ht="16.5" customHeight="1" thickBot="1">
      <c r="A9" s="12"/>
      <c r="B9" s="13" t="s">
        <v>2</v>
      </c>
      <c r="C9" s="14" t="s">
        <v>3</v>
      </c>
      <c r="D9" s="65" t="s">
        <v>6</v>
      </c>
      <c r="E9" s="64" t="s">
        <v>5</v>
      </c>
      <c r="F9" s="67" t="s">
        <v>4</v>
      </c>
      <c r="G9" s="46"/>
      <c r="H9" s="80" t="s">
        <v>21</v>
      </c>
      <c r="I9" s="10"/>
      <c r="J9" s="11"/>
      <c r="P9" s="15"/>
      <c r="Q9" s="15"/>
    </row>
    <row r="10" spans="2:16" s="3" customFormat="1" ht="13.5" thickTop="1">
      <c r="B10" s="16">
        <v>0</v>
      </c>
      <c r="C10" s="17">
        <v>0.041666666666666664</v>
      </c>
      <c r="D10" s="84">
        <f>SUM(E10:F10)</f>
        <v>0</v>
      </c>
      <c r="E10" s="58">
        <f>IF(PORCalcs!D2&lt;0,0,ROUNDUP(PORCalcs!D2,0))</f>
        <v>0</v>
      </c>
      <c r="F10" s="81"/>
      <c r="G10" s="47"/>
      <c r="H10" s="23" t="s">
        <v>22</v>
      </c>
      <c r="I10" s="10"/>
      <c r="J10" s="11"/>
      <c r="P10" s="18"/>
    </row>
    <row r="11" spans="1:17" s="3" customFormat="1" ht="12.75">
      <c r="A11" s="12"/>
      <c r="B11" s="19">
        <v>0.041666666666666664</v>
      </c>
      <c r="C11" s="20">
        <v>0.08333333333333333</v>
      </c>
      <c r="D11" s="85">
        <f>SUM(E11:F11)</f>
        <v>0</v>
      </c>
      <c r="E11" s="60">
        <f>IF(PORCalcs!D3&lt;0,0,ROUNDUP(PORCalcs!D3,0))</f>
        <v>0</v>
      </c>
      <c r="F11" s="82"/>
      <c r="G11" s="47"/>
      <c r="H11" s="79" t="s">
        <v>28</v>
      </c>
      <c r="P11" s="18"/>
      <c r="Q11" s="18"/>
    </row>
    <row r="12" spans="2:17" s="3" customFormat="1" ht="12.75">
      <c r="B12" s="16">
        <v>0.08333333333333333</v>
      </c>
      <c r="C12" s="17">
        <v>0.125</v>
      </c>
      <c r="D12" s="85">
        <f aca="true" t="shared" si="0" ref="D12:D33">SUM(E12:F12)</f>
        <v>0</v>
      </c>
      <c r="E12" s="60">
        <f>IF(PORCalcs!D4&lt;0,0,ROUNDUP(PORCalcs!D4,0))</f>
        <v>0</v>
      </c>
      <c r="F12" s="82"/>
      <c r="G12" s="47"/>
      <c r="H12" s="3" t="s">
        <v>31</v>
      </c>
      <c r="I12" s="23"/>
      <c r="J12" s="28" t="s">
        <v>29</v>
      </c>
      <c r="K12" s="23"/>
      <c r="L12" s="73"/>
      <c r="M12" s="23"/>
      <c r="N12" s="23"/>
      <c r="O12" s="23"/>
      <c r="P12" s="18"/>
      <c r="Q12" s="18"/>
    </row>
    <row r="13" spans="1:17" s="3" customFormat="1" ht="12.75">
      <c r="A13" s="12"/>
      <c r="B13" s="19">
        <v>0.125</v>
      </c>
      <c r="C13" s="20">
        <v>0.16666666666666666</v>
      </c>
      <c r="D13" s="85">
        <f t="shared" si="0"/>
        <v>0</v>
      </c>
      <c r="E13" s="60">
        <f>IF(PORCalcs!D5&lt;0,0,ROUNDUP(PORCalcs!D5,0))</f>
        <v>0</v>
      </c>
      <c r="F13" s="82"/>
      <c r="G13" s="47"/>
      <c r="H13" s="79" t="s">
        <v>20</v>
      </c>
      <c r="I13" s="23"/>
      <c r="J13" s="23"/>
      <c r="K13" s="23"/>
      <c r="L13" s="73"/>
      <c r="M13" s="23"/>
      <c r="N13" s="23"/>
      <c r="O13" s="23"/>
      <c r="P13" s="23"/>
      <c r="Q13" s="18"/>
    </row>
    <row r="14" spans="2:17" s="3" customFormat="1" ht="12.75">
      <c r="B14" s="16">
        <v>0.16666666666666666</v>
      </c>
      <c r="C14" s="17">
        <v>0.20833333333333334</v>
      </c>
      <c r="D14" s="85">
        <f t="shared" si="0"/>
        <v>0</v>
      </c>
      <c r="E14" s="60">
        <f>IF(PORCalcs!D6&lt;0,0,ROUNDUP(PORCalcs!D6,0))</f>
        <v>0</v>
      </c>
      <c r="F14" s="82"/>
      <c r="G14" s="47"/>
      <c r="H14" s="76" t="s">
        <v>14</v>
      </c>
      <c r="I14" s="23"/>
      <c r="J14" s="23"/>
      <c r="K14" s="23"/>
      <c r="L14" s="73"/>
      <c r="M14" s="23"/>
      <c r="N14" s="23"/>
      <c r="O14" s="23"/>
      <c r="P14" s="23"/>
      <c r="Q14" s="18"/>
    </row>
    <row r="15" spans="1:17" s="3" customFormat="1" ht="12.75">
      <c r="A15" s="12"/>
      <c r="B15" s="19">
        <v>0.20833333333333334</v>
      </c>
      <c r="C15" s="20">
        <v>0.25</v>
      </c>
      <c r="D15" s="85">
        <f t="shared" si="0"/>
        <v>0</v>
      </c>
      <c r="E15" s="60">
        <f>IF(PORCalcs!D7&lt;0,0,ROUNDUP(PORCalcs!D7,0))</f>
        <v>0</v>
      </c>
      <c r="F15" s="82"/>
      <c r="G15" s="47"/>
      <c r="I15" s="23"/>
      <c r="J15" s="23"/>
      <c r="K15" s="23"/>
      <c r="L15" s="73"/>
      <c r="M15" s="23"/>
      <c r="N15" s="23"/>
      <c r="O15" s="23"/>
      <c r="P15" s="23"/>
      <c r="Q15" s="18"/>
    </row>
    <row r="16" spans="2:17" s="3" customFormat="1" ht="12.75">
      <c r="B16" s="16">
        <v>0.25</v>
      </c>
      <c r="C16" s="17">
        <v>0.2916666666666667</v>
      </c>
      <c r="D16" s="85">
        <f t="shared" si="0"/>
        <v>0</v>
      </c>
      <c r="E16" s="60">
        <f>IF(PORCalcs!D8&lt;0,0,ROUNDUP(PORCalcs!D8,0))</f>
        <v>0</v>
      </c>
      <c r="F16" s="83"/>
      <c r="G16" s="47"/>
      <c r="H16" s="69"/>
      <c r="I16" s="69"/>
      <c r="J16" s="69"/>
      <c r="K16" s="69"/>
      <c r="L16" s="69"/>
      <c r="M16" s="69"/>
      <c r="N16" s="69"/>
      <c r="P16" s="23"/>
      <c r="Q16" s="18"/>
    </row>
    <row r="17" spans="1:17" s="3" customFormat="1" ht="12.75">
      <c r="A17" s="12"/>
      <c r="B17" s="19">
        <v>0.2916666666666667</v>
      </c>
      <c r="C17" s="20">
        <v>0.3333333333333333</v>
      </c>
      <c r="D17" s="85">
        <f t="shared" si="0"/>
        <v>0</v>
      </c>
      <c r="E17" s="60">
        <f>IF(PORCalcs!D9&lt;0,0,ROUNDUP(PORCalcs!D9,0))</f>
        <v>0</v>
      </c>
      <c r="F17" s="83"/>
      <c r="G17" s="47"/>
      <c r="H17" s="69"/>
      <c r="I17" s="70"/>
      <c r="J17" s="70"/>
      <c r="K17" s="69"/>
      <c r="L17" s="69"/>
      <c r="M17" s="69"/>
      <c r="N17" s="69"/>
      <c r="P17" s="18"/>
      <c r="Q17" s="18"/>
    </row>
    <row r="18" spans="2:17" s="3" customFormat="1" ht="13.5" customHeight="1">
      <c r="B18" s="16">
        <v>0.3333333333333333</v>
      </c>
      <c r="C18" s="17">
        <v>0.375</v>
      </c>
      <c r="D18" s="85">
        <f t="shared" si="0"/>
        <v>0</v>
      </c>
      <c r="E18" s="60">
        <f>IF(PORCalcs!D10&lt;0,0,ROUNDUP(PORCalcs!D10,0))</f>
        <v>0</v>
      </c>
      <c r="F18" s="83"/>
      <c r="G18" s="47"/>
      <c r="H18" s="69"/>
      <c r="I18" s="70"/>
      <c r="J18" s="70"/>
      <c r="K18" s="69"/>
      <c r="L18" s="69"/>
      <c r="M18" s="69"/>
      <c r="N18" s="69"/>
      <c r="P18" s="18"/>
      <c r="Q18" s="18"/>
    </row>
    <row r="19" spans="1:17" s="3" customFormat="1" ht="13.5" customHeight="1">
      <c r="A19" s="12"/>
      <c r="B19" s="19">
        <v>0.375</v>
      </c>
      <c r="C19" s="20">
        <v>0.4166666666666667</v>
      </c>
      <c r="D19" s="85">
        <f t="shared" si="0"/>
        <v>0</v>
      </c>
      <c r="E19" s="60">
        <f>IF(PORCalcs!D11&lt;0,0,ROUNDUP(PORCalcs!D11,0))</f>
        <v>0</v>
      </c>
      <c r="F19" s="83"/>
      <c r="G19" s="47"/>
      <c r="H19" s="69"/>
      <c r="I19" s="70"/>
      <c r="J19" s="71"/>
      <c r="K19" s="69"/>
      <c r="L19" s="69"/>
      <c r="M19" s="69"/>
      <c r="N19" s="69"/>
      <c r="P19" s="18"/>
      <c r="Q19" s="18"/>
    </row>
    <row r="20" spans="2:17" s="3" customFormat="1" ht="13.5" customHeight="1">
      <c r="B20" s="16">
        <v>0.4166666666666667</v>
      </c>
      <c r="C20" s="17">
        <v>0.4583333333333333</v>
      </c>
      <c r="D20" s="85">
        <f t="shared" si="0"/>
        <v>0</v>
      </c>
      <c r="E20" s="60">
        <f>IF(PORCalcs!D12&lt;0,0,ROUNDUP(PORCalcs!D12,0))</f>
        <v>0</v>
      </c>
      <c r="F20" s="83"/>
      <c r="G20" s="47"/>
      <c r="H20" s="69"/>
      <c r="I20" s="70"/>
      <c r="J20" s="70"/>
      <c r="K20" s="69"/>
      <c r="L20" s="69"/>
      <c r="M20" s="69"/>
      <c r="N20" s="69"/>
      <c r="P20" s="18"/>
      <c r="Q20" s="18"/>
    </row>
    <row r="21" spans="1:17" s="3" customFormat="1" ht="13.5" customHeight="1">
      <c r="A21" s="12"/>
      <c r="B21" s="19">
        <v>0.4583333333333333</v>
      </c>
      <c r="C21" s="20">
        <v>0.5</v>
      </c>
      <c r="D21" s="85">
        <f t="shared" si="0"/>
        <v>0</v>
      </c>
      <c r="E21" s="60">
        <f>IF(PORCalcs!D13&lt;0,0,ROUNDUP(PORCalcs!D13,0))</f>
        <v>0</v>
      </c>
      <c r="F21" s="83"/>
      <c r="G21" s="47"/>
      <c r="H21" s="72"/>
      <c r="I21" s="70"/>
      <c r="J21" s="70"/>
      <c r="K21" s="69"/>
      <c r="L21" s="69"/>
      <c r="M21" s="69"/>
      <c r="N21" s="69"/>
      <c r="P21" s="18"/>
      <c r="Q21" s="18"/>
    </row>
    <row r="22" spans="2:17" s="3" customFormat="1" ht="13.5" customHeight="1">
      <c r="B22" s="16">
        <v>0.5</v>
      </c>
      <c r="C22" s="17">
        <v>0.5416666666666666</v>
      </c>
      <c r="D22" s="85">
        <f t="shared" si="0"/>
        <v>0</v>
      </c>
      <c r="E22" s="60">
        <f>IF(PORCalcs!D14&lt;0,0,ROUNDUP(PORCalcs!D14,0))</f>
        <v>0</v>
      </c>
      <c r="F22" s="83"/>
      <c r="G22" s="47"/>
      <c r="H22" s="69"/>
      <c r="I22" s="70"/>
      <c r="J22" s="70"/>
      <c r="K22" s="69"/>
      <c r="L22" s="69"/>
      <c r="M22" s="69"/>
      <c r="N22" s="69"/>
      <c r="P22" s="18"/>
      <c r="Q22" s="18"/>
    </row>
    <row r="23" spans="1:17" s="3" customFormat="1" ht="13.5" customHeight="1">
      <c r="A23" s="12"/>
      <c r="B23" s="19">
        <v>0.5416666666666666</v>
      </c>
      <c r="C23" s="20">
        <v>0.5833333333333334</v>
      </c>
      <c r="D23" s="85">
        <f t="shared" si="0"/>
        <v>0</v>
      </c>
      <c r="E23" s="60">
        <f>IF(PORCalcs!D15&lt;0,0,ROUNDUP(PORCalcs!D15,0))</f>
        <v>0</v>
      </c>
      <c r="F23" s="83"/>
      <c r="G23" s="47"/>
      <c r="H23" s="69"/>
      <c r="I23" s="70"/>
      <c r="J23" s="70"/>
      <c r="K23" s="69"/>
      <c r="L23" s="69"/>
      <c r="M23" s="69"/>
      <c r="N23" s="69"/>
      <c r="P23" s="18"/>
      <c r="Q23" s="18"/>
    </row>
    <row r="24" spans="2:17" s="3" customFormat="1" ht="13.5" customHeight="1">
      <c r="B24" s="16">
        <v>0.5833333333333334</v>
      </c>
      <c r="C24" s="17">
        <v>0.625</v>
      </c>
      <c r="D24" s="85">
        <f t="shared" si="0"/>
        <v>0</v>
      </c>
      <c r="E24" s="60">
        <f>IF(PORCalcs!D16&lt;0,0,ROUNDUP(PORCalcs!D16,0))</f>
        <v>0</v>
      </c>
      <c r="F24" s="83"/>
      <c r="G24" s="47"/>
      <c r="H24" s="69"/>
      <c r="I24" s="70"/>
      <c r="J24" s="70"/>
      <c r="K24" s="69"/>
      <c r="L24" s="69"/>
      <c r="M24" s="69"/>
      <c r="N24" s="69"/>
      <c r="P24" s="18"/>
      <c r="Q24" s="18"/>
    </row>
    <row r="25" spans="1:17" s="3" customFormat="1" ht="13.5" customHeight="1">
      <c r="A25" s="12"/>
      <c r="B25" s="19">
        <v>0.625</v>
      </c>
      <c r="C25" s="20">
        <v>0.6666666666666666</v>
      </c>
      <c r="D25" s="85">
        <f t="shared" si="0"/>
        <v>0</v>
      </c>
      <c r="E25" s="60">
        <f>IF(PORCalcs!D17&lt;0,0,ROUNDUP(PORCalcs!D17,0))</f>
        <v>0</v>
      </c>
      <c r="F25" s="83"/>
      <c r="G25" s="47"/>
      <c r="H25" s="69"/>
      <c r="I25" s="70"/>
      <c r="J25" s="70"/>
      <c r="K25" s="69"/>
      <c r="L25" s="69"/>
      <c r="M25" s="69"/>
      <c r="N25" s="69"/>
      <c r="P25" s="18"/>
      <c r="Q25" s="18"/>
    </row>
    <row r="26" spans="2:17" s="3" customFormat="1" ht="13.5" customHeight="1">
      <c r="B26" s="16">
        <v>0.6666666666666666</v>
      </c>
      <c r="C26" s="17">
        <v>0.7083333333333334</v>
      </c>
      <c r="D26" s="85">
        <f t="shared" si="0"/>
        <v>0</v>
      </c>
      <c r="E26" s="60">
        <f>IF(PORCalcs!D18&lt;0,0,ROUNDUP(PORCalcs!D18,0))</f>
        <v>0</v>
      </c>
      <c r="F26" s="83"/>
      <c r="G26" s="47"/>
      <c r="H26" s="23"/>
      <c r="I26" s="23"/>
      <c r="J26" s="23"/>
      <c r="K26" s="23"/>
      <c r="L26" s="73"/>
      <c r="M26" s="23"/>
      <c r="N26" s="23"/>
      <c r="O26" s="23"/>
      <c r="P26" s="18"/>
      <c r="Q26" s="18"/>
    </row>
    <row r="27" spans="1:17" s="3" customFormat="1" ht="13.5" customHeight="1">
      <c r="A27" s="12"/>
      <c r="B27" s="19">
        <v>0.7083333333333334</v>
      </c>
      <c r="C27" s="20">
        <v>0.75</v>
      </c>
      <c r="D27" s="85">
        <f t="shared" si="0"/>
        <v>0</v>
      </c>
      <c r="E27" s="60">
        <f>IF(PORCalcs!D19&lt;0,0,ROUNDUP(PORCalcs!D19,0))</f>
        <v>0</v>
      </c>
      <c r="F27" s="83"/>
      <c r="G27" s="47"/>
      <c r="H27" s="74"/>
      <c r="I27" s="23"/>
      <c r="J27" s="23"/>
      <c r="K27" s="23"/>
      <c r="L27" s="73"/>
      <c r="M27" s="23"/>
      <c r="N27" s="23"/>
      <c r="O27" s="23"/>
      <c r="P27" s="18"/>
      <c r="Q27" s="18"/>
    </row>
    <row r="28" spans="2:17" s="3" customFormat="1" ht="13.5" customHeight="1">
      <c r="B28" s="16">
        <v>0.75</v>
      </c>
      <c r="C28" s="17">
        <v>0.7916666666666666</v>
      </c>
      <c r="D28" s="85">
        <f t="shared" si="0"/>
        <v>0</v>
      </c>
      <c r="E28" s="60">
        <f>IF(PORCalcs!D20&lt;0,0,ROUNDUP(PORCalcs!D20,0))</f>
        <v>0</v>
      </c>
      <c r="F28" s="83"/>
      <c r="G28" s="47"/>
      <c r="H28" s="74"/>
      <c r="I28" s="75"/>
      <c r="J28" s="23"/>
      <c r="K28" s="23"/>
      <c r="L28" s="73"/>
      <c r="M28" s="23"/>
      <c r="N28" s="23"/>
      <c r="O28" s="23"/>
      <c r="P28" s="18"/>
      <c r="Q28" s="18"/>
    </row>
    <row r="29" spans="1:17" s="3" customFormat="1" ht="13.5" customHeight="1">
      <c r="A29" s="12"/>
      <c r="B29" s="19">
        <v>0.7916666666666666</v>
      </c>
      <c r="C29" s="20">
        <v>0.8333333333333334</v>
      </c>
      <c r="D29" s="85">
        <f t="shared" si="0"/>
        <v>0</v>
      </c>
      <c r="E29" s="60">
        <f>IF(PORCalcs!D21&lt;0,0,ROUNDUP(PORCalcs!D21,0))</f>
        <v>0</v>
      </c>
      <c r="F29" s="83"/>
      <c r="G29" s="47"/>
      <c r="H29" s="76"/>
      <c r="I29" s="23"/>
      <c r="J29" s="23"/>
      <c r="K29" s="23"/>
      <c r="L29" s="73"/>
      <c r="M29" s="23"/>
      <c r="N29" s="23"/>
      <c r="O29" s="23"/>
      <c r="P29" s="18"/>
      <c r="Q29" s="18"/>
    </row>
    <row r="30" spans="2:17" s="3" customFormat="1" ht="13.5" customHeight="1">
      <c r="B30" s="16">
        <v>0.8333333333333334</v>
      </c>
      <c r="C30" s="17">
        <v>0.875</v>
      </c>
      <c r="D30" s="85">
        <f t="shared" si="0"/>
        <v>0</v>
      </c>
      <c r="E30" s="60">
        <f>IF(PORCalcs!D22&lt;0,0,ROUNDUP(PORCalcs!D22,0))</f>
        <v>0</v>
      </c>
      <c r="F30" s="83"/>
      <c r="G30" s="47"/>
      <c r="H30" s="69"/>
      <c r="I30" s="70"/>
      <c r="J30" s="70"/>
      <c r="K30" s="69"/>
      <c r="L30" s="69"/>
      <c r="M30" s="69"/>
      <c r="N30" s="69"/>
      <c r="P30" s="18"/>
      <c r="Q30" s="18"/>
    </row>
    <row r="31" spans="1:17" s="3" customFormat="1" ht="13.5" customHeight="1">
      <c r="A31" s="12"/>
      <c r="B31" s="19">
        <v>0.875</v>
      </c>
      <c r="C31" s="20">
        <v>0.9166666666666666</v>
      </c>
      <c r="D31" s="85">
        <f t="shared" si="0"/>
        <v>0</v>
      </c>
      <c r="E31" s="60">
        <f>IF(PORCalcs!D23&lt;0,0,ROUNDUP(PORCalcs!D23,0))</f>
        <v>0</v>
      </c>
      <c r="F31" s="83"/>
      <c r="G31" s="47"/>
      <c r="H31" s="23"/>
      <c r="I31" s="23"/>
      <c r="J31" s="23"/>
      <c r="K31" s="23"/>
      <c r="L31" s="73"/>
      <c r="M31" s="23"/>
      <c r="N31" s="23"/>
      <c r="O31" s="23"/>
      <c r="P31" s="18"/>
      <c r="Q31" s="18"/>
    </row>
    <row r="32" spans="2:15" s="3" customFormat="1" ht="12.75">
      <c r="B32" s="16">
        <v>0.9166666666666666</v>
      </c>
      <c r="C32" s="17">
        <v>0.9583333333333334</v>
      </c>
      <c r="D32" s="85">
        <f t="shared" si="0"/>
        <v>0</v>
      </c>
      <c r="E32" s="60">
        <f>IF(PORCalcs!D24&lt;0,0,ROUNDUP(PORCalcs!D24,0))</f>
        <v>0</v>
      </c>
      <c r="F32" s="82"/>
      <c r="G32" s="47"/>
      <c r="H32" s="74"/>
      <c r="J32" s="23"/>
      <c r="K32" s="23"/>
      <c r="L32" s="73"/>
      <c r="M32" s="23"/>
      <c r="N32" s="23"/>
      <c r="O32" s="23"/>
    </row>
    <row r="33" spans="1:17" s="3" customFormat="1" ht="12.75">
      <c r="A33" s="12"/>
      <c r="B33" s="19">
        <v>0.9583333333333334</v>
      </c>
      <c r="C33" s="20">
        <v>0</v>
      </c>
      <c r="D33" s="85">
        <f t="shared" si="0"/>
        <v>0</v>
      </c>
      <c r="E33" s="60">
        <f>IF(PORCalcs!D25&lt;0,0,ROUNDUP(PORCalcs!D25,0))</f>
        <v>0</v>
      </c>
      <c r="F33" s="82"/>
      <c r="G33" s="47"/>
      <c r="H33" s="74"/>
      <c r="I33" s="23"/>
      <c r="J33" s="23"/>
      <c r="K33" s="23"/>
      <c r="L33" s="73"/>
      <c r="M33" s="23"/>
      <c r="N33" s="23"/>
      <c r="O33" s="23"/>
      <c r="P33" s="18"/>
      <c r="Q33" s="18"/>
    </row>
    <row r="34" spans="2:17" s="29" customFormat="1" ht="15.75" thickBot="1">
      <c r="B34" s="30"/>
      <c r="C34" s="31" t="s">
        <v>8</v>
      </c>
      <c r="D34" s="66">
        <f>SUM(D10:D33)</f>
        <v>0</v>
      </c>
      <c r="E34" s="62">
        <f>SUM(E10:E33)</f>
        <v>0</v>
      </c>
      <c r="F34" s="32">
        <f>SUM(F10:F33)</f>
        <v>0</v>
      </c>
      <c r="G34" s="48"/>
      <c r="H34" s="25"/>
      <c r="I34" s="21"/>
      <c r="J34" s="21"/>
      <c r="K34" s="21"/>
      <c r="L34" s="22"/>
      <c r="M34" s="21"/>
      <c r="N34" s="21"/>
      <c r="O34" s="23"/>
      <c r="P34" s="33"/>
      <c r="Q34" s="33"/>
    </row>
    <row r="35" spans="2:17" s="3" customFormat="1" ht="13.5" thickTop="1">
      <c r="B35" s="52"/>
      <c r="C35" s="53"/>
      <c r="D35" s="54"/>
      <c r="E35" s="34"/>
      <c r="F35" s="18"/>
      <c r="G35" s="18"/>
      <c r="H35" s="26"/>
      <c r="I35" s="26"/>
      <c r="J35" s="26"/>
      <c r="K35" s="35"/>
      <c r="L35" s="18"/>
      <c r="M35" s="18"/>
      <c r="N35" s="18"/>
      <c r="O35" s="18"/>
      <c r="P35" s="18"/>
      <c r="Q35" s="18"/>
    </row>
    <row r="36" spans="2:17" s="3" customFormat="1" ht="16.5" customHeight="1">
      <c r="B36" s="36"/>
      <c r="C36" s="37"/>
      <c r="D36" s="18"/>
      <c r="E36" s="34"/>
      <c r="F36" s="18"/>
      <c r="G36" s="18"/>
      <c r="H36" s="26"/>
      <c r="I36" s="26"/>
      <c r="J36" s="26"/>
      <c r="K36" s="35"/>
      <c r="L36" s="18"/>
      <c r="M36" s="18"/>
      <c r="N36" s="18"/>
      <c r="O36" s="18"/>
      <c r="P36" s="18"/>
      <c r="Q36" s="18"/>
    </row>
    <row r="37" spans="1:8" s="3" customFormat="1" ht="15">
      <c r="A37" s="37"/>
      <c r="B37" s="37"/>
      <c r="C37" s="37"/>
      <c r="D37" s="37"/>
      <c r="E37" s="38"/>
      <c r="F37" s="39"/>
      <c r="G37" s="39"/>
      <c r="H37" s="39"/>
    </row>
    <row r="38" spans="1:8" s="3" customFormat="1" ht="15">
      <c r="A38" s="40"/>
      <c r="B38" s="37"/>
      <c r="C38" s="37"/>
      <c r="D38" s="37"/>
      <c r="E38" s="38"/>
      <c r="F38" s="39"/>
      <c r="G38" s="39"/>
      <c r="H38" s="39"/>
    </row>
    <row r="39" spans="1:8" s="3" customFormat="1" ht="15">
      <c r="A39" s="40"/>
      <c r="B39" s="37"/>
      <c r="C39" s="37"/>
      <c r="D39" s="37"/>
      <c r="E39" s="38"/>
      <c r="F39" s="39"/>
      <c r="G39" s="39"/>
      <c r="H39" s="39"/>
    </row>
    <row r="40" spans="1:8" s="3" customFormat="1" ht="15">
      <c r="A40" s="40"/>
      <c r="D40" s="37"/>
      <c r="E40" s="38"/>
      <c r="F40" s="39"/>
      <c r="G40" s="39"/>
      <c r="H40" s="39"/>
    </row>
    <row r="41" spans="1:7" s="3" customFormat="1" ht="15">
      <c r="A41" s="41"/>
      <c r="C41" s="37"/>
      <c r="D41" s="37"/>
      <c r="E41" s="38"/>
      <c r="F41" s="39"/>
      <c r="G41" s="39"/>
    </row>
    <row r="42" spans="1:8" s="3" customFormat="1" ht="12.75">
      <c r="A42" s="41"/>
      <c r="B42" s="39"/>
      <c r="C42" s="39"/>
      <c r="D42" s="39"/>
      <c r="E42" s="38"/>
      <c r="F42" s="39"/>
      <c r="G42" s="39"/>
      <c r="H42" s="39"/>
    </row>
    <row r="43" spans="1:8" s="3" customFormat="1" ht="12.75">
      <c r="A43" s="41"/>
      <c r="C43" s="39"/>
      <c r="D43" s="39"/>
      <c r="E43" s="38"/>
      <c r="F43" s="39"/>
      <c r="G43" s="39"/>
      <c r="H43" s="39"/>
    </row>
    <row r="44" spans="1:8" s="3" customFormat="1" ht="12.75">
      <c r="A44" s="39"/>
      <c r="B44" s="39"/>
      <c r="C44" s="39"/>
      <c r="D44" s="39"/>
      <c r="E44" s="38"/>
      <c r="F44" s="39"/>
      <c r="G44" s="39"/>
      <c r="H44" s="39"/>
    </row>
    <row r="45" spans="1:8" s="3" customFormat="1" ht="12.75">
      <c r="A45" s="39"/>
      <c r="B45" s="39"/>
      <c r="C45" s="39"/>
      <c r="D45" s="39"/>
      <c r="E45" s="38"/>
      <c r="F45" s="39"/>
      <c r="G45" s="39"/>
      <c r="H45" s="39"/>
    </row>
    <row r="46" s="3" customFormat="1" ht="12.75">
      <c r="E46" s="6"/>
    </row>
    <row r="47" s="3" customFormat="1" ht="12.75">
      <c r="E47" s="6"/>
    </row>
    <row r="48" s="3" customFormat="1" ht="12.75">
      <c r="E48" s="6"/>
    </row>
    <row r="49" s="3" customFormat="1" ht="12.75">
      <c r="E49" s="6"/>
    </row>
    <row r="50" s="3" customFormat="1" ht="12.75">
      <c r="E50" s="6"/>
    </row>
    <row r="51" s="3" customFormat="1" ht="12.75">
      <c r="E51" s="6"/>
    </row>
    <row r="52" s="3" customFormat="1" ht="12.75">
      <c r="E52" s="6"/>
    </row>
    <row r="53" s="3" customFormat="1" ht="12.75">
      <c r="E53" s="6"/>
    </row>
    <row r="54" s="3" customFormat="1" ht="12.75">
      <c r="E54" s="6"/>
    </row>
    <row r="55" s="3" customFormat="1" ht="12.75">
      <c r="E55" s="6"/>
    </row>
    <row r="56" s="3" customFormat="1" ht="12.75">
      <c r="E56" s="6"/>
    </row>
    <row r="57" s="3" customFormat="1" ht="12.75">
      <c r="E57" s="6"/>
    </row>
    <row r="58" s="3" customFormat="1" ht="12.75">
      <c r="E58" s="6"/>
    </row>
    <row r="59" s="3" customFormat="1" ht="12.75">
      <c r="E59" s="6"/>
    </row>
    <row r="60" s="3" customFormat="1" ht="12.75">
      <c r="E60" s="6"/>
    </row>
    <row r="61" s="3" customFormat="1" ht="12.75">
      <c r="E61" s="6"/>
    </row>
    <row r="62" s="3" customFormat="1" ht="12.75">
      <c r="E62" s="6"/>
    </row>
    <row r="63" s="3" customFormat="1" ht="12.75">
      <c r="E63" s="6"/>
    </row>
    <row r="64" s="3" customFormat="1" ht="12.75">
      <c r="E64" s="6"/>
    </row>
    <row r="65" s="3" customFormat="1" ht="12.75">
      <c r="E65" s="6"/>
    </row>
    <row r="66" s="3" customFormat="1" ht="12.75">
      <c r="E66" s="6"/>
    </row>
    <row r="67" s="3" customFormat="1" ht="12.75">
      <c r="E67" s="6"/>
    </row>
    <row r="68" s="3" customFormat="1" ht="12.75">
      <c r="E68" s="6"/>
    </row>
    <row r="69" s="3" customFormat="1" ht="12.75">
      <c r="E69" s="6"/>
    </row>
    <row r="70" s="3" customFormat="1" ht="12.75">
      <c r="E70" s="6"/>
    </row>
    <row r="71" s="3" customFormat="1" ht="12.75">
      <c r="E71" s="6"/>
    </row>
    <row r="72" s="3" customFormat="1" ht="12.75">
      <c r="E72" s="6"/>
    </row>
    <row r="73" s="3" customFormat="1" ht="12.75">
      <c r="E73" s="6"/>
    </row>
    <row r="74" s="3" customFormat="1" ht="12.75">
      <c r="E74" s="6"/>
    </row>
    <row r="75" s="3" customFormat="1" ht="12.75">
      <c r="E75" s="6"/>
    </row>
  </sheetData>
  <sheetProtection sheet="1" objects="1" scenarios="1"/>
  <hyperlinks>
    <hyperlink ref="B6" r:id="rId1" display="WEB SITE "/>
    <hyperlink ref="I3" location="'Enter MW at POR'!A1" display="Enter MW at POR"/>
    <hyperlink ref="J12" r:id="rId2" display="WEB SITE"/>
  </hyperlinks>
  <printOptions/>
  <pageMargins left="0.2" right="0.23" top="1" bottom="1" header="0.5" footer="0.5"/>
  <pageSetup horizontalDpi="600" verticalDpi="600" orientation="landscape" r:id="rId4"/>
  <headerFooter alignWithMargins="0">
    <oddHeader>&amp;C&amp;A</oddHeader>
    <oddFooter>&amp;C&amp;A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75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2.421875" style="12" customWidth="1"/>
    <col min="2" max="2" width="13.57421875" style="12" customWidth="1"/>
    <col min="3" max="3" width="12.57421875" style="12" customWidth="1"/>
    <col min="4" max="4" width="16.7109375" style="12" customWidth="1"/>
    <col min="5" max="5" width="14.421875" style="42" customWidth="1"/>
    <col min="6" max="6" width="17.7109375" style="12" customWidth="1"/>
    <col min="7" max="7" width="3.7109375" style="12" customWidth="1"/>
    <col min="8" max="8" width="26.57421875" style="12" customWidth="1"/>
    <col min="9" max="9" width="17.28125" style="12" customWidth="1"/>
    <col min="10" max="11" width="11.421875" style="12" customWidth="1"/>
    <col min="12" max="13" width="12.28125" style="12" customWidth="1"/>
    <col min="14" max="16384" width="8.8515625" style="12" customWidth="1"/>
  </cols>
  <sheetData>
    <row r="1" spans="2:5" s="55" customFormat="1" ht="15">
      <c r="B1" s="77" t="s">
        <v>24</v>
      </c>
      <c r="D1" s="12"/>
      <c r="E1" s="56"/>
    </row>
    <row r="2" spans="2:5" s="55" customFormat="1" ht="15">
      <c r="B2" s="77" t="s">
        <v>25</v>
      </c>
      <c r="D2" s="12"/>
      <c r="E2" s="56"/>
    </row>
    <row r="3" spans="2:9" s="55" customFormat="1" ht="15">
      <c r="B3" s="77" t="s">
        <v>26</v>
      </c>
      <c r="D3" s="12"/>
      <c r="E3" s="56"/>
      <c r="I3" s="78" t="s">
        <v>27</v>
      </c>
    </row>
    <row r="4" spans="2:5" s="3" customFormat="1" ht="17.25">
      <c r="B4" s="4"/>
      <c r="C4" s="5"/>
      <c r="E4" s="6"/>
    </row>
    <row r="5" s="3" customFormat="1" ht="12.75">
      <c r="E5" s="6"/>
    </row>
    <row r="6" spans="2:6" s="3" customFormat="1" ht="19.5">
      <c r="B6" s="4" t="s">
        <v>0</v>
      </c>
      <c r="C6" s="5" t="s">
        <v>16</v>
      </c>
      <c r="D6" s="68"/>
      <c r="E6" s="6"/>
      <c r="F6" s="68"/>
    </row>
    <row r="7" s="3" customFormat="1" ht="12.75">
      <c r="E7" s="6"/>
    </row>
    <row r="8" spans="2:10" s="3" customFormat="1" ht="20.25" customHeight="1">
      <c r="B8" s="7" t="s">
        <v>15</v>
      </c>
      <c r="C8" s="8"/>
      <c r="D8" s="43">
        <v>0</v>
      </c>
      <c r="E8" s="44"/>
      <c r="H8" s="9" t="s">
        <v>7</v>
      </c>
      <c r="I8" s="10"/>
      <c r="J8" s="11"/>
    </row>
    <row r="9" spans="1:16" s="3" customFormat="1" ht="16.5" customHeight="1" thickBot="1">
      <c r="A9" s="12"/>
      <c r="B9" s="13" t="s">
        <v>2</v>
      </c>
      <c r="C9" s="14" t="s">
        <v>3</v>
      </c>
      <c r="D9" s="45" t="s">
        <v>6</v>
      </c>
      <c r="E9" s="64" t="s">
        <v>5</v>
      </c>
      <c r="F9" s="63" t="s">
        <v>4</v>
      </c>
      <c r="H9" s="80" t="s">
        <v>21</v>
      </c>
      <c r="I9" s="10"/>
      <c r="J9" s="11"/>
      <c r="P9" s="15"/>
    </row>
    <row r="10" spans="2:10" s="3" customFormat="1" ht="13.5" thickTop="1">
      <c r="B10" s="16">
        <v>0</v>
      </c>
      <c r="C10" s="17">
        <v>0.041666666666666664</v>
      </c>
      <c r="D10" s="49"/>
      <c r="E10" s="58">
        <f>IF(PODCalcs!D2&lt;0,0,ROUNDUP(PODCalcs!D2,0))</f>
        <v>0</v>
      </c>
      <c r="F10" s="57">
        <f aca="true" t="shared" si="0" ref="F10:F33">D10-E10</f>
        <v>0</v>
      </c>
      <c r="H10" s="23" t="s">
        <v>22</v>
      </c>
      <c r="I10" s="10"/>
      <c r="J10" s="11"/>
    </row>
    <row r="11" spans="1:16" s="3" customFormat="1" ht="12.75">
      <c r="A11" s="12"/>
      <c r="B11" s="19">
        <v>0.041666666666666664</v>
      </c>
      <c r="C11" s="20">
        <v>0.08333333333333333</v>
      </c>
      <c r="D11" s="50"/>
      <c r="E11" s="60">
        <f>IF(PODCalcs!D3&lt;0,0,ROUNDUP(PODCalcs!D3,0))</f>
        <v>0</v>
      </c>
      <c r="F11" s="59">
        <f t="shared" si="0"/>
        <v>0</v>
      </c>
      <c r="H11" s="79" t="s">
        <v>28</v>
      </c>
      <c r="I11" s="21"/>
      <c r="J11" s="21"/>
      <c r="K11" s="21"/>
      <c r="L11" s="22"/>
      <c r="M11" s="21"/>
      <c r="N11" s="21"/>
      <c r="O11" s="23"/>
      <c r="P11" s="18"/>
    </row>
    <row r="12" spans="2:16" s="3" customFormat="1" ht="12.75">
      <c r="B12" s="16">
        <v>0.08333333333333333</v>
      </c>
      <c r="C12" s="17">
        <v>0.125</v>
      </c>
      <c r="D12" s="50"/>
      <c r="E12" s="60">
        <f>IF(PODCalcs!D4&lt;0,0,ROUNDUP(PODCalcs!D4,0))</f>
        <v>0</v>
      </c>
      <c r="F12" s="59">
        <f t="shared" si="0"/>
        <v>0</v>
      </c>
      <c r="H12" s="3" t="s">
        <v>30</v>
      </c>
      <c r="I12" s="21"/>
      <c r="J12" s="28" t="s">
        <v>29</v>
      </c>
      <c r="K12" s="21"/>
      <c r="L12" s="22"/>
      <c r="M12" s="21"/>
      <c r="N12" s="21"/>
      <c r="O12" s="23"/>
      <c r="P12" s="18"/>
    </row>
    <row r="13" spans="1:16" s="3" customFormat="1" ht="12.75">
      <c r="A13" s="12"/>
      <c r="B13" s="19">
        <v>0.125</v>
      </c>
      <c r="C13" s="20">
        <v>0.16666666666666666</v>
      </c>
      <c r="D13" s="50"/>
      <c r="E13" s="60">
        <f>IF(PODCalcs!D5&lt;0,0,ROUNDUP(PODCalcs!D5,0))</f>
        <v>0</v>
      </c>
      <c r="F13" s="59">
        <f t="shared" si="0"/>
        <v>0</v>
      </c>
      <c r="H13" s="79" t="s">
        <v>20</v>
      </c>
      <c r="I13" s="21"/>
      <c r="J13" s="21"/>
      <c r="K13" s="21"/>
      <c r="L13" s="22"/>
      <c r="M13" s="21"/>
      <c r="N13" s="21"/>
      <c r="O13" s="23"/>
      <c r="P13" s="18"/>
    </row>
    <row r="14" spans="2:16" s="3" customFormat="1" ht="12.75">
      <c r="B14" s="16">
        <v>0.16666666666666666</v>
      </c>
      <c r="C14" s="17">
        <v>0.20833333333333334</v>
      </c>
      <c r="D14" s="50"/>
      <c r="E14" s="60">
        <f>IF(PODCalcs!D6&lt;0,0,ROUNDUP(PODCalcs!D6,0))</f>
        <v>0</v>
      </c>
      <c r="F14" s="59">
        <f t="shared" si="0"/>
        <v>0</v>
      </c>
      <c r="H14" s="76" t="s">
        <v>14</v>
      </c>
      <c r="I14" s="21"/>
      <c r="J14" s="21"/>
      <c r="K14" s="21"/>
      <c r="L14" s="22"/>
      <c r="M14" s="21"/>
      <c r="N14" s="21"/>
      <c r="O14" s="23"/>
      <c r="P14" s="18"/>
    </row>
    <row r="15" spans="1:16" s="3" customFormat="1" ht="12.75">
      <c r="A15" s="12"/>
      <c r="B15" s="19">
        <v>0.20833333333333334</v>
      </c>
      <c r="C15" s="20">
        <v>0.25</v>
      </c>
      <c r="D15" s="50"/>
      <c r="E15" s="60">
        <f>IF(PODCalcs!D7&lt;0,0,ROUNDUP(PODCalcs!D7,0))</f>
        <v>0</v>
      </c>
      <c r="F15" s="59">
        <f t="shared" si="0"/>
        <v>0</v>
      </c>
      <c r="O15" s="23"/>
      <c r="P15" s="18"/>
    </row>
    <row r="16" spans="2:16" s="3" customFormat="1" ht="12.75">
      <c r="B16" s="16">
        <v>0.25</v>
      </c>
      <c r="C16" s="17">
        <v>0.2916666666666667</v>
      </c>
      <c r="D16" s="50"/>
      <c r="E16" s="60">
        <f>IF(PODCalcs!D8&lt;0,0,ROUNDUP(PODCalcs!D8,0))</f>
        <v>0</v>
      </c>
      <c r="F16" s="59">
        <f t="shared" si="0"/>
        <v>0</v>
      </c>
      <c r="O16" s="23"/>
      <c r="P16" s="18"/>
    </row>
    <row r="17" spans="1:16" s="3" customFormat="1" ht="12.75">
      <c r="A17" s="12"/>
      <c r="B17" s="19">
        <v>0.2916666666666667</v>
      </c>
      <c r="C17" s="20">
        <v>0.3333333333333333</v>
      </c>
      <c r="D17" s="50"/>
      <c r="E17" s="60">
        <f>IF(PODCalcs!D9&lt;0,0,ROUNDUP(PODCalcs!D9,0))</f>
        <v>0</v>
      </c>
      <c r="F17" s="59">
        <f t="shared" si="0"/>
        <v>0</v>
      </c>
      <c r="H17" s="26"/>
      <c r="I17" s="26"/>
      <c r="O17" s="18"/>
      <c r="P17" s="18"/>
    </row>
    <row r="18" spans="2:16" s="3" customFormat="1" ht="13.5" customHeight="1">
      <c r="B18" s="16">
        <v>0.3333333333333333</v>
      </c>
      <c r="C18" s="17">
        <v>0.375</v>
      </c>
      <c r="D18" s="50"/>
      <c r="E18" s="60">
        <f>IF(PODCalcs!D10&lt;0,0,ROUNDUP(PODCalcs!D10,0))</f>
        <v>0</v>
      </c>
      <c r="F18" s="59">
        <f t="shared" si="0"/>
        <v>0</v>
      </c>
      <c r="H18" s="26"/>
      <c r="I18" s="26"/>
      <c r="O18" s="18"/>
      <c r="P18" s="18"/>
    </row>
    <row r="19" spans="1:16" s="3" customFormat="1" ht="13.5" customHeight="1">
      <c r="A19" s="12"/>
      <c r="B19" s="19">
        <v>0.375</v>
      </c>
      <c r="C19" s="20">
        <v>0.4166666666666667</v>
      </c>
      <c r="D19" s="50"/>
      <c r="E19" s="60">
        <f>IF(PODCalcs!D11&lt;0,0,ROUNDUP(PODCalcs!D11,0))</f>
        <v>0</v>
      </c>
      <c r="F19" s="59">
        <f t="shared" si="0"/>
        <v>0</v>
      </c>
      <c r="H19" s="26"/>
      <c r="I19" s="27"/>
      <c r="O19" s="18"/>
      <c r="P19" s="18"/>
    </row>
    <row r="20" spans="2:16" s="3" customFormat="1" ht="13.5" customHeight="1">
      <c r="B20" s="16">
        <v>0.4166666666666667</v>
      </c>
      <c r="C20" s="17">
        <v>0.4583333333333333</v>
      </c>
      <c r="D20" s="50"/>
      <c r="E20" s="60">
        <f>IF(PODCalcs!D12&lt;0,0,ROUNDUP(PODCalcs!D12,0))</f>
        <v>0</v>
      </c>
      <c r="F20" s="59">
        <f t="shared" si="0"/>
        <v>0</v>
      </c>
      <c r="H20" s="26"/>
      <c r="I20" s="26"/>
      <c r="O20" s="18"/>
      <c r="P20" s="18"/>
    </row>
    <row r="21" spans="1:16" s="3" customFormat="1" ht="13.5" customHeight="1">
      <c r="A21" s="12"/>
      <c r="B21" s="19">
        <v>0.4583333333333333</v>
      </c>
      <c r="C21" s="20">
        <v>0.5</v>
      </c>
      <c r="D21" s="50"/>
      <c r="E21" s="60">
        <f>IF(PODCalcs!D13&lt;0,0,ROUNDUP(PODCalcs!D13,0))</f>
        <v>0</v>
      </c>
      <c r="F21" s="59">
        <f t="shared" si="0"/>
        <v>0</v>
      </c>
      <c r="G21" s="28"/>
      <c r="H21" s="26"/>
      <c r="I21" s="26"/>
      <c r="O21" s="18"/>
      <c r="P21" s="18"/>
    </row>
    <row r="22" spans="2:16" s="3" customFormat="1" ht="13.5" customHeight="1">
      <c r="B22" s="16">
        <v>0.5</v>
      </c>
      <c r="C22" s="17">
        <v>0.5416666666666666</v>
      </c>
      <c r="D22" s="50"/>
      <c r="E22" s="60">
        <f>IF(PODCalcs!D14&lt;0,0,ROUNDUP(PODCalcs!D14,0))</f>
        <v>0</v>
      </c>
      <c r="F22" s="59">
        <f t="shared" si="0"/>
        <v>0</v>
      </c>
      <c r="H22" s="26"/>
      <c r="I22" s="26"/>
      <c r="O22" s="18"/>
      <c r="P22" s="18"/>
    </row>
    <row r="23" spans="1:16" s="3" customFormat="1" ht="13.5" customHeight="1">
      <c r="A23" s="12"/>
      <c r="B23" s="19">
        <v>0.5416666666666666</v>
      </c>
      <c r="C23" s="20">
        <v>0.5833333333333334</v>
      </c>
      <c r="D23" s="50"/>
      <c r="E23" s="60">
        <f>IF(PODCalcs!D15&lt;0,0,ROUNDUP(PODCalcs!D15,0))</f>
        <v>0</v>
      </c>
      <c r="F23" s="59">
        <f t="shared" si="0"/>
        <v>0</v>
      </c>
      <c r="H23" s="26"/>
      <c r="I23" s="26"/>
      <c r="O23" s="18"/>
      <c r="P23" s="18"/>
    </row>
    <row r="24" spans="2:16" s="3" customFormat="1" ht="13.5" customHeight="1">
      <c r="B24" s="16">
        <v>0.5833333333333334</v>
      </c>
      <c r="C24" s="17">
        <v>0.625</v>
      </c>
      <c r="D24" s="50"/>
      <c r="E24" s="60">
        <f>IF(PODCalcs!D16&lt;0,0,ROUNDUP(PODCalcs!D16,0))</f>
        <v>0</v>
      </c>
      <c r="F24" s="59">
        <f t="shared" si="0"/>
        <v>0</v>
      </c>
      <c r="H24" s="26"/>
      <c r="I24" s="26"/>
      <c r="O24" s="18"/>
      <c r="P24" s="18"/>
    </row>
    <row r="25" spans="1:16" s="3" customFormat="1" ht="13.5" customHeight="1">
      <c r="A25" s="12"/>
      <c r="B25" s="19">
        <v>0.625</v>
      </c>
      <c r="C25" s="20">
        <v>0.6666666666666666</v>
      </c>
      <c r="D25" s="50"/>
      <c r="E25" s="60">
        <f>IF(PODCalcs!D17&lt;0,0,ROUNDUP(PODCalcs!D17,0))</f>
        <v>0</v>
      </c>
      <c r="F25" s="59">
        <f t="shared" si="0"/>
        <v>0</v>
      </c>
      <c r="H25" s="26"/>
      <c r="I25" s="26"/>
      <c r="O25" s="18"/>
      <c r="P25" s="18"/>
    </row>
    <row r="26" spans="2:16" s="3" customFormat="1" ht="13.5" customHeight="1">
      <c r="B26" s="16">
        <v>0.6666666666666666</v>
      </c>
      <c r="C26" s="17">
        <v>0.7083333333333334</v>
      </c>
      <c r="D26" s="50"/>
      <c r="E26" s="60">
        <f>IF(PODCalcs!D18&lt;0,0,ROUNDUP(PODCalcs!D18,0))</f>
        <v>0</v>
      </c>
      <c r="F26" s="59">
        <f t="shared" si="0"/>
        <v>0</v>
      </c>
      <c r="G26" s="21"/>
      <c r="H26" s="21"/>
      <c r="I26" s="21"/>
      <c r="J26" s="21"/>
      <c r="K26" s="22"/>
      <c r="L26" s="21"/>
      <c r="M26" s="21"/>
      <c r="N26" s="23"/>
      <c r="O26" s="18"/>
      <c r="P26" s="18"/>
    </row>
    <row r="27" spans="1:16" s="3" customFormat="1" ht="13.5" customHeight="1">
      <c r="A27" s="12"/>
      <c r="B27" s="19">
        <v>0.7083333333333334</v>
      </c>
      <c r="C27" s="20">
        <v>0.75</v>
      </c>
      <c r="D27" s="50"/>
      <c r="E27" s="60">
        <f>IF(PODCalcs!D19&lt;0,0,ROUNDUP(PODCalcs!D19,0))</f>
        <v>0</v>
      </c>
      <c r="F27" s="59">
        <f t="shared" si="0"/>
        <v>0</v>
      </c>
      <c r="G27" s="24"/>
      <c r="H27" s="21"/>
      <c r="I27" s="21"/>
      <c r="J27" s="21"/>
      <c r="K27" s="22"/>
      <c r="L27" s="21"/>
      <c r="M27" s="21"/>
      <c r="N27" s="23"/>
      <c r="O27" s="18"/>
      <c r="P27" s="18"/>
    </row>
    <row r="28" spans="2:16" s="3" customFormat="1" ht="13.5" customHeight="1">
      <c r="B28" s="16">
        <v>0.75</v>
      </c>
      <c r="C28" s="17">
        <v>0.7916666666666666</v>
      </c>
      <c r="D28" s="50"/>
      <c r="E28" s="60">
        <f>IF(PODCalcs!D20&lt;0,0,ROUNDUP(PODCalcs!D20,0))</f>
        <v>0</v>
      </c>
      <c r="F28" s="59">
        <f t="shared" si="0"/>
        <v>0</v>
      </c>
      <c r="G28" s="24"/>
      <c r="H28" s="21"/>
      <c r="I28" s="21"/>
      <c r="J28" s="21"/>
      <c r="K28" s="22"/>
      <c r="L28" s="21"/>
      <c r="M28" s="21"/>
      <c r="N28" s="23"/>
      <c r="O28" s="18"/>
      <c r="P28" s="18"/>
    </row>
    <row r="29" spans="1:16" s="3" customFormat="1" ht="13.5" customHeight="1">
      <c r="A29" s="12"/>
      <c r="B29" s="19">
        <v>0.7916666666666666</v>
      </c>
      <c r="C29" s="20">
        <v>0.8333333333333334</v>
      </c>
      <c r="D29" s="50"/>
      <c r="E29" s="60">
        <f>IF(PODCalcs!D21&lt;0,0,ROUNDUP(PODCalcs!D21,0))</f>
        <v>0</v>
      </c>
      <c r="F29" s="59">
        <f t="shared" si="0"/>
        <v>0</v>
      </c>
      <c r="G29" s="25"/>
      <c r="H29" s="21"/>
      <c r="I29" s="21"/>
      <c r="J29" s="21"/>
      <c r="K29" s="22"/>
      <c r="L29" s="21"/>
      <c r="M29" s="21"/>
      <c r="N29" s="23"/>
      <c r="O29" s="18"/>
      <c r="P29" s="18"/>
    </row>
    <row r="30" spans="2:16" s="3" customFormat="1" ht="13.5" customHeight="1">
      <c r="B30" s="16">
        <v>0.8333333333333334</v>
      </c>
      <c r="C30" s="17">
        <v>0.875</v>
      </c>
      <c r="D30" s="50"/>
      <c r="E30" s="60">
        <f>IF(PODCalcs!D22&lt;0,0,ROUNDUP(PODCalcs!D22,0))</f>
        <v>0</v>
      </c>
      <c r="F30" s="59">
        <f t="shared" si="0"/>
        <v>0</v>
      </c>
      <c r="H30" s="26"/>
      <c r="I30" s="26"/>
      <c r="O30" s="18"/>
      <c r="P30" s="18"/>
    </row>
    <row r="31" spans="1:16" s="3" customFormat="1" ht="13.5" customHeight="1">
      <c r="A31" s="12"/>
      <c r="B31" s="19">
        <v>0.875</v>
      </c>
      <c r="C31" s="20">
        <v>0.9166666666666666</v>
      </c>
      <c r="D31" s="50"/>
      <c r="E31" s="60">
        <f>IF(PODCalcs!D23&lt;0,0,ROUNDUP(PODCalcs!D23,0))</f>
        <v>0</v>
      </c>
      <c r="F31" s="59">
        <f t="shared" si="0"/>
        <v>0</v>
      </c>
      <c r="G31" s="21"/>
      <c r="H31" s="21"/>
      <c r="I31" s="21"/>
      <c r="J31" s="21"/>
      <c r="K31" s="22"/>
      <c r="L31" s="21"/>
      <c r="M31" s="21"/>
      <c r="N31" s="23"/>
      <c r="O31" s="18"/>
      <c r="P31" s="18"/>
    </row>
    <row r="32" spans="2:14" s="3" customFormat="1" ht="12.75">
      <c r="B32" s="16">
        <v>0.9166666666666666</v>
      </c>
      <c r="C32" s="17">
        <v>0.9583333333333334</v>
      </c>
      <c r="D32" s="50"/>
      <c r="E32" s="60">
        <f>IF(PODCalcs!D24&lt;0,0,ROUNDUP(PODCalcs!D24,0))</f>
        <v>0</v>
      </c>
      <c r="F32" s="59">
        <f t="shared" si="0"/>
        <v>0</v>
      </c>
      <c r="G32" s="24"/>
      <c r="H32" s="21"/>
      <c r="I32" s="21"/>
      <c r="J32" s="21"/>
      <c r="K32" s="22"/>
      <c r="L32" s="21"/>
      <c r="M32" s="21"/>
      <c r="N32" s="23"/>
    </row>
    <row r="33" spans="1:16" s="3" customFormat="1" ht="12.75">
      <c r="A33" s="12"/>
      <c r="B33" s="19">
        <v>0.9583333333333334</v>
      </c>
      <c r="C33" s="20">
        <v>0</v>
      </c>
      <c r="D33" s="50"/>
      <c r="E33" s="60">
        <f>IF(PODCalcs!D25&lt;0,0,ROUNDUP(PODCalcs!D25,0))</f>
        <v>0</v>
      </c>
      <c r="F33" s="59">
        <f t="shared" si="0"/>
        <v>0</v>
      </c>
      <c r="G33" s="24"/>
      <c r="H33" s="21"/>
      <c r="I33" s="21"/>
      <c r="J33" s="21"/>
      <c r="K33" s="22"/>
      <c r="L33" s="21"/>
      <c r="M33" s="21"/>
      <c r="N33" s="23"/>
      <c r="O33" s="18"/>
      <c r="P33" s="18"/>
    </row>
    <row r="34" spans="2:16" s="29" customFormat="1" ht="15.75" thickBot="1">
      <c r="B34" s="30"/>
      <c r="C34" s="31" t="s">
        <v>8</v>
      </c>
      <c r="D34" s="51">
        <f>SUM(D10:D33)</f>
        <v>0</v>
      </c>
      <c r="E34" s="62">
        <f>SUM(E10:E33)</f>
        <v>0</v>
      </c>
      <c r="F34" s="61">
        <f>SUM(F10:F33)</f>
        <v>0</v>
      </c>
      <c r="G34" s="25"/>
      <c r="H34" s="21"/>
      <c r="I34" s="21"/>
      <c r="J34" s="21"/>
      <c r="K34" s="22"/>
      <c r="L34" s="21"/>
      <c r="M34" s="21"/>
      <c r="N34" s="23"/>
      <c r="O34" s="33"/>
      <c r="P34" s="33"/>
    </row>
    <row r="35" spans="3:16" s="3" customFormat="1" ht="13.5" thickTop="1">
      <c r="C35" s="53"/>
      <c r="D35" s="54"/>
      <c r="E35" s="34"/>
      <c r="F35" s="18"/>
      <c r="G35" s="26"/>
      <c r="H35" s="26"/>
      <c r="I35" s="26"/>
      <c r="J35" s="35"/>
      <c r="K35" s="18"/>
      <c r="L35" s="18"/>
      <c r="M35" s="18"/>
      <c r="N35" s="18"/>
      <c r="O35" s="18"/>
      <c r="P35" s="18"/>
    </row>
    <row r="36" spans="2:16" s="3" customFormat="1" ht="15">
      <c r="B36" s="37"/>
      <c r="D36" s="18"/>
      <c r="E36" s="34"/>
      <c r="F36" s="18"/>
      <c r="G36" s="26"/>
      <c r="H36" s="26"/>
      <c r="I36" s="26"/>
      <c r="J36" s="35"/>
      <c r="K36" s="18"/>
      <c r="L36" s="18"/>
      <c r="M36" s="18"/>
      <c r="N36" s="18"/>
      <c r="O36" s="18"/>
      <c r="P36" s="18"/>
    </row>
    <row r="37" spans="1:7" s="3" customFormat="1" ht="15">
      <c r="A37" s="37"/>
      <c r="B37" s="37"/>
      <c r="C37" s="37"/>
      <c r="D37" s="37"/>
      <c r="E37" s="38"/>
      <c r="F37" s="39"/>
      <c r="G37" s="39"/>
    </row>
    <row r="38" spans="1:7" s="3" customFormat="1" ht="15">
      <c r="A38" s="40"/>
      <c r="B38" s="37"/>
      <c r="C38" s="37"/>
      <c r="D38" s="37"/>
      <c r="E38" s="38"/>
      <c r="F38" s="39"/>
      <c r="G38" s="39"/>
    </row>
    <row r="39" spans="1:7" s="3" customFormat="1" ht="15">
      <c r="A39" s="40"/>
      <c r="B39" s="37"/>
      <c r="C39" s="37"/>
      <c r="D39" s="37"/>
      <c r="E39" s="38"/>
      <c r="F39" s="39"/>
      <c r="G39" s="39"/>
    </row>
    <row r="40" spans="1:7" s="3" customFormat="1" ht="15">
      <c r="A40" s="40"/>
      <c r="C40" s="37"/>
      <c r="D40" s="37"/>
      <c r="E40" s="38"/>
      <c r="F40" s="39"/>
      <c r="G40" s="39"/>
    </row>
    <row r="41" spans="1:7" s="3" customFormat="1" ht="12.75">
      <c r="A41" s="41"/>
      <c r="B41" s="39"/>
      <c r="C41" s="39"/>
      <c r="D41" s="39"/>
      <c r="E41" s="38"/>
      <c r="F41" s="39"/>
      <c r="G41" s="39"/>
    </row>
    <row r="42" spans="1:7" s="3" customFormat="1" ht="12.75">
      <c r="A42" s="41"/>
      <c r="B42" s="39"/>
      <c r="C42" s="39"/>
      <c r="D42" s="39"/>
      <c r="E42" s="38"/>
      <c r="F42" s="39"/>
      <c r="G42" s="39"/>
    </row>
    <row r="43" spans="1:7" s="3" customFormat="1" ht="12.75">
      <c r="A43" s="41"/>
      <c r="C43" s="39"/>
      <c r="D43" s="39"/>
      <c r="E43" s="38"/>
      <c r="F43" s="39"/>
      <c r="G43" s="39"/>
    </row>
    <row r="44" spans="1:7" s="3" customFormat="1" ht="12.75">
      <c r="A44" s="39"/>
      <c r="B44" s="39"/>
      <c r="C44" s="39"/>
      <c r="D44" s="39"/>
      <c r="E44" s="38"/>
      <c r="F44" s="39"/>
      <c r="G44" s="39"/>
    </row>
    <row r="45" spans="1:7" s="3" customFormat="1" ht="12.75">
      <c r="A45" s="39"/>
      <c r="B45" s="39"/>
      <c r="C45" s="39"/>
      <c r="D45" s="39"/>
      <c r="E45" s="38"/>
      <c r="F45" s="39"/>
      <c r="G45" s="39"/>
    </row>
    <row r="46" s="3" customFormat="1" ht="12.75">
      <c r="E46" s="6"/>
    </row>
    <row r="47" s="3" customFormat="1" ht="12.75">
      <c r="E47" s="6"/>
    </row>
    <row r="48" s="3" customFormat="1" ht="12.75">
      <c r="E48" s="6"/>
    </row>
    <row r="49" s="3" customFormat="1" ht="12.75">
      <c r="E49" s="6"/>
    </row>
    <row r="50" s="3" customFormat="1" ht="12.75">
      <c r="E50" s="6"/>
    </row>
    <row r="51" s="3" customFormat="1" ht="12.75">
      <c r="E51" s="6"/>
    </row>
    <row r="52" s="3" customFormat="1" ht="12.75">
      <c r="E52" s="6"/>
    </row>
    <row r="53" s="3" customFormat="1" ht="12.75">
      <c r="E53" s="6"/>
    </row>
    <row r="54" s="3" customFormat="1" ht="12.75">
      <c r="E54" s="6"/>
    </row>
    <row r="55" s="3" customFormat="1" ht="12.75">
      <c r="E55" s="6"/>
    </row>
    <row r="56" s="3" customFormat="1" ht="12.75">
      <c r="E56" s="6"/>
    </row>
    <row r="57" s="3" customFormat="1" ht="12.75">
      <c r="E57" s="6"/>
    </row>
    <row r="58" s="3" customFormat="1" ht="12.75">
      <c r="E58" s="6"/>
    </row>
    <row r="59" s="3" customFormat="1" ht="12.75">
      <c r="E59" s="6"/>
    </row>
    <row r="60" s="3" customFormat="1" ht="12.75">
      <c r="E60" s="6"/>
    </row>
    <row r="61" s="3" customFormat="1" ht="12.75">
      <c r="E61" s="6"/>
    </row>
    <row r="62" s="3" customFormat="1" ht="12.75">
      <c r="E62" s="6"/>
    </row>
    <row r="63" s="3" customFormat="1" ht="12.75">
      <c r="E63" s="6"/>
    </row>
    <row r="64" s="3" customFormat="1" ht="12.75">
      <c r="E64" s="6"/>
    </row>
    <row r="65" s="3" customFormat="1" ht="12.75">
      <c r="E65" s="6"/>
    </row>
    <row r="66" s="3" customFormat="1" ht="12.75">
      <c r="E66" s="6"/>
    </row>
    <row r="67" s="3" customFormat="1" ht="12.75">
      <c r="E67" s="6"/>
    </row>
    <row r="68" s="3" customFormat="1" ht="12.75">
      <c r="E68" s="6"/>
    </row>
    <row r="69" s="3" customFormat="1" ht="12.75">
      <c r="E69" s="6"/>
    </row>
    <row r="70" s="3" customFormat="1" ht="12.75">
      <c r="E70" s="6"/>
    </row>
    <row r="71" s="3" customFormat="1" ht="12.75">
      <c r="E71" s="6"/>
    </row>
    <row r="72" s="3" customFormat="1" ht="12.75">
      <c r="E72" s="6"/>
    </row>
    <row r="73" s="3" customFormat="1" ht="12.75">
      <c r="E73" s="6"/>
    </row>
    <row r="74" s="3" customFormat="1" ht="12.75">
      <c r="E74" s="6"/>
    </row>
    <row r="75" s="3" customFormat="1" ht="12.75">
      <c r="E75" s="6"/>
    </row>
  </sheetData>
  <sheetProtection sheet="1" objects="1" scenarios="1"/>
  <hyperlinks>
    <hyperlink ref="B6" r:id="rId1" display="WEB SITE "/>
    <hyperlink ref="I3" location="'Enter MW at POD'!A1" display="Enter MW at POD"/>
    <hyperlink ref="J12" r:id="rId2" display="WEB SITE"/>
  </hyperlinks>
  <printOptions/>
  <pageMargins left="0.75" right="0.75" top="1" bottom="1" header="0.5" footer="0.5"/>
  <pageSetup horizontalDpi="600" verticalDpi="600" orientation="landscape" r:id="rId4"/>
  <headerFooter alignWithMargins="0">
    <oddHeader>&amp;C&amp;A</oddHeader>
    <oddFooter>&amp;C&amp;A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9"/>
  <sheetViews>
    <sheetView workbookViewId="0" topLeftCell="A1">
      <selection activeCell="D34" sqref="D34"/>
    </sheetView>
  </sheetViews>
  <sheetFormatPr defaultColWidth="9.140625" defaultRowHeight="12.75"/>
  <cols>
    <col min="1" max="1" width="10.28125" style="0" bestFit="1" customWidth="1"/>
    <col min="2" max="2" width="8.421875" style="86" bestFit="1" customWidth="1"/>
    <col min="3" max="5" width="7.7109375" style="86" bestFit="1" customWidth="1"/>
  </cols>
  <sheetData>
    <row r="1" spans="1:5" ht="52.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</row>
    <row r="2" spans="1:5" ht="12.75">
      <c r="A2" s="2">
        <f>'Enter MW at POD'!F10*'Enter MW at POD'!$F$8</f>
        <v>0</v>
      </c>
      <c r="B2" s="2">
        <f>ROUND(A2,4)</f>
        <v>0</v>
      </c>
      <c r="C2" s="2">
        <v>0</v>
      </c>
      <c r="D2" s="2">
        <f aca="true" t="shared" si="0" ref="D2:D25">C2+B2</f>
        <v>0</v>
      </c>
      <c r="E2" s="2">
        <f>D2-'Enter MW at POD'!E10</f>
        <v>0</v>
      </c>
    </row>
    <row r="3" spans="1:5" ht="12.75">
      <c r="A3" s="2">
        <f>'Enter MW at POD'!F11*'Enter MW at POD'!$F$8</f>
        <v>0</v>
      </c>
      <c r="B3" s="2">
        <f aca="true" t="shared" si="1" ref="B3:B25">ROUND(A3,4)</f>
        <v>0</v>
      </c>
      <c r="C3" s="2">
        <f aca="true" t="shared" si="2" ref="C3:C25">E2</f>
        <v>0</v>
      </c>
      <c r="D3" s="2">
        <f t="shared" si="0"/>
        <v>0</v>
      </c>
      <c r="E3" s="2">
        <f>D3-'Enter MW at POD'!E11</f>
        <v>0</v>
      </c>
    </row>
    <row r="4" spans="1:5" ht="12.75">
      <c r="A4" s="2">
        <f>'Enter MW at POD'!F12*'Enter MW at POD'!$F$8</f>
        <v>0</v>
      </c>
      <c r="B4" s="2">
        <f t="shared" si="1"/>
        <v>0</v>
      </c>
      <c r="C4" s="2">
        <f t="shared" si="2"/>
        <v>0</v>
      </c>
      <c r="D4" s="2">
        <f t="shared" si="0"/>
        <v>0</v>
      </c>
      <c r="E4" s="2">
        <f>D4-'Enter MW at POD'!E12</f>
        <v>0</v>
      </c>
    </row>
    <row r="5" spans="1:5" ht="12.75">
      <c r="A5" s="2">
        <f>'Enter MW at POD'!F13*'Enter MW at POD'!$F$8</f>
        <v>0</v>
      </c>
      <c r="B5" s="2">
        <f t="shared" si="1"/>
        <v>0</v>
      </c>
      <c r="C5" s="2">
        <f t="shared" si="2"/>
        <v>0</v>
      </c>
      <c r="D5" s="2">
        <f t="shared" si="0"/>
        <v>0</v>
      </c>
      <c r="E5" s="2">
        <f>D5-'Enter MW at POD'!E13</f>
        <v>0</v>
      </c>
    </row>
    <row r="6" spans="1:5" ht="12.75">
      <c r="A6" s="2">
        <f>'Enter MW at POD'!F14*'Enter MW at POD'!$F$8</f>
        <v>0</v>
      </c>
      <c r="B6" s="2">
        <f t="shared" si="1"/>
        <v>0</v>
      </c>
      <c r="C6" s="2">
        <f t="shared" si="2"/>
        <v>0</v>
      </c>
      <c r="D6" s="2">
        <f t="shared" si="0"/>
        <v>0</v>
      </c>
      <c r="E6" s="2">
        <f>D6-'Enter MW at POD'!E14</f>
        <v>0</v>
      </c>
    </row>
    <row r="7" spans="1:5" ht="12.75">
      <c r="A7" s="2">
        <f>'Enter MW at POD'!F15*'Enter MW at POD'!$F$8</f>
        <v>0</v>
      </c>
      <c r="B7" s="2">
        <f t="shared" si="1"/>
        <v>0</v>
      </c>
      <c r="C7" s="2">
        <f t="shared" si="2"/>
        <v>0</v>
      </c>
      <c r="D7" s="2">
        <f t="shared" si="0"/>
        <v>0</v>
      </c>
      <c r="E7" s="2">
        <f>D7-'Enter MW at POD'!E15</f>
        <v>0</v>
      </c>
    </row>
    <row r="8" spans="1:5" ht="12.75">
      <c r="A8" s="2">
        <f>'Enter MW at POD'!F16*'Enter MW at POD'!$F$8</f>
        <v>0</v>
      </c>
      <c r="B8" s="2">
        <f t="shared" si="1"/>
        <v>0</v>
      </c>
      <c r="C8" s="2">
        <f t="shared" si="2"/>
        <v>0</v>
      </c>
      <c r="D8" s="2">
        <f t="shared" si="0"/>
        <v>0</v>
      </c>
      <c r="E8" s="2">
        <f>D8-'Enter MW at POD'!E16</f>
        <v>0</v>
      </c>
    </row>
    <row r="9" spans="1:5" ht="12.75">
      <c r="A9" s="2">
        <f>'Enter MW at POD'!F17*'Enter MW at POD'!$F$8</f>
        <v>0</v>
      </c>
      <c r="B9" s="2">
        <f t="shared" si="1"/>
        <v>0</v>
      </c>
      <c r="C9" s="2">
        <f t="shared" si="2"/>
        <v>0</v>
      </c>
      <c r="D9" s="2">
        <f t="shared" si="0"/>
        <v>0</v>
      </c>
      <c r="E9" s="2">
        <f>D9-'Enter MW at POD'!E17</f>
        <v>0</v>
      </c>
    </row>
    <row r="10" spans="1:5" ht="12.75">
      <c r="A10" s="2">
        <f>'Enter MW at POD'!F18*'Enter MW at POD'!$F$8</f>
        <v>0</v>
      </c>
      <c r="B10" s="2">
        <f t="shared" si="1"/>
        <v>0</v>
      </c>
      <c r="C10" s="2">
        <f t="shared" si="2"/>
        <v>0</v>
      </c>
      <c r="D10" s="2">
        <f t="shared" si="0"/>
        <v>0</v>
      </c>
      <c r="E10" s="2">
        <f>D10-'Enter MW at POD'!E18</f>
        <v>0</v>
      </c>
    </row>
    <row r="11" spans="1:5" ht="12.75">
      <c r="A11" s="2">
        <f>'Enter MW at POD'!F19*'Enter MW at POD'!$F$8</f>
        <v>0</v>
      </c>
      <c r="B11" s="2">
        <f t="shared" si="1"/>
        <v>0</v>
      </c>
      <c r="C11" s="2">
        <f t="shared" si="2"/>
        <v>0</v>
      </c>
      <c r="D11" s="2">
        <f t="shared" si="0"/>
        <v>0</v>
      </c>
      <c r="E11" s="2">
        <f>D11-'Enter MW at POD'!E19</f>
        <v>0</v>
      </c>
    </row>
    <row r="12" spans="1:5" ht="12.75">
      <c r="A12" s="2">
        <f>'Enter MW at POD'!F20*'Enter MW at POD'!$F$8</f>
        <v>0</v>
      </c>
      <c r="B12" s="2">
        <f t="shared" si="1"/>
        <v>0</v>
      </c>
      <c r="C12" s="2">
        <f t="shared" si="2"/>
        <v>0</v>
      </c>
      <c r="D12" s="2">
        <f t="shared" si="0"/>
        <v>0</v>
      </c>
      <c r="E12" s="2">
        <f>D12-'Enter MW at POD'!E20</f>
        <v>0</v>
      </c>
    </row>
    <row r="13" spans="1:5" ht="12.75">
      <c r="A13" s="2">
        <f>'Enter MW at POD'!F21*'Enter MW at POD'!$F$8</f>
        <v>0</v>
      </c>
      <c r="B13" s="2">
        <f t="shared" si="1"/>
        <v>0</v>
      </c>
      <c r="C13" s="2">
        <f t="shared" si="2"/>
        <v>0</v>
      </c>
      <c r="D13" s="2">
        <f t="shared" si="0"/>
        <v>0</v>
      </c>
      <c r="E13" s="2">
        <f>D13-'Enter MW at POD'!E21</f>
        <v>0</v>
      </c>
    </row>
    <row r="14" spans="1:5" ht="12.75">
      <c r="A14" s="2">
        <f>'Enter MW at POD'!F22*'Enter MW at POD'!$F$8</f>
        <v>0</v>
      </c>
      <c r="B14" s="2">
        <f t="shared" si="1"/>
        <v>0</v>
      </c>
      <c r="C14" s="2">
        <f t="shared" si="2"/>
        <v>0</v>
      </c>
      <c r="D14" s="2">
        <f t="shared" si="0"/>
        <v>0</v>
      </c>
      <c r="E14" s="2">
        <f>D14-'Enter MW at POD'!E22</f>
        <v>0</v>
      </c>
    </row>
    <row r="15" spans="1:5" ht="12.75">
      <c r="A15" s="2">
        <f>'Enter MW at POD'!F23*'Enter MW at POD'!$F$8</f>
        <v>0</v>
      </c>
      <c r="B15" s="2">
        <f t="shared" si="1"/>
        <v>0</v>
      </c>
      <c r="C15" s="2">
        <f t="shared" si="2"/>
        <v>0</v>
      </c>
      <c r="D15" s="2">
        <f t="shared" si="0"/>
        <v>0</v>
      </c>
      <c r="E15" s="2">
        <f>D15-'Enter MW at POD'!E23</f>
        <v>0</v>
      </c>
    </row>
    <row r="16" spans="1:5" ht="12.75">
      <c r="A16" s="2">
        <f>'Enter MW at POD'!F24*'Enter MW at POD'!$F$8</f>
        <v>0</v>
      </c>
      <c r="B16" s="2">
        <f t="shared" si="1"/>
        <v>0</v>
      </c>
      <c r="C16" s="2">
        <f t="shared" si="2"/>
        <v>0</v>
      </c>
      <c r="D16" s="2">
        <f t="shared" si="0"/>
        <v>0</v>
      </c>
      <c r="E16" s="2">
        <f>D16-'Enter MW at POD'!E24</f>
        <v>0</v>
      </c>
    </row>
    <row r="17" spans="1:5" ht="12.75">
      <c r="A17" s="2">
        <f>'Enter MW at POD'!F25*'Enter MW at POD'!$F$8</f>
        <v>0</v>
      </c>
      <c r="B17" s="2">
        <f t="shared" si="1"/>
        <v>0</v>
      </c>
      <c r="C17" s="2">
        <f t="shared" si="2"/>
        <v>0</v>
      </c>
      <c r="D17" s="2">
        <f t="shared" si="0"/>
        <v>0</v>
      </c>
      <c r="E17" s="2">
        <f>D17-'Enter MW at POD'!E25</f>
        <v>0</v>
      </c>
    </row>
    <row r="18" spans="1:5" ht="12.75">
      <c r="A18" s="2">
        <f>'Enter MW at POD'!F26*'Enter MW at POD'!$F$8</f>
        <v>0</v>
      </c>
      <c r="B18" s="2">
        <f t="shared" si="1"/>
        <v>0</v>
      </c>
      <c r="C18" s="2">
        <f t="shared" si="2"/>
        <v>0</v>
      </c>
      <c r="D18" s="2">
        <f t="shared" si="0"/>
        <v>0</v>
      </c>
      <c r="E18" s="2">
        <f>D18-'Enter MW at POD'!E26</f>
        <v>0</v>
      </c>
    </row>
    <row r="19" spans="1:5" ht="12.75">
      <c r="A19" s="2">
        <f>'Enter MW at POD'!F27*'Enter MW at POD'!$F$8</f>
        <v>0</v>
      </c>
      <c r="B19" s="2">
        <f t="shared" si="1"/>
        <v>0</v>
      </c>
      <c r="C19" s="2">
        <f t="shared" si="2"/>
        <v>0</v>
      </c>
      <c r="D19" s="2">
        <f t="shared" si="0"/>
        <v>0</v>
      </c>
      <c r="E19" s="2">
        <f>D19-'Enter MW at POD'!E27</f>
        <v>0</v>
      </c>
    </row>
    <row r="20" spans="1:5" ht="12.75">
      <c r="A20" s="2">
        <f>'Enter MW at POD'!F28*'Enter MW at POD'!$F$8</f>
        <v>0</v>
      </c>
      <c r="B20" s="2">
        <f t="shared" si="1"/>
        <v>0</v>
      </c>
      <c r="C20" s="2">
        <f t="shared" si="2"/>
        <v>0</v>
      </c>
      <c r="D20" s="2">
        <f t="shared" si="0"/>
        <v>0</v>
      </c>
      <c r="E20" s="2">
        <f>D20-'Enter MW at POD'!E28</f>
        <v>0</v>
      </c>
    </row>
    <row r="21" spans="1:5" ht="12.75">
      <c r="A21" s="2">
        <f>'Enter MW at POD'!F29*'Enter MW at POD'!$F$8</f>
        <v>0</v>
      </c>
      <c r="B21" s="2">
        <f t="shared" si="1"/>
        <v>0</v>
      </c>
      <c r="C21" s="2">
        <f t="shared" si="2"/>
        <v>0</v>
      </c>
      <c r="D21" s="2">
        <f t="shared" si="0"/>
        <v>0</v>
      </c>
      <c r="E21" s="2">
        <f>D21-'Enter MW at POD'!E29</f>
        <v>0</v>
      </c>
    </row>
    <row r="22" spans="1:5" ht="12.75">
      <c r="A22" s="2">
        <f>'Enter MW at POD'!F30*'Enter MW at POD'!$F$8</f>
        <v>0</v>
      </c>
      <c r="B22" s="2">
        <f t="shared" si="1"/>
        <v>0</v>
      </c>
      <c r="C22" s="2">
        <f t="shared" si="2"/>
        <v>0</v>
      </c>
      <c r="D22" s="2">
        <f t="shared" si="0"/>
        <v>0</v>
      </c>
      <c r="E22" s="2">
        <f>D22-'Enter MW at POD'!E30</f>
        <v>0</v>
      </c>
    </row>
    <row r="23" spans="1:5" ht="12.75">
      <c r="A23" s="2">
        <f>'Enter MW at POD'!F31*'Enter MW at POD'!$F$8</f>
        <v>0</v>
      </c>
      <c r="B23" s="2">
        <f t="shared" si="1"/>
        <v>0</v>
      </c>
      <c r="C23" s="2">
        <f t="shared" si="2"/>
        <v>0</v>
      </c>
      <c r="D23" s="2">
        <f t="shared" si="0"/>
        <v>0</v>
      </c>
      <c r="E23" s="2">
        <f>D23-'Enter MW at POD'!E31</f>
        <v>0</v>
      </c>
    </row>
    <row r="24" spans="1:5" ht="12.75">
      <c r="A24" s="2">
        <f>'Enter MW at POD'!F32*'Enter MW at POD'!$F$8</f>
        <v>0</v>
      </c>
      <c r="B24" s="2">
        <f t="shared" si="1"/>
        <v>0</v>
      </c>
      <c r="C24" s="2">
        <f t="shared" si="2"/>
        <v>0</v>
      </c>
      <c r="D24" s="2">
        <f t="shared" si="0"/>
        <v>0</v>
      </c>
      <c r="E24" s="2">
        <f>D24-'Enter MW at POD'!E32</f>
        <v>0</v>
      </c>
    </row>
    <row r="25" spans="1:5" ht="12.75">
      <c r="A25" s="2">
        <f>'Enter MW at POD'!F33*'Enter MW at POD'!$F$8</f>
        <v>0</v>
      </c>
      <c r="B25" s="2">
        <f t="shared" si="1"/>
        <v>0</v>
      </c>
      <c r="C25" s="2">
        <f t="shared" si="2"/>
        <v>0</v>
      </c>
      <c r="D25" s="2">
        <f t="shared" si="0"/>
        <v>0</v>
      </c>
      <c r="E25" s="2">
        <f>D25-'Enter MW at POD'!E33</f>
        <v>0</v>
      </c>
    </row>
    <row r="26" spans="1:5" ht="12.75">
      <c r="A26" s="2"/>
      <c r="B26" s="2"/>
      <c r="C26" s="2"/>
      <c r="D26" s="2"/>
      <c r="E26" s="2"/>
    </row>
    <row r="27" ht="12.75">
      <c r="A27" s="2">
        <f>'Enter MW at POD'!F34*'Enter MW at POD'!$F$8</f>
        <v>0</v>
      </c>
    </row>
    <row r="29" spans="1:2" ht="12.75">
      <c r="A29" t="s">
        <v>38</v>
      </c>
      <c r="B29" s="86" t="s">
        <v>39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35"/>
  <sheetViews>
    <sheetView workbookViewId="0" topLeftCell="A1">
      <selection activeCell="A2" sqref="A2"/>
    </sheetView>
  </sheetViews>
  <sheetFormatPr defaultColWidth="9.140625" defaultRowHeight="12.75"/>
  <cols>
    <col min="1" max="1" width="10.28125" style="0" bestFit="1" customWidth="1"/>
    <col min="2" max="2" width="8.421875" style="86" bestFit="1" customWidth="1"/>
    <col min="3" max="5" width="7.7109375" style="86" bestFit="1" customWidth="1"/>
  </cols>
  <sheetData>
    <row r="1" spans="1:5" ht="52.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</row>
    <row r="2" spans="1:5" ht="12.75">
      <c r="A2" s="2">
        <f>'Enter MW at POR'!D10-'Enter MW at POR'!D10/(1+'Enter MW at POR'!$D$8)</f>
        <v>0</v>
      </c>
      <c r="B2" s="2">
        <f>ROUND(A2,4)</f>
        <v>0</v>
      </c>
      <c r="C2" s="2">
        <v>0</v>
      </c>
      <c r="D2" s="2">
        <f aca="true" t="shared" si="0" ref="D2:D25">C2+B2</f>
        <v>0</v>
      </c>
      <c r="E2" s="2">
        <f>D2-'Enter MW at POR'!E10</f>
        <v>0</v>
      </c>
    </row>
    <row r="3" spans="1:5" ht="12.75">
      <c r="A3" s="2">
        <f>'Enter MW at POR'!D11-'Enter MW at POR'!D11/(1+'Enter MW at POR'!$D$8)</f>
        <v>0</v>
      </c>
      <c r="B3" s="2">
        <f aca="true" t="shared" si="1" ref="B3:B25">ROUND(A3,4)</f>
        <v>0</v>
      </c>
      <c r="C3" s="2">
        <f aca="true" t="shared" si="2" ref="C3:C25">E2</f>
        <v>0</v>
      </c>
      <c r="D3" s="2">
        <f t="shared" si="0"/>
        <v>0</v>
      </c>
      <c r="E3" s="2">
        <f>D3-'Enter MW at POR'!E11</f>
        <v>0</v>
      </c>
    </row>
    <row r="4" spans="1:5" ht="12.75">
      <c r="A4" s="2">
        <f>'Enter MW at POR'!D12-'Enter MW at POR'!D12/(1+'Enter MW at POR'!$D$8)</f>
        <v>0</v>
      </c>
      <c r="B4" s="2">
        <f t="shared" si="1"/>
        <v>0</v>
      </c>
      <c r="C4" s="2">
        <f t="shared" si="2"/>
        <v>0</v>
      </c>
      <c r="D4" s="2">
        <f t="shared" si="0"/>
        <v>0</v>
      </c>
      <c r="E4" s="2">
        <f>D4-'Enter MW at POR'!E12</f>
        <v>0</v>
      </c>
    </row>
    <row r="5" spans="1:5" ht="12.75">
      <c r="A5" s="2">
        <f>'Enter MW at POR'!D13-'Enter MW at POR'!D13/(1+'Enter MW at POR'!$D$8)</f>
        <v>0</v>
      </c>
      <c r="B5" s="2">
        <f t="shared" si="1"/>
        <v>0</v>
      </c>
      <c r="C5" s="2">
        <f t="shared" si="2"/>
        <v>0</v>
      </c>
      <c r="D5" s="2">
        <f t="shared" si="0"/>
        <v>0</v>
      </c>
      <c r="E5" s="2">
        <f>D5-'Enter MW at POR'!E13</f>
        <v>0</v>
      </c>
    </row>
    <row r="6" spans="1:5" ht="12.75">
      <c r="A6" s="2">
        <f>'Enter MW at POR'!D14-'Enter MW at POR'!D14/(1+'Enter MW at POR'!$D$8)</f>
        <v>0</v>
      </c>
      <c r="B6" s="2">
        <f t="shared" si="1"/>
        <v>0</v>
      </c>
      <c r="C6" s="2">
        <f t="shared" si="2"/>
        <v>0</v>
      </c>
      <c r="D6" s="2">
        <f t="shared" si="0"/>
        <v>0</v>
      </c>
      <c r="E6" s="2">
        <f>D6-'Enter MW at POR'!E14</f>
        <v>0</v>
      </c>
    </row>
    <row r="7" spans="1:5" ht="12.75">
      <c r="A7" s="2">
        <f>'Enter MW at POR'!D15-'Enter MW at POR'!D15/(1+'Enter MW at POR'!$D$8)</f>
        <v>0</v>
      </c>
      <c r="B7" s="2">
        <f t="shared" si="1"/>
        <v>0</v>
      </c>
      <c r="C7" s="2">
        <f t="shared" si="2"/>
        <v>0</v>
      </c>
      <c r="D7" s="2">
        <f t="shared" si="0"/>
        <v>0</v>
      </c>
      <c r="E7" s="2">
        <f>D7-'Enter MW at POR'!E15</f>
        <v>0</v>
      </c>
    </row>
    <row r="8" spans="1:5" ht="12.75">
      <c r="A8" s="2">
        <f>'Enter MW at POR'!D16-'Enter MW at POR'!D16/(1+'Enter MW at POR'!$D$8)</f>
        <v>0</v>
      </c>
      <c r="B8" s="2">
        <f t="shared" si="1"/>
        <v>0</v>
      </c>
      <c r="C8" s="2">
        <f t="shared" si="2"/>
        <v>0</v>
      </c>
      <c r="D8" s="2">
        <f t="shared" si="0"/>
        <v>0</v>
      </c>
      <c r="E8" s="2">
        <f>D8-'Enter MW at POR'!E16</f>
        <v>0</v>
      </c>
    </row>
    <row r="9" spans="1:5" ht="12.75">
      <c r="A9" s="2">
        <f>'Enter MW at POR'!D17-'Enter MW at POR'!D17/(1+'Enter MW at POR'!$D$8)</f>
        <v>0</v>
      </c>
      <c r="B9" s="2">
        <f t="shared" si="1"/>
        <v>0</v>
      </c>
      <c r="C9" s="2">
        <f t="shared" si="2"/>
        <v>0</v>
      </c>
      <c r="D9" s="2">
        <f t="shared" si="0"/>
        <v>0</v>
      </c>
      <c r="E9" s="2">
        <f>D9-'Enter MW at POR'!E17</f>
        <v>0</v>
      </c>
    </row>
    <row r="10" spans="1:5" ht="12.75">
      <c r="A10" s="2">
        <f>'Enter MW at POR'!D18-'Enter MW at POR'!D18/(1+'Enter MW at POR'!$D$8)</f>
        <v>0</v>
      </c>
      <c r="B10" s="2">
        <f t="shared" si="1"/>
        <v>0</v>
      </c>
      <c r="C10" s="2">
        <f t="shared" si="2"/>
        <v>0</v>
      </c>
      <c r="D10" s="2">
        <f t="shared" si="0"/>
        <v>0</v>
      </c>
      <c r="E10" s="2">
        <f>D10-'Enter MW at POR'!E18</f>
        <v>0</v>
      </c>
    </row>
    <row r="11" spans="1:5" ht="12.75">
      <c r="A11" s="2">
        <f>'Enter MW at POR'!D19-'Enter MW at POR'!D19/(1+'Enter MW at POR'!$D$8)</f>
        <v>0</v>
      </c>
      <c r="B11" s="2">
        <f t="shared" si="1"/>
        <v>0</v>
      </c>
      <c r="C11" s="2">
        <f t="shared" si="2"/>
        <v>0</v>
      </c>
      <c r="D11" s="2">
        <f t="shared" si="0"/>
        <v>0</v>
      </c>
      <c r="E11" s="2">
        <f>D11-'Enter MW at POR'!E19</f>
        <v>0</v>
      </c>
    </row>
    <row r="12" spans="1:5" ht="12.75">
      <c r="A12" s="2">
        <f>'Enter MW at POR'!D20-'Enter MW at POR'!D20/(1+'Enter MW at POR'!$D$8)</f>
        <v>0</v>
      </c>
      <c r="B12" s="2">
        <f t="shared" si="1"/>
        <v>0</v>
      </c>
      <c r="C12" s="2">
        <f t="shared" si="2"/>
        <v>0</v>
      </c>
      <c r="D12" s="2">
        <f t="shared" si="0"/>
        <v>0</v>
      </c>
      <c r="E12" s="2">
        <f>D12-'Enter MW at POR'!E20</f>
        <v>0</v>
      </c>
    </row>
    <row r="13" spans="1:5" ht="12.75">
      <c r="A13" s="2">
        <f>'Enter MW at POR'!D21-'Enter MW at POR'!D21/(1+'Enter MW at POR'!$D$8)</f>
        <v>0</v>
      </c>
      <c r="B13" s="2">
        <f t="shared" si="1"/>
        <v>0</v>
      </c>
      <c r="C13" s="2">
        <f t="shared" si="2"/>
        <v>0</v>
      </c>
      <c r="D13" s="2">
        <f t="shared" si="0"/>
        <v>0</v>
      </c>
      <c r="E13" s="2">
        <f>D13-'Enter MW at POR'!E21</f>
        <v>0</v>
      </c>
    </row>
    <row r="14" spans="1:5" ht="12.75">
      <c r="A14" s="2">
        <f>'Enter MW at POR'!D22-'Enter MW at POR'!D22/(1+'Enter MW at POR'!$D$8)</f>
        <v>0</v>
      </c>
      <c r="B14" s="2">
        <f t="shared" si="1"/>
        <v>0</v>
      </c>
      <c r="C14" s="2">
        <f t="shared" si="2"/>
        <v>0</v>
      </c>
      <c r="D14" s="2">
        <f t="shared" si="0"/>
        <v>0</v>
      </c>
      <c r="E14" s="2">
        <f>D14-'Enter MW at POR'!E22</f>
        <v>0</v>
      </c>
    </row>
    <row r="15" spans="1:5" ht="12.75">
      <c r="A15" s="2">
        <f>'Enter MW at POR'!D23-'Enter MW at POR'!D23/(1+'Enter MW at POR'!$D$8)</f>
        <v>0</v>
      </c>
      <c r="B15" s="2">
        <f t="shared" si="1"/>
        <v>0</v>
      </c>
      <c r="C15" s="2">
        <f t="shared" si="2"/>
        <v>0</v>
      </c>
      <c r="D15" s="2">
        <f t="shared" si="0"/>
        <v>0</v>
      </c>
      <c r="E15" s="2">
        <f>D15-'Enter MW at POR'!E23</f>
        <v>0</v>
      </c>
    </row>
    <row r="16" spans="1:5" ht="12.75">
      <c r="A16" s="2">
        <f>'Enter MW at POR'!D24-'Enter MW at POR'!D24/(1+'Enter MW at POR'!$D$8)</f>
        <v>0</v>
      </c>
      <c r="B16" s="2">
        <f t="shared" si="1"/>
        <v>0</v>
      </c>
      <c r="C16" s="2">
        <f t="shared" si="2"/>
        <v>0</v>
      </c>
      <c r="D16" s="2">
        <f t="shared" si="0"/>
        <v>0</v>
      </c>
      <c r="E16" s="2">
        <f>D16-'Enter MW at POR'!E24</f>
        <v>0</v>
      </c>
    </row>
    <row r="17" spans="1:5" ht="12.75">
      <c r="A17" s="2">
        <f>'Enter MW at POR'!D25-'Enter MW at POR'!D25/(1+'Enter MW at POR'!$D$8)</f>
        <v>0</v>
      </c>
      <c r="B17" s="2">
        <f t="shared" si="1"/>
        <v>0</v>
      </c>
      <c r="C17" s="2">
        <f t="shared" si="2"/>
        <v>0</v>
      </c>
      <c r="D17" s="2">
        <f t="shared" si="0"/>
        <v>0</v>
      </c>
      <c r="E17" s="2">
        <f>D17-'Enter MW at POR'!E25</f>
        <v>0</v>
      </c>
    </row>
    <row r="18" spans="1:5" ht="12.75">
      <c r="A18" s="2">
        <f>'Enter MW at POR'!D26-'Enter MW at POR'!D26/(1+'Enter MW at POR'!$D$8)</f>
        <v>0</v>
      </c>
      <c r="B18" s="2">
        <f t="shared" si="1"/>
        <v>0</v>
      </c>
      <c r="C18" s="2">
        <f t="shared" si="2"/>
        <v>0</v>
      </c>
      <c r="D18" s="2">
        <f t="shared" si="0"/>
        <v>0</v>
      </c>
      <c r="E18" s="2">
        <f>D18-'Enter MW at POR'!E26</f>
        <v>0</v>
      </c>
    </row>
    <row r="19" spans="1:5" ht="12.75">
      <c r="A19" s="2">
        <f>'Enter MW at POR'!D27-'Enter MW at POR'!D27/(1+'Enter MW at POR'!$D$8)</f>
        <v>0</v>
      </c>
      <c r="B19" s="2">
        <f t="shared" si="1"/>
        <v>0</v>
      </c>
      <c r="C19" s="2">
        <f t="shared" si="2"/>
        <v>0</v>
      </c>
      <c r="D19" s="2">
        <f t="shared" si="0"/>
        <v>0</v>
      </c>
      <c r="E19" s="2">
        <f>D19-'Enter MW at POR'!E27</f>
        <v>0</v>
      </c>
    </row>
    <row r="20" spans="1:5" ht="12.75">
      <c r="A20" s="2">
        <f>'Enter MW at POR'!D28-'Enter MW at POR'!D28/(1+'Enter MW at POR'!$D$8)</f>
        <v>0</v>
      </c>
      <c r="B20" s="2">
        <f t="shared" si="1"/>
        <v>0</v>
      </c>
      <c r="C20" s="2">
        <f t="shared" si="2"/>
        <v>0</v>
      </c>
      <c r="D20" s="2">
        <f t="shared" si="0"/>
        <v>0</v>
      </c>
      <c r="E20" s="2">
        <f>D20-'Enter MW at POR'!E28</f>
        <v>0</v>
      </c>
    </row>
    <row r="21" spans="1:5" ht="12.75">
      <c r="A21" s="2">
        <f>'Enter MW at POR'!D29-'Enter MW at POR'!D29/(1+'Enter MW at POR'!$D$8)</f>
        <v>0</v>
      </c>
      <c r="B21" s="2">
        <f t="shared" si="1"/>
        <v>0</v>
      </c>
      <c r="C21" s="2">
        <f t="shared" si="2"/>
        <v>0</v>
      </c>
      <c r="D21" s="2">
        <f t="shared" si="0"/>
        <v>0</v>
      </c>
      <c r="E21" s="2">
        <f>D21-'Enter MW at POR'!E29</f>
        <v>0</v>
      </c>
    </row>
    <row r="22" spans="1:5" ht="12.75">
      <c r="A22" s="2">
        <f>'Enter MW at POR'!D30-'Enter MW at POR'!D30/(1+'Enter MW at POR'!$D$8)</f>
        <v>0</v>
      </c>
      <c r="B22" s="2">
        <f t="shared" si="1"/>
        <v>0</v>
      </c>
      <c r="C22" s="2">
        <f t="shared" si="2"/>
        <v>0</v>
      </c>
      <c r="D22" s="2">
        <f t="shared" si="0"/>
        <v>0</v>
      </c>
      <c r="E22" s="2">
        <f>D22-'Enter MW at POR'!E30</f>
        <v>0</v>
      </c>
    </row>
    <row r="23" spans="1:5" ht="12.75">
      <c r="A23" s="2">
        <f>'Enter MW at POR'!D31-'Enter MW at POR'!D31/(1+'Enter MW at POR'!$D$8)</f>
        <v>0</v>
      </c>
      <c r="B23" s="2">
        <f t="shared" si="1"/>
        <v>0</v>
      </c>
      <c r="C23" s="2">
        <f t="shared" si="2"/>
        <v>0</v>
      </c>
      <c r="D23" s="2">
        <f t="shared" si="0"/>
        <v>0</v>
      </c>
      <c r="E23" s="2">
        <f>D23-'Enter MW at POR'!E31</f>
        <v>0</v>
      </c>
    </row>
    <row r="24" spans="1:5" ht="12.75">
      <c r="A24" s="2">
        <f>'Enter MW at POR'!D32-'Enter MW at POR'!D32/(1+'Enter MW at POR'!$D$8)</f>
        <v>0</v>
      </c>
      <c r="B24" s="2">
        <f t="shared" si="1"/>
        <v>0</v>
      </c>
      <c r="C24" s="2">
        <f t="shared" si="2"/>
        <v>0</v>
      </c>
      <c r="D24" s="2">
        <f t="shared" si="0"/>
        <v>0</v>
      </c>
      <c r="E24" s="2">
        <f>D24-'Enter MW at POR'!E32</f>
        <v>0</v>
      </c>
    </row>
    <row r="25" spans="1:5" ht="12.75">
      <c r="A25" s="2">
        <f>'Enter MW at POR'!D33-'Enter MW at POR'!D33/(1+'Enter MW at POR'!$D$8)</f>
        <v>0</v>
      </c>
      <c r="B25" s="2">
        <f t="shared" si="1"/>
        <v>0</v>
      </c>
      <c r="C25" s="2">
        <f t="shared" si="2"/>
        <v>0</v>
      </c>
      <c r="D25" s="2">
        <f t="shared" si="0"/>
        <v>0</v>
      </c>
      <c r="E25" s="2">
        <f>D25-'Enter MW at POR'!E33</f>
        <v>0</v>
      </c>
    </row>
    <row r="26" spans="1:5" ht="12.75">
      <c r="A26" s="2"/>
      <c r="B26" s="2"/>
      <c r="C26" s="2"/>
      <c r="D26" s="2"/>
      <c r="E26" s="2"/>
    </row>
    <row r="27" ht="12.75">
      <c r="A27" s="2">
        <f>'Enter MW at POR'!D34*'Enter MW at POR'!$D$8</f>
        <v>0</v>
      </c>
    </row>
    <row r="31" ht="12.75">
      <c r="A31" t="s">
        <v>32</v>
      </c>
    </row>
    <row r="32" spans="1:2" ht="12.75">
      <c r="A32" t="s">
        <v>33</v>
      </c>
      <c r="B32" s="86" t="s">
        <v>34</v>
      </c>
    </row>
    <row r="33" spans="1:2" ht="12.75">
      <c r="A33" t="s">
        <v>35</v>
      </c>
      <c r="B33" s="86" t="s">
        <v>36</v>
      </c>
    </row>
    <row r="35" ht="12.75">
      <c r="A35" t="s">
        <v>37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slf0501</dc:creator>
  <cp:keywords/>
  <dc:description/>
  <cp:lastModifiedBy>klb0503</cp:lastModifiedBy>
  <cp:lastPrinted>2003-08-06T21:26:05Z</cp:lastPrinted>
  <dcterms:created xsi:type="dcterms:W3CDTF">2003-08-05T14:11:22Z</dcterms:created>
  <dcterms:modified xsi:type="dcterms:W3CDTF">2007-04-27T20:22:00Z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