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280" windowHeight="9435" tabRatio="796"/>
  </bookViews>
  <sheets>
    <sheet name="Exhibit 6a-Gen and Summary" sheetId="58" r:id="rId1"/>
    <sheet name="Exhibit-6b_Subs" sheetId="59" r:id="rId2"/>
    <sheet name="Exhibit-6c_Lines" sheetId="60" r:id="rId3"/>
    <sheet name="SummarySubstations" sheetId="49" r:id="rId4"/>
    <sheet name="T-Lines" sheetId="50" r:id="rId5"/>
    <sheet name="Alliance" sheetId="8" r:id="rId6"/>
    <sheet name="Athey" sheetId="51" r:id="rId7"/>
    <sheet name="Big Springs" sheetId="33" r:id="rId8"/>
    <sheet name="Blue Creek" sheetId="11" r:id="rId9"/>
    <sheet name="Box Butte" sheetId="9" r:id="rId10"/>
    <sheet name="Brule" sheetId="53" r:id="rId11"/>
    <sheet name="Chappell" sheetId="44" r:id="rId12"/>
    <sheet name="Covalt" sheetId="20" r:id="rId13"/>
    <sheet name="Crete" sheetId="52" r:id="rId14"/>
    <sheet name="Crete Switch" sheetId="47" r:id="rId15"/>
    <sheet name="Elsie Tap" sheetId="28" r:id="rId16"/>
    <sheet name="Enders" sheetId="21" r:id="rId17"/>
    <sheet name="Grant" sheetId="17" r:id="rId18"/>
    <sheet name="Hemingford" sheetId="29" r:id="rId19"/>
    <sheet name="Lamar" sheetId="48" r:id="rId20"/>
    <sheet name="Lynn" sheetId="22" r:id="rId21"/>
    <sheet name="McConaughy" sheetId="54" r:id="rId22"/>
    <sheet name="Ogallala" sheetId="6" r:id="rId23"/>
    <sheet name="Paxton" sheetId="1" r:id="rId24"/>
    <sheet name="Roscoe" sheetId="55" r:id="rId25"/>
    <sheet name="Sidney-230" sheetId="7" r:id="rId26"/>
    <sheet name="Snake Creek" sheetId="45" r:id="rId27"/>
    <sheet name="Spring Creek" sheetId="56" r:id="rId28"/>
    <sheet name="Stegall" sheetId="42" r:id="rId29"/>
    <sheet name="Wildhorse" sheetId="23" r:id="rId30"/>
  </sheets>
  <definedNames>
    <definedName name="_xlnm._FilterDatabase" localSheetId="1" hidden="1">'Exhibit-6b_Subs'!$A$7:$B$44</definedName>
    <definedName name="_xlnm._FilterDatabase" localSheetId="2" hidden="1">'Exhibit-6c_Lines'!$A$6:$C$31</definedName>
    <definedName name="_xlnm._FilterDatabase" localSheetId="3" hidden="1">SummarySubstations!$A$7:$J$48</definedName>
    <definedName name="_xlnm._FilterDatabase" localSheetId="4" hidden="1">'T-Lines'!$A$5:$N$31</definedName>
    <definedName name="_xlnm.Print_Area" localSheetId="1">'Exhibit-6b_Subs'!$A$8:$A$44</definedName>
    <definedName name="_xlnm.Print_Area" localSheetId="2">'Exhibit-6c_Lines'!$A$7:$B$31</definedName>
    <definedName name="_xlnm.Print_Area" localSheetId="3">SummarySubstations!$D$8:$J$48</definedName>
    <definedName name="_xlnm.Print_Area" localSheetId="4">'T-Lines'!$B$1:$L$35</definedName>
    <definedName name="_xlnm.Print_Titles" localSheetId="1">'Exhibit-6b_Subs'!$1:$7</definedName>
    <definedName name="_xlnm.Print_Titles" localSheetId="2">'Exhibit-6c_Lines'!$1:$6</definedName>
    <definedName name="_xlnm.Print_Titles" localSheetId="3">SummarySubstations!$A:$B,SummarySubstations!$1:$7</definedName>
  </definedNames>
  <calcPr calcId="145621"/>
</workbook>
</file>

<file path=xl/calcChain.xml><?xml version="1.0" encoding="utf-8"?>
<calcChain xmlns="http://schemas.openxmlformats.org/spreadsheetml/2006/main">
  <c r="J30" i="42" l="1"/>
  <c r="J31" i="50" l="1"/>
  <c r="K31" i="50"/>
  <c r="L31" i="50"/>
  <c r="J34" i="50"/>
  <c r="K34" i="50"/>
  <c r="L34" i="50"/>
  <c r="L33" i="50" l="1"/>
  <c r="J33" i="50"/>
  <c r="K33" i="50"/>
  <c r="C31" i="60"/>
  <c r="B31" i="60"/>
  <c r="A31" i="60"/>
  <c r="C30" i="60"/>
  <c r="B30" i="60"/>
  <c r="A30" i="60"/>
  <c r="C29" i="60"/>
  <c r="B29" i="60"/>
  <c r="A29" i="60"/>
  <c r="C28" i="60"/>
  <c r="B28" i="60"/>
  <c r="A28" i="60"/>
  <c r="C27" i="60"/>
  <c r="B27" i="60"/>
  <c r="A27" i="60"/>
  <c r="C26" i="60"/>
  <c r="B26" i="60"/>
  <c r="A26" i="60"/>
  <c r="C25" i="60"/>
  <c r="B25" i="60"/>
  <c r="A25" i="60"/>
  <c r="C24" i="60"/>
  <c r="B24" i="60"/>
  <c r="A24" i="60"/>
  <c r="C23" i="60"/>
  <c r="B23" i="60"/>
  <c r="A23" i="60"/>
  <c r="C22" i="60"/>
  <c r="B22" i="60"/>
  <c r="A22" i="60"/>
  <c r="C21" i="60"/>
  <c r="B21" i="60"/>
  <c r="A21" i="60"/>
  <c r="C20" i="60"/>
  <c r="B20" i="60"/>
  <c r="A20" i="60"/>
  <c r="C19" i="60"/>
  <c r="B19" i="60"/>
  <c r="A19" i="60"/>
  <c r="C18" i="60"/>
  <c r="B18" i="60"/>
  <c r="A18" i="60"/>
  <c r="C17" i="60"/>
  <c r="B17" i="60"/>
  <c r="A17" i="60"/>
  <c r="C16" i="60"/>
  <c r="B16" i="60"/>
  <c r="A16" i="60"/>
  <c r="C15" i="60"/>
  <c r="B15" i="60"/>
  <c r="A15" i="60"/>
  <c r="C14" i="60"/>
  <c r="B14" i="60"/>
  <c r="A14" i="60"/>
  <c r="C13" i="60"/>
  <c r="B13" i="60"/>
  <c r="A13" i="60"/>
  <c r="C12" i="60"/>
  <c r="B12" i="60"/>
  <c r="A12" i="60"/>
  <c r="C11" i="60"/>
  <c r="B11" i="60"/>
  <c r="A11" i="60"/>
  <c r="C10" i="60"/>
  <c r="B10" i="60"/>
  <c r="A10" i="60"/>
  <c r="C9" i="60"/>
  <c r="B9" i="60"/>
  <c r="A9" i="60"/>
  <c r="C8" i="60"/>
  <c r="B8" i="60"/>
  <c r="A8" i="60"/>
  <c r="C7" i="60"/>
  <c r="B7" i="60"/>
  <c r="A7" i="60"/>
  <c r="A3" i="60"/>
  <c r="A1" i="60"/>
  <c r="B44" i="59"/>
  <c r="B43" i="59"/>
  <c r="B42" i="59"/>
  <c r="B41" i="59"/>
  <c r="B40" i="59"/>
  <c r="B39" i="59"/>
  <c r="B38" i="59"/>
  <c r="B37" i="59"/>
  <c r="B36" i="59"/>
  <c r="B35" i="59"/>
  <c r="B34" i="59"/>
  <c r="B33" i="59"/>
  <c r="B32" i="59"/>
  <c r="B31" i="59"/>
  <c r="B30" i="59"/>
  <c r="B29" i="59"/>
  <c r="B28" i="59"/>
  <c r="B27" i="59"/>
  <c r="B26" i="59"/>
  <c r="B25" i="59"/>
  <c r="B24" i="59"/>
  <c r="B23" i="59"/>
  <c r="B22" i="59"/>
  <c r="B21" i="59"/>
  <c r="B20" i="59"/>
  <c r="B19" i="59"/>
  <c r="B18" i="59"/>
  <c r="B17" i="59"/>
  <c r="B16" i="59"/>
  <c r="B15" i="59"/>
  <c r="B14" i="59"/>
  <c r="B13" i="59"/>
  <c r="B12" i="59"/>
  <c r="B11" i="59"/>
  <c r="B10" i="59"/>
  <c r="B9" i="59"/>
  <c r="B8" i="59"/>
  <c r="A1" i="59"/>
  <c r="A3" i="59"/>
  <c r="A8" i="58" l="1"/>
  <c r="A9" i="58" s="1"/>
  <c r="A10" i="58" s="1"/>
  <c r="A11" i="58" s="1"/>
  <c r="A12" i="58" s="1"/>
  <c r="A13" i="58" s="1"/>
  <c r="A14" i="58" s="1"/>
  <c r="B3" i="50"/>
  <c r="B3" i="49"/>
  <c r="A1" i="56" l="1"/>
  <c r="J35" i="23" l="1"/>
  <c r="I35" i="23"/>
  <c r="H35" i="23"/>
  <c r="G35" i="23"/>
  <c r="F2" i="23"/>
  <c r="C38" i="23" s="1"/>
  <c r="J38" i="23" s="1"/>
  <c r="E2" i="23"/>
  <c r="A44" i="59" s="1"/>
  <c r="A1" i="23"/>
  <c r="A43" i="59"/>
  <c r="A42" i="59"/>
  <c r="I30" i="42"/>
  <c r="H30" i="42"/>
  <c r="G30" i="42"/>
  <c r="F2" i="42"/>
  <c r="C33" i="42" s="1"/>
  <c r="J33" i="42" s="1"/>
  <c r="E2" i="42"/>
  <c r="A41" i="59" s="1"/>
  <c r="A1" i="42"/>
  <c r="J20" i="56"/>
  <c r="I20" i="56"/>
  <c r="H20" i="56"/>
  <c r="G20" i="56"/>
  <c r="F2" i="56"/>
  <c r="C23" i="56" s="1"/>
  <c r="E2" i="56"/>
  <c r="A40" i="59" s="1"/>
  <c r="J105" i="45"/>
  <c r="I105" i="45"/>
  <c r="H105" i="45"/>
  <c r="G105" i="45"/>
  <c r="F2" i="45"/>
  <c r="C108" i="45" s="1"/>
  <c r="E2" i="45"/>
  <c r="A39" i="59" s="1"/>
  <c r="A1" i="45"/>
  <c r="J250" i="7"/>
  <c r="I250" i="7"/>
  <c r="H250" i="7"/>
  <c r="G250" i="7"/>
  <c r="F2" i="7"/>
  <c r="C253" i="7" s="1"/>
  <c r="I253" i="7" s="1"/>
  <c r="E2" i="7"/>
  <c r="A38" i="59" s="1"/>
  <c r="A1" i="7"/>
  <c r="J20" i="55"/>
  <c r="I20" i="55"/>
  <c r="H20" i="55"/>
  <c r="G20" i="55"/>
  <c r="F2" i="55"/>
  <c r="C23" i="55" s="1"/>
  <c r="G23" i="55" s="1"/>
  <c r="E2" i="55"/>
  <c r="A37" i="59" s="1"/>
  <c r="A1" i="55"/>
  <c r="A36" i="59"/>
  <c r="J20" i="1"/>
  <c r="I20" i="1"/>
  <c r="H20" i="1"/>
  <c r="G20" i="1"/>
  <c r="F2" i="1"/>
  <c r="C23" i="1" s="1"/>
  <c r="E2" i="1"/>
  <c r="A35" i="59" s="1"/>
  <c r="A1" i="1"/>
  <c r="J78" i="6"/>
  <c r="I78" i="6"/>
  <c r="H78" i="6"/>
  <c r="G78" i="6"/>
  <c r="F2" i="6"/>
  <c r="C81" i="6" s="1"/>
  <c r="J81" i="6" s="1"/>
  <c r="E2" i="6"/>
  <c r="A34" i="59" s="1"/>
  <c r="A1" i="6"/>
  <c r="A33" i="59"/>
  <c r="H29" i="54"/>
  <c r="G32" i="49" s="1"/>
  <c r="G29" i="54"/>
  <c r="F32" i="49" s="1"/>
  <c r="C29" i="54"/>
  <c r="J29" i="54" s="1"/>
  <c r="J26" i="54"/>
  <c r="I26" i="54"/>
  <c r="H26" i="54"/>
  <c r="H30" i="54" s="1"/>
  <c r="G26" i="54"/>
  <c r="G2" i="54"/>
  <c r="E2" i="54"/>
  <c r="A32" i="59" s="1"/>
  <c r="A1" i="54"/>
  <c r="J26" i="22"/>
  <c r="I26" i="22"/>
  <c r="H26" i="22"/>
  <c r="G26" i="22"/>
  <c r="F2" i="22"/>
  <c r="C29" i="22" s="1"/>
  <c r="H29" i="22" s="1"/>
  <c r="E2" i="22"/>
  <c r="A31" i="59" s="1"/>
  <c r="A1" i="22"/>
  <c r="J94" i="48"/>
  <c r="I94" i="48"/>
  <c r="H94" i="48"/>
  <c r="G94" i="48"/>
  <c r="F2" i="48"/>
  <c r="C97" i="48" s="1"/>
  <c r="J97" i="48" s="1"/>
  <c r="E2" i="48"/>
  <c r="A30" i="59" s="1"/>
  <c r="A1" i="48"/>
  <c r="A29" i="59"/>
  <c r="A28" i="59"/>
  <c r="J22" i="29"/>
  <c r="I22" i="29"/>
  <c r="H22" i="29"/>
  <c r="G22" i="29"/>
  <c r="F2" i="29"/>
  <c r="C25" i="29" s="1"/>
  <c r="G25" i="29" s="1"/>
  <c r="E2" i="29"/>
  <c r="A27" i="59" s="1"/>
  <c r="A1" i="29"/>
  <c r="J117" i="17"/>
  <c r="I117" i="17"/>
  <c r="H117" i="17"/>
  <c r="G117" i="17"/>
  <c r="F2" i="17"/>
  <c r="C120" i="17" s="1"/>
  <c r="J120" i="17" s="1"/>
  <c r="J121" i="17" s="1"/>
  <c r="E2" i="17"/>
  <c r="A26" i="59" s="1"/>
  <c r="A1" i="17"/>
  <c r="A25" i="59"/>
  <c r="J34" i="21"/>
  <c r="I34" i="21"/>
  <c r="H34" i="21"/>
  <c r="G34" i="21"/>
  <c r="F2" i="21"/>
  <c r="C37" i="21" s="1"/>
  <c r="E2" i="21"/>
  <c r="A24" i="59" s="1"/>
  <c r="A1" i="21"/>
  <c r="J54" i="28"/>
  <c r="I54" i="28"/>
  <c r="H54" i="28"/>
  <c r="G54" i="28"/>
  <c r="F2" i="28"/>
  <c r="C57" i="28" s="1"/>
  <c r="G57" i="28" s="1"/>
  <c r="E2" i="28"/>
  <c r="A23" i="59" s="1"/>
  <c r="A1" i="28"/>
  <c r="A22" i="59"/>
  <c r="A21" i="59"/>
  <c r="J20" i="47"/>
  <c r="I20" i="47"/>
  <c r="H20" i="47"/>
  <c r="G20" i="47"/>
  <c r="F2" i="47"/>
  <c r="C23" i="47" s="1"/>
  <c r="E2" i="47"/>
  <c r="A20" i="59" s="1"/>
  <c r="A1" i="47"/>
  <c r="J15" i="52"/>
  <c r="I15" i="52"/>
  <c r="H15" i="52"/>
  <c r="G15" i="52"/>
  <c r="F2" i="52"/>
  <c r="C18" i="52" s="1"/>
  <c r="J18" i="52" s="1"/>
  <c r="J19" i="52" s="1"/>
  <c r="E2" i="52"/>
  <c r="A19" i="59" s="1"/>
  <c r="A1" i="52"/>
  <c r="J28" i="20"/>
  <c r="I28" i="20"/>
  <c r="H28" i="20"/>
  <c r="G28" i="20"/>
  <c r="F2" i="20"/>
  <c r="C31" i="20" s="1"/>
  <c r="E2" i="20"/>
  <c r="A18" i="59" s="1"/>
  <c r="A1" i="20"/>
  <c r="A17" i="59"/>
  <c r="J16" i="44"/>
  <c r="I16" i="44"/>
  <c r="H16" i="44"/>
  <c r="G16" i="44"/>
  <c r="F2" i="44"/>
  <c r="C19" i="44" s="1"/>
  <c r="J19" i="44" s="1"/>
  <c r="E2" i="44"/>
  <c r="A16" i="59" s="1"/>
  <c r="A1" i="44"/>
  <c r="J7" i="53"/>
  <c r="I7" i="53"/>
  <c r="H7" i="53"/>
  <c r="G7" i="53"/>
  <c r="F2" i="53"/>
  <c r="C10" i="53" s="1"/>
  <c r="J10" i="53" s="1"/>
  <c r="E2" i="53"/>
  <c r="A15" i="59" s="1"/>
  <c r="A1" i="53"/>
  <c r="J110" i="9"/>
  <c r="I110" i="9"/>
  <c r="H110" i="9"/>
  <c r="G110" i="9"/>
  <c r="F2" i="9"/>
  <c r="C113" i="9" s="1"/>
  <c r="G113" i="9" s="1"/>
  <c r="E2" i="9"/>
  <c r="A14" i="59" s="1"/>
  <c r="A1" i="9"/>
  <c r="J26" i="11"/>
  <c r="I26" i="11"/>
  <c r="H26" i="11"/>
  <c r="G26" i="11"/>
  <c r="F2" i="11"/>
  <c r="C29" i="11" s="1"/>
  <c r="E2" i="11"/>
  <c r="A13" i="59" s="1"/>
  <c r="A1" i="11"/>
  <c r="A12" i="59"/>
  <c r="J12" i="33"/>
  <c r="I12" i="33"/>
  <c r="H12" i="33"/>
  <c r="G12" i="33"/>
  <c r="F2" i="33"/>
  <c r="C15" i="33" s="1"/>
  <c r="E2" i="33"/>
  <c r="A11" i="59" s="1"/>
  <c r="A1" i="33"/>
  <c r="J19" i="51"/>
  <c r="I19" i="51"/>
  <c r="H19" i="51"/>
  <c r="G19" i="51"/>
  <c r="F2" i="51"/>
  <c r="C22" i="51" s="1"/>
  <c r="E2" i="51"/>
  <c r="A10" i="59" s="1"/>
  <c r="A1" i="51"/>
  <c r="A9" i="59"/>
  <c r="J37" i="8"/>
  <c r="I37" i="8"/>
  <c r="H37" i="8"/>
  <c r="G37" i="8"/>
  <c r="F2" i="8"/>
  <c r="C40" i="8" s="1"/>
  <c r="E2" i="8"/>
  <c r="A8" i="59" s="1"/>
  <c r="D2" i="8"/>
  <c r="A1" i="8"/>
  <c r="I34" i="50"/>
  <c r="I31" i="50"/>
  <c r="F31" i="50"/>
  <c r="A7" i="50"/>
  <c r="A8" i="50" s="1"/>
  <c r="A9" i="50" s="1"/>
  <c r="A10" i="50" s="1"/>
  <c r="A11" i="50" s="1"/>
  <c r="A12" i="50" s="1"/>
  <c r="A13" i="50" s="1"/>
  <c r="A14" i="50" s="1"/>
  <c r="A15" i="50" s="1"/>
  <c r="A16" i="50" s="1"/>
  <c r="A17" i="50" s="1"/>
  <c r="A18" i="50" s="1"/>
  <c r="A19" i="50" s="1"/>
  <c r="A20" i="50" s="1"/>
  <c r="A21" i="50" s="1"/>
  <c r="A22" i="50" s="1"/>
  <c r="A23" i="50" s="1"/>
  <c r="A24" i="50" s="1"/>
  <c r="A25" i="50" s="1"/>
  <c r="A26" i="50" s="1"/>
  <c r="A27" i="50" s="1"/>
  <c r="A28" i="50" s="1"/>
  <c r="A29" i="50" s="1"/>
  <c r="A30" i="50" s="1"/>
  <c r="A31" i="50" s="1"/>
  <c r="A33" i="50" s="1"/>
  <c r="A34" i="50" s="1"/>
  <c r="A9" i="49"/>
  <c r="A10" i="49" s="1"/>
  <c r="A11" i="49" s="1"/>
  <c r="D2" i="33" s="1"/>
  <c r="I33" i="50" l="1"/>
  <c r="C11" i="58" s="1"/>
  <c r="C12" i="58"/>
  <c r="J30" i="54"/>
  <c r="I32" i="49"/>
  <c r="I30" i="54"/>
  <c r="C13" i="58"/>
  <c r="C14" i="58"/>
  <c r="I29" i="54"/>
  <c r="H32" i="49" s="1"/>
  <c r="G26" i="29"/>
  <c r="G30" i="54"/>
  <c r="J23" i="55"/>
  <c r="I37" i="49" s="1"/>
  <c r="J25" i="29"/>
  <c r="J26" i="29" s="1"/>
  <c r="J20" i="44"/>
  <c r="H25" i="29"/>
  <c r="G27" i="49" s="1"/>
  <c r="I25" i="29"/>
  <c r="I26" i="29" s="1"/>
  <c r="G24" i="55"/>
  <c r="F37" i="49"/>
  <c r="I15" i="49"/>
  <c r="J11" i="53"/>
  <c r="G31" i="49"/>
  <c r="H30" i="22"/>
  <c r="J82" i="6"/>
  <c r="I34" i="49"/>
  <c r="I120" i="17"/>
  <c r="G29" i="22"/>
  <c r="H57" i="28"/>
  <c r="H60" i="28" s="1"/>
  <c r="H62" i="28" s="1"/>
  <c r="I26" i="49"/>
  <c r="I19" i="44"/>
  <c r="H16" i="49" s="1"/>
  <c r="F27" i="49"/>
  <c r="I38" i="23"/>
  <c r="H44" i="49" s="1"/>
  <c r="J40" i="8"/>
  <c r="H40" i="8"/>
  <c r="G40" i="8"/>
  <c r="I40" i="8"/>
  <c r="F14" i="49"/>
  <c r="G114" i="9"/>
  <c r="J38" i="42"/>
  <c r="J34" i="42"/>
  <c r="J23" i="47"/>
  <c r="H23" i="47"/>
  <c r="G23" i="47"/>
  <c r="I23" i="47"/>
  <c r="A12" i="49"/>
  <c r="G97" i="48"/>
  <c r="J39" i="23"/>
  <c r="I44" i="49"/>
  <c r="H97" i="48"/>
  <c r="J24" i="55"/>
  <c r="G58" i="28"/>
  <c r="G60" i="28"/>
  <c r="G18" i="52"/>
  <c r="J22" i="51"/>
  <c r="I22" i="51"/>
  <c r="H22" i="51"/>
  <c r="I97" i="48"/>
  <c r="J37" i="21"/>
  <c r="I37" i="21"/>
  <c r="H37" i="21"/>
  <c r="G29" i="11"/>
  <c r="G30" i="11" s="1"/>
  <c r="H29" i="11"/>
  <c r="H30" i="11" s="1"/>
  <c r="I31" i="20"/>
  <c r="H31" i="20"/>
  <c r="I30" i="49"/>
  <c r="J98" i="48"/>
  <c r="G23" i="1"/>
  <c r="J23" i="1"/>
  <c r="I23" i="1"/>
  <c r="H23" i="1"/>
  <c r="I33" i="42"/>
  <c r="H33" i="42"/>
  <c r="G33" i="42"/>
  <c r="H18" i="52"/>
  <c r="I18" i="52"/>
  <c r="I254" i="7"/>
  <c r="I256" i="7"/>
  <c r="I27" i="49"/>
  <c r="D2" i="51"/>
  <c r="G22" i="51"/>
  <c r="I23" i="55"/>
  <c r="H23" i="55"/>
  <c r="I16" i="49"/>
  <c r="I19" i="49"/>
  <c r="I29" i="11"/>
  <c r="I30" i="11" s="1"/>
  <c r="G31" i="20"/>
  <c r="J108" i="45"/>
  <c r="I108" i="45"/>
  <c r="H108" i="45"/>
  <c r="G108" i="45"/>
  <c r="J113" i="9"/>
  <c r="I113" i="9"/>
  <c r="H113" i="9"/>
  <c r="G37" i="21"/>
  <c r="J29" i="11"/>
  <c r="J30" i="11" s="1"/>
  <c r="J31" i="20"/>
  <c r="H81" i="6"/>
  <c r="G81" i="6"/>
  <c r="I81" i="6"/>
  <c r="J253" i="7"/>
  <c r="H253" i="7"/>
  <c r="G253" i="7"/>
  <c r="I15" i="33"/>
  <c r="H15" i="33"/>
  <c r="G15" i="33"/>
  <c r="J15" i="33"/>
  <c r="I10" i="53"/>
  <c r="H10" i="53"/>
  <c r="G10" i="53"/>
  <c r="H19" i="44"/>
  <c r="G19" i="44"/>
  <c r="J29" i="22"/>
  <c r="I29" i="22"/>
  <c r="J23" i="56"/>
  <c r="I23" i="56"/>
  <c r="H23" i="56"/>
  <c r="G38" i="23"/>
  <c r="J57" i="28"/>
  <c r="I57" i="28"/>
  <c r="H120" i="17"/>
  <c r="G120" i="17"/>
  <c r="G23" i="56"/>
  <c r="H38" i="23"/>
  <c r="H26" i="29" l="1"/>
  <c r="H27" i="49"/>
  <c r="G23" i="49"/>
  <c r="I39" i="23"/>
  <c r="H58" i="28"/>
  <c r="I13" i="49"/>
  <c r="H26" i="49"/>
  <c r="I121" i="17"/>
  <c r="F13" i="49"/>
  <c r="G30" i="22"/>
  <c r="F31" i="49"/>
  <c r="I20" i="44"/>
  <c r="H13" i="49"/>
  <c r="G13" i="49"/>
  <c r="G254" i="7"/>
  <c r="G256" i="7"/>
  <c r="F11" i="49"/>
  <c r="G16" i="33"/>
  <c r="I82" i="6"/>
  <c r="H34" i="49"/>
  <c r="H24" i="55"/>
  <c r="G37" i="49"/>
  <c r="H38" i="49"/>
  <c r="I257" i="7"/>
  <c r="J60" i="28"/>
  <c r="J58" i="28"/>
  <c r="G16" i="49"/>
  <c r="H20" i="44"/>
  <c r="G11" i="49"/>
  <c r="H16" i="33"/>
  <c r="F18" i="49"/>
  <c r="G32" i="20"/>
  <c r="G24" i="49"/>
  <c r="H38" i="21"/>
  <c r="F44" i="49"/>
  <c r="G39" i="23"/>
  <c r="H121" i="17"/>
  <c r="G26" i="49"/>
  <c r="I24" i="56"/>
  <c r="H40" i="49"/>
  <c r="H15" i="49"/>
  <c r="I11" i="53"/>
  <c r="F24" i="49"/>
  <c r="G38" i="21"/>
  <c r="H109" i="45"/>
  <c r="G39" i="49"/>
  <c r="H32" i="20"/>
  <c r="G18" i="49"/>
  <c r="H30" i="49"/>
  <c r="I98" i="48"/>
  <c r="H98" i="48"/>
  <c r="G30" i="49"/>
  <c r="I41" i="8"/>
  <c r="H8" i="49"/>
  <c r="H39" i="49"/>
  <c r="I109" i="45"/>
  <c r="I32" i="20"/>
  <c r="H18" i="49"/>
  <c r="A13" i="49"/>
  <c r="I41" i="49"/>
  <c r="J39" i="42"/>
  <c r="G41" i="8"/>
  <c r="F8" i="49"/>
  <c r="H31" i="49"/>
  <c r="I30" i="22"/>
  <c r="H254" i="7"/>
  <c r="H256" i="7"/>
  <c r="J32" i="20"/>
  <c r="I18" i="49"/>
  <c r="J109" i="45"/>
  <c r="I39" i="49"/>
  <c r="H24" i="1"/>
  <c r="G35" i="49"/>
  <c r="H23" i="51"/>
  <c r="G10" i="49"/>
  <c r="H41" i="8"/>
  <c r="G8" i="49"/>
  <c r="I31" i="49"/>
  <c r="J30" i="22"/>
  <c r="J256" i="7"/>
  <c r="J254" i="7"/>
  <c r="G14" i="49"/>
  <c r="H114" i="9"/>
  <c r="H19" i="52"/>
  <c r="G19" i="49"/>
  <c r="I24" i="1"/>
  <c r="H35" i="49"/>
  <c r="I23" i="51"/>
  <c r="H10" i="49"/>
  <c r="G62" i="28"/>
  <c r="F23" i="49"/>
  <c r="J41" i="8"/>
  <c r="I8" i="49"/>
  <c r="F16" i="49"/>
  <c r="G20" i="44"/>
  <c r="H14" i="49"/>
  <c r="I114" i="9"/>
  <c r="G38" i="42"/>
  <c r="G34" i="42"/>
  <c r="I14" i="49"/>
  <c r="J114" i="9"/>
  <c r="H38" i="42"/>
  <c r="H34" i="42"/>
  <c r="F15" i="49"/>
  <c r="G11" i="53"/>
  <c r="H11" i="49"/>
  <c r="I16" i="33"/>
  <c r="H82" i="6"/>
  <c r="G34" i="49"/>
  <c r="I19" i="52"/>
  <c r="H19" i="49"/>
  <c r="I38" i="42"/>
  <c r="I34" i="42"/>
  <c r="H24" i="49"/>
  <c r="I38" i="21"/>
  <c r="G19" i="52"/>
  <c r="F19" i="49"/>
  <c r="H24" i="47"/>
  <c r="G20" i="49"/>
  <c r="I40" i="49"/>
  <c r="J24" i="56"/>
  <c r="I11" i="49"/>
  <c r="J16" i="33"/>
  <c r="I60" i="28"/>
  <c r="I58" i="28"/>
  <c r="J24" i="1"/>
  <c r="I35" i="49"/>
  <c r="J23" i="51"/>
  <c r="I10" i="49"/>
  <c r="I24" i="47"/>
  <c r="H20" i="49"/>
  <c r="G44" i="49"/>
  <c r="H39" i="23"/>
  <c r="F34" i="49"/>
  <c r="G82" i="6"/>
  <c r="I24" i="55"/>
  <c r="H37" i="49"/>
  <c r="G24" i="1"/>
  <c r="F35" i="49"/>
  <c r="G24" i="47"/>
  <c r="F20" i="49"/>
  <c r="F40" i="49"/>
  <c r="G24" i="56"/>
  <c r="F26" i="49"/>
  <c r="G121" i="17"/>
  <c r="H24" i="56"/>
  <c r="G40" i="49"/>
  <c r="G15" i="49"/>
  <c r="H11" i="53"/>
  <c r="G109" i="45"/>
  <c r="F39" i="49"/>
  <c r="F10" i="49"/>
  <c r="G23" i="51"/>
  <c r="J38" i="21"/>
  <c r="I24" i="49"/>
  <c r="G98" i="48"/>
  <c r="F30" i="49"/>
  <c r="I20" i="49"/>
  <c r="J24" i="47"/>
  <c r="H23" i="49" l="1"/>
  <c r="I62" i="28"/>
  <c r="H257" i="7"/>
  <c r="G38" i="49"/>
  <c r="G39" i="42"/>
  <c r="F41" i="49"/>
  <c r="G257" i="7"/>
  <c r="F38" i="49"/>
  <c r="G41" i="49"/>
  <c r="H39" i="42"/>
  <c r="I23" i="49"/>
  <c r="J62" i="28"/>
  <c r="H41" i="49"/>
  <c r="I39" i="42"/>
  <c r="D2" i="11"/>
  <c r="A14" i="49"/>
  <c r="I38" i="49"/>
  <c r="J257" i="7"/>
  <c r="F46" i="49" l="1"/>
  <c r="C7" i="58" s="1"/>
  <c r="G46" i="49"/>
  <c r="C8" i="58" s="1"/>
  <c r="I46" i="49"/>
  <c r="C10" i="58" s="1"/>
  <c r="H46" i="49"/>
  <c r="C9" i="58" s="1"/>
  <c r="A15" i="49"/>
  <c r="D2" i="9"/>
  <c r="D2" i="53" l="1"/>
  <c r="A16" i="49"/>
  <c r="D2" i="44" l="1"/>
  <c r="A17" i="49"/>
  <c r="A18" i="49" l="1"/>
  <c r="A19" i="49" l="1"/>
  <c r="D2" i="20"/>
  <c r="A20" i="49" l="1"/>
  <c r="D2" i="52"/>
  <c r="D2" i="47" l="1"/>
  <c r="A21" i="49"/>
  <c r="A22" i="49" l="1"/>
  <c r="A23" i="49" l="1"/>
  <c r="D2" i="28" l="1"/>
  <c r="A24" i="49"/>
  <c r="A25" i="49" l="1"/>
  <c r="D2" i="21"/>
  <c r="A26" i="49" l="1"/>
  <c r="A27" i="49" l="1"/>
  <c r="D2" i="17"/>
  <c r="D2" i="29" l="1"/>
  <c r="A28" i="49"/>
  <c r="A29" i="49" l="1"/>
  <c r="A30" i="49" l="1"/>
  <c r="A31" i="49" l="1"/>
  <c r="D2" i="48"/>
  <c r="D2" i="22" l="1"/>
  <c r="A32" i="49"/>
  <c r="A33" i="49" l="1"/>
  <c r="D2" i="54"/>
  <c r="A34" i="49" l="1"/>
  <c r="A35" i="49" l="1"/>
  <c r="D2" i="6"/>
  <c r="D2" i="1" l="1"/>
  <c r="A36" i="49"/>
  <c r="A37" i="49" l="1"/>
  <c r="A38" i="49" l="1"/>
  <c r="D2" i="55"/>
  <c r="A39" i="49" l="1"/>
  <c r="D2" i="7"/>
  <c r="D2" i="45" l="1"/>
  <c r="A40" i="49"/>
  <c r="D2" i="56" l="1"/>
  <c r="A41" i="49"/>
  <c r="D2" i="42" l="1"/>
  <c r="A42" i="49"/>
  <c r="A43" i="49" l="1"/>
  <c r="A44" i="49" l="1"/>
  <c r="A45" i="49" l="1"/>
  <c r="A46" i="49" s="1"/>
  <c r="A47" i="49" s="1"/>
  <c r="A48" i="49" s="1"/>
  <c r="D2" i="23"/>
</calcChain>
</file>

<file path=xl/sharedStrings.xml><?xml version="1.0" encoding="utf-8"?>
<sst xmlns="http://schemas.openxmlformats.org/spreadsheetml/2006/main" count="3722" uniqueCount="942">
  <si>
    <t>FACILITY</t>
  </si>
  <si>
    <t>REA_MAJ</t>
  </si>
  <si>
    <t>REA_SUB</t>
  </si>
  <si>
    <t>ASSETNUM</t>
  </si>
  <si>
    <t>DESC</t>
  </si>
  <si>
    <t>FACDESC</t>
  </si>
  <si>
    <t>COST</t>
  </si>
  <si>
    <t>DPR_RSV</t>
  </si>
  <si>
    <t>net_book</t>
  </si>
  <si>
    <t>YTD_DPR</t>
  </si>
  <si>
    <t>T</t>
  </si>
  <si>
    <t>EMS EQUIP TRNSDUCR WATT/VAR PAXTON</t>
  </si>
  <si>
    <t>PAXTON DISTRIBUTI0N SUB</t>
  </si>
  <si>
    <t>EMS EQUIP TRNSDUCR VOLTAGE PAXTON</t>
  </si>
  <si>
    <t>METER REMOTE FOR MT 61000000</t>
  </si>
  <si>
    <t>CURRENT TRANSFORMER</t>
  </si>
  <si>
    <t>TRANSFORMER POTENTIAL OR CCVT</t>
  </si>
  <si>
    <t>MISC WIRE PANEL--PAXTON</t>
  </si>
  <si>
    <t>RELAYS PULSE--PAXTON</t>
  </si>
  <si>
    <t>RECORDER DEMAND--PAXTON WR-4C</t>
  </si>
  <si>
    <t>EMS EQUIP SWTCH TEST 2P PAXTON</t>
  </si>
  <si>
    <t>NT</t>
  </si>
  <si>
    <t>METER--Q HOUR--PAXTON</t>
  </si>
  <si>
    <t>METER -- PAXTON</t>
  </si>
  <si>
    <t>XFMR POT 115KV--PAXTON</t>
  </si>
  <si>
    <t>XFMR CURR 115KV--PAXTON</t>
  </si>
  <si>
    <t>REVENUE METER QUAD 4W</t>
  </si>
  <si>
    <t>TRS LAND OGALLALA 115KV SWITCH STA</t>
  </si>
  <si>
    <t>OGALLALA 115 KV SWITCHING STA</t>
  </si>
  <si>
    <t>PRINCIPAL IMPROVEMENT-CONTAINMENT PIT</t>
  </si>
  <si>
    <t>FOUNDATION-BUILDING</t>
  </si>
  <si>
    <t>STRUCTURE-BUILDING</t>
  </si>
  <si>
    <t>ROCK SURFACING</t>
  </si>
  <si>
    <t>GRADING</t>
  </si>
  <si>
    <t>BUS SUPPORT SYSTEM GALVINIZED STEEL</t>
  </si>
  <si>
    <t>PANEL - 4F</t>
  </si>
  <si>
    <t>96KV SURGE ARRESTER STATION CLASS</t>
  </si>
  <si>
    <t>BATTERY CHARGER</t>
  </si>
  <si>
    <t>BATTERY, STORAGE, STATION CONTROL</t>
  </si>
  <si>
    <t>BREAKER, CIRCUIT - 115KV</t>
  </si>
  <si>
    <t>BUS SYSTEM - 115KV CONDUCTOR ACSR 266.8,</t>
  </si>
  <si>
    <t>BUS SYSTEM - 115KV CONDUCTOR ACSR, 954,</t>
  </si>
  <si>
    <t>BUS SYSTEM-GROUNDING GRID</t>
  </si>
  <si>
    <t>CABLE OR CONDUCTOR-CONTROL</t>
  </si>
  <si>
    <t>16"X 20" PRECAST CABLE TRENCH</t>
  </si>
  <si>
    <t>CONDUIT 1" PVC</t>
  </si>
  <si>
    <t>CONDUIT 1-1/2" PVC</t>
  </si>
  <si>
    <t>CONDUIT 2" PVC</t>
  </si>
  <si>
    <t>CONDUIT 3" PVC</t>
  </si>
  <si>
    <t>CONDUIT 4" PVC</t>
  </si>
  <si>
    <t>ENCLOSURE - PT/CT COMBO J-BOX</t>
  </si>
  <si>
    <t>ENCLOSURE - CCVT J-BOX</t>
  </si>
  <si>
    <t>ENCLOSURE - I/F J-BOX</t>
  </si>
  <si>
    <t>FOUNDATAION POWER PT - 1.9CY</t>
  </si>
  <si>
    <t>FOUNDATION CCVT - 8CY</t>
  </si>
  <si>
    <t>FOUNDATION CIRCUIT BREAKER - 3CY</t>
  </si>
  <si>
    <t>PANEL - YARD I/F</t>
  </si>
  <si>
    <t>PANEL - AC PANELBOARD</t>
  </si>
  <si>
    <t>PANEL - DC PANELBOARD</t>
  </si>
  <si>
    <t>PANEL, CONTROL 1F, 2F, 3F, 4F, 5F, 6F</t>
  </si>
  <si>
    <t>PANEL - ANNUNCIATOR &amp; DFR 7F</t>
  </si>
  <si>
    <t>PANEL - RELAY 1R, 2R, 3R, 4R, 5R, 6R, 7R</t>
  </si>
  <si>
    <t>PANEL - EMS I/F</t>
  </si>
  <si>
    <t>PANEL - STATION SERVICE THROW-OVER SWITC</t>
  </si>
  <si>
    <t>PANEL - BATTERY THROW-OVER SWITCH</t>
  </si>
  <si>
    <t>PANEL - STATION SERVICE SAFETY SWITCH</t>
  </si>
  <si>
    <t>STRUCTURE - 115KV POWER PT SUP - 665.2LB</t>
  </si>
  <si>
    <t>STRUCTURE - 115KV SINGLE PH CCVT - 2173.</t>
  </si>
  <si>
    <t>SWITCH GROUP OPERATED - 115KV VERTICLE B</t>
  </si>
  <si>
    <t>TRANSFORMER POTENTIAL OR CCVT - 115KV</t>
  </si>
  <si>
    <t>115KV CIRCUIT BREAKER</t>
  </si>
  <si>
    <t>TR STN EQ AIR CONDITIONER</t>
  </si>
  <si>
    <t>STRUCTURE H-FRAME DEAD END &amp; DISCON</t>
  </si>
  <si>
    <t>TR STN EQ FOUNDATIONS</t>
  </si>
  <si>
    <t>TR STN EQ SITE PREP &amp; GRADING</t>
  </si>
  <si>
    <t>TR STN EQ GROUNDING</t>
  </si>
  <si>
    <t>TR STN EQ FOOTINGS &amp; FNDTN</t>
  </si>
  <si>
    <t>TR STN EQ BUSWORK &amp; STRUCTURES</t>
  </si>
  <si>
    <t>TR STN EQ FOOTINGS &amp; FNDTN CONCRETE</t>
  </si>
  <si>
    <t>TR STN EQ CONDUIT</t>
  </si>
  <si>
    <t>TR STN EQ BUS SYSTEM 115KV</t>
  </si>
  <si>
    <t>TR STN EQ STRUCTURE 115KV BAY</t>
  </si>
  <si>
    <t>TR STN EQ SITE PREP SURFACING</t>
  </si>
  <si>
    <t>TR STN EQ CABLE 15KV</t>
  </si>
  <si>
    <t>TR STN EQ CABLE TRENCH</t>
  </si>
  <si>
    <t>TR STN EQ FOUNDATION EQUIP</t>
  </si>
  <si>
    <t>TR STN EQ FENCE</t>
  </si>
  <si>
    <t>TR STN EQ LIGHTING</t>
  </si>
  <si>
    <t>TR STN EQ ARRESTORS &amp; STAND</t>
  </si>
  <si>
    <t>TR STN EQ BUS WORK W/ COLEMAN TERM</t>
  </si>
  <si>
    <t>METER PANEL</t>
  </si>
  <si>
    <t>SIDNEY SUB ADDITION</t>
  </si>
  <si>
    <t>SIDNEY 230 SUB (TRI-ST COSTS)</t>
  </si>
  <si>
    <t>TRS LAND SIDNEY 230KV SUB ADDN</t>
  </si>
  <si>
    <t>TRS LAND SIDNEY 230KV SUBSTATION</t>
  </si>
  <si>
    <t>LRS LAND SIDNEY 345/230KV SUB</t>
  </si>
  <si>
    <t>AXIS OUTDOOR PTX CAMERA W/HOUSING</t>
  </si>
  <si>
    <t>AXIS OUTDOOR FIXED CAMERA</t>
  </si>
  <si>
    <t>JCI ACCESS CARD READER PANEL</t>
  </si>
  <si>
    <t>230KV STEEL TERMINATION STRUCTRE OUTSIDE</t>
  </si>
  <si>
    <t>FENCE FOR YARD</t>
  </si>
  <si>
    <t>CPI MEGA FRAME CABINET WITH FAN KIT</t>
  </si>
  <si>
    <t>GROUNDING PLATFORM</t>
  </si>
  <si>
    <t>1272 MCM</t>
  </si>
  <si>
    <t>4" PVC CONDUIT</t>
  </si>
  <si>
    <t>4" GRC CONDUIT</t>
  </si>
  <si>
    <t>ANCHORS AND EPOXY</t>
  </si>
  <si>
    <t>230KV CIRCUIT BREAKER FRAME</t>
  </si>
  <si>
    <t>230KV PCB 382</t>
  </si>
  <si>
    <t>CONTROL EQUIPMENT SCADA</t>
  </si>
  <si>
    <t>BUS SYSTEM 15KV</t>
  </si>
  <si>
    <t>CONDUIT 4"</t>
  </si>
  <si>
    <t>15KV 2000A CB124</t>
  </si>
  <si>
    <t>CONTROL CABLE</t>
  </si>
  <si>
    <t>WIRE INSULATED</t>
  </si>
  <si>
    <t>DIGITAL FAULT RECORDER SYSTEM DIGITAL TR</t>
  </si>
  <si>
    <t>CIRCUIT BREAKER 242KV 2000AMP SF6 ABB TY</t>
  </si>
  <si>
    <t>AIR BREAKER VETICAL 242KV 2000AMP SO. ST</t>
  </si>
  <si>
    <t>SO STATES TYPE RDA WITH GROUND BLADES</t>
  </si>
  <si>
    <t>SURGER ARRESTORS 192KV METAL OXICIDE</t>
  </si>
  <si>
    <t>CCTV 242KV 1200/200/1 900 KV BIL TRENCH</t>
  </si>
  <si>
    <t>BUS 230KV</t>
  </si>
  <si>
    <t>BUS 230KV OVERHEAD TRANSMISSION LINE</t>
  </si>
  <si>
    <t>SHIELDWIRE</t>
  </si>
  <si>
    <t>GROUNDING</t>
  </si>
  <si>
    <t>CONDUIT</t>
  </si>
  <si>
    <t>CABLE CONTROL</t>
  </si>
  <si>
    <t>230KV DEAD END BAY LATTICE BRIDGE &amp; COLU</t>
  </si>
  <si>
    <t>230KV SWITCH STAND</t>
  </si>
  <si>
    <t>230KV PHASE ARRESTOR STAND</t>
  </si>
  <si>
    <t>230KV1 PHASE CCVT STAND</t>
  </si>
  <si>
    <t>230KV BUS SUPPORT</t>
  </si>
  <si>
    <t>230KV STEEL H FRAME</t>
  </si>
  <si>
    <t>FOUNDATION FOR STEE H FRAME</t>
  </si>
  <si>
    <t>FOUNDATION FOR STEEL TERMINATION STRUCTU</t>
  </si>
  <si>
    <t>FOUNDATION DEAD TOWER FOUNDATION</t>
  </si>
  <si>
    <t>CB 380 &amp; STORY KV LINE CONTROL PANELS</t>
  </si>
  <si>
    <t>SCADA PANEL</t>
  </si>
  <si>
    <t>STATION LIGHTING</t>
  </si>
  <si>
    <t>SCHWEITPZER SEL-321 LINE RELAY</t>
  </si>
  <si>
    <t>TRANSFORMER CURRENT 230KV 900KV BIL</t>
  </si>
  <si>
    <t>BREAKER CIRCUIT 38KV</t>
  </si>
  <si>
    <t>TRANSFORMER CCVT 138KV</t>
  </si>
  <si>
    <t>FOUNDATIONS, CONCRETE &amp; REBAR</t>
  </si>
  <si>
    <t>BUS SYSTEM 13.8KV</t>
  </si>
  <si>
    <t>BUS SYSTEM GROUNDING GRID</t>
  </si>
  <si>
    <t>CONDUIT, HARDWARE, &amp; FITTING</t>
  </si>
  <si>
    <t>CABLE OR CONDUCTOR HIGH VOLTAGE</t>
  </si>
  <si>
    <t>CABLE OR CONDUCTOR CONTROL</t>
  </si>
  <si>
    <t>PANEL, RELAY</t>
  </si>
  <si>
    <t>PANEL RELAY EQUIPMENT</t>
  </si>
  <si>
    <t>VOLTMETER BIYTRONICS VTAIEI</t>
  </si>
  <si>
    <t>METER, VOLT 1 PHASE BITRONICS</t>
  </si>
  <si>
    <t>AMMETER BIYTRONICS VTAIEI</t>
  </si>
  <si>
    <t>WATT/VAR METER BITRONICS QTWIEI</t>
  </si>
  <si>
    <t>POWER TRANS 230KV/115/KV</t>
  </si>
  <si>
    <t>CABLE OR CONDUCTOR-HIGH VOLTAGE</t>
  </si>
  <si>
    <t>PANELS</t>
  </si>
  <si>
    <t>CONTROL EQUIPMENT - SCADA</t>
  </si>
  <si>
    <t>BATTERY, RACK</t>
  </si>
  <si>
    <t>BATTERY, TRAY</t>
  </si>
  <si>
    <t>PANEL A3R ADDITIONS</t>
  </si>
  <si>
    <t>PANEL A5F ADDITIONS</t>
  </si>
  <si>
    <t>BUS SYSTEM BUS BY VOLTAGE</t>
  </si>
  <si>
    <t>GROUNDING PLATFORMS</t>
  </si>
  <si>
    <t>ADDITIONS TO PANEL A2R</t>
  </si>
  <si>
    <t>ADDITIONS TO PANEL A2F</t>
  </si>
  <si>
    <t>ADDITIONS TO PANEL B6F</t>
  </si>
  <si>
    <t>ADDITIONS TO PANEL A3R</t>
  </si>
  <si>
    <t>ADDITIONS TO AC PANEL</t>
  </si>
  <si>
    <t>BREAKER J-BOX</t>
  </si>
  <si>
    <t>PANEL FOR CCVT J-BOX</t>
  </si>
  <si>
    <t>TR STN EQ GROUND RODS</t>
  </si>
  <si>
    <t>TR STN EQ SWITCH OPER PLATFORM</t>
  </si>
  <si>
    <t>TR STN EQ YARD LIGHTING</t>
  </si>
  <si>
    <t>TR STN EQ FNDTN 1/0 BUS SUPP 115KV</t>
  </si>
  <si>
    <t>TR STN EQ FNDTN 3/0 CCVT 115KV</t>
  </si>
  <si>
    <t>TR STN EQ FNDTN 3/0 ARRESTORS 96KV</t>
  </si>
  <si>
    <t>TR STN EQ FOUNDATION RISER</t>
  </si>
  <si>
    <t>TR STN EQ GROUND CONDUCTOR</t>
  </si>
  <si>
    <t>TR STN EQ GROUND CONNECTOR A.G.</t>
  </si>
  <si>
    <t>TR STN EQ GROUND CONNECTOR EXT</t>
  </si>
  <si>
    <t>TR STN EQ FNDTN 1/0 BUS SUPP 13.8KV</t>
  </si>
  <si>
    <t>TR STN EQ FNDTN GRD SWITCH 13.8KV</t>
  </si>
  <si>
    <t>TR STN EQ FNDTN SWITCH GEAR 13.8KV</t>
  </si>
  <si>
    <t>TR STN EQ FNDTN REACTOR SHUNT13.8KV</t>
  </si>
  <si>
    <t>TR STN EQ FNDTN POT XFMR 13.8KV</t>
  </si>
  <si>
    <t>TR STN EQ FNDTN D.E. TOWER 115KV</t>
  </si>
  <si>
    <t>TR STN EQ FNDTN SW SW ST 115KV</t>
  </si>
  <si>
    <t>TR STN EQ FNDTN S.BUS TW D 230KV</t>
  </si>
  <si>
    <t>TR STN EQ FOUNDATION SW ST 230KV</t>
  </si>
  <si>
    <t>TR STN EQ FNDTN 1/0 BUS SUPP 230KV</t>
  </si>
  <si>
    <t>TR STN EQ FNDTN 3/0 CCVT 230KV</t>
  </si>
  <si>
    <t>TR STN EQ FNDTN 230/115 XFMR</t>
  </si>
  <si>
    <t>TR STN EQ FNDTN 3/0 BUS SUPP 230KV</t>
  </si>
  <si>
    <t>TR STN EQ FNDTN SWITCH STAND 13.8KV</t>
  </si>
  <si>
    <t>TR STN EQ CCVT FUSE &amp; TER CABINET</t>
  </si>
  <si>
    <t>TR STN EQ PANEL POWER 240/120</t>
  </si>
  <si>
    <t>TR STN EQ MOLDED CASE BKR ADD</t>
  </si>
  <si>
    <t>TR STN EQ FOUNDATION D.E. A 230KV</t>
  </si>
  <si>
    <t>TR STN EQ FOUNDATION D.E. B 230KV</t>
  </si>
  <si>
    <t>TR STN EQ FNDTN S.BUS TW C 230KV</t>
  </si>
  <si>
    <t>TR STN EQ PANEL SYNC 230KV</t>
  </si>
  <si>
    <t>TR STN EQ SWITCHBOARD (EX) 230KV</t>
  </si>
  <si>
    <t>TR STN EQ SWITCHBOARD (EX) 115KV</t>
  </si>
  <si>
    <t>TR STN EQ XFMR PWR 230/115KV</t>
  </si>
  <si>
    <t>TR STN EQ CABLES L.V. POWER</t>
  </si>
  <si>
    <t>TR STN EQ CABLES CONTROL</t>
  </si>
  <si>
    <t>TR STN EQ BREAKER OIL CKT 115KV</t>
  </si>
  <si>
    <t>TR STN EQ CCVT 230KV</t>
  </si>
  <si>
    <t>TR STN EQ SWITCHBOARD 115KV</t>
  </si>
  <si>
    <t>TR STN EQ SWITCHBOARD 230KV</t>
  </si>
  <si>
    <t>TR STN EQ INSULATORS SW POST 230KV</t>
  </si>
  <si>
    <t>TR STN EQ INSULATORS SW PT DS115KV</t>
  </si>
  <si>
    <t>TR STN EQ SWITCH 3/0 GRD 115KV</t>
  </si>
  <si>
    <t>TR STN EQ 3/8" H.S.S.</t>
  </si>
  <si>
    <t>TR STN EQ INSULATORS POST 230KV</t>
  </si>
  <si>
    <t>TR STN EQ INSULATORS SUSPENSION</t>
  </si>
  <si>
    <t>TR STN EQ INSULATORS POST 115KV</t>
  </si>
  <si>
    <t>TR STN EQ INSULATORS POST 13.8KV</t>
  </si>
  <si>
    <t>TR STN EQ SWITCH 3 POLE V.D. 230KV</t>
  </si>
  <si>
    <t>TR STN EQ SWITCH 3 POLE V.D. 115KV</t>
  </si>
  <si>
    <t>TR STN EQ GRD XFMR STRUCTURE 13.8KV</t>
  </si>
  <si>
    <t>TR STN EQ STRUCTURE RISER 13.8KV</t>
  </si>
  <si>
    <t>TR STN EQ TOWER 115T-BUS</t>
  </si>
  <si>
    <t>TR STN EQ PAL NUTS</t>
  </si>
  <si>
    <t>TR STN EQ BUS</t>
  </si>
  <si>
    <t>TR STN EQ 954 MCM ACSR</t>
  </si>
  <si>
    <t>TR STN EQ CABLE CONNECTORS</t>
  </si>
  <si>
    <t>TR STN EQ SWITCH STAND 115KV</t>
  </si>
  <si>
    <t>TR STN EQ SWITCH STAND(T.BUS) 115KV</t>
  </si>
  <si>
    <t>TR STN EQ BUS SUPPORT (1/0) 115KV</t>
  </si>
  <si>
    <t>TR STN EQ CCVT SUPPORT 115KV</t>
  </si>
  <si>
    <t>TR STN EQ SWITCH STAND 13.8KV</t>
  </si>
  <si>
    <t>TR STN EQ BUS SUPPORT (1/0) 13.8KV</t>
  </si>
  <si>
    <t>TR STN EQ P.T. STAND 13.8KV</t>
  </si>
  <si>
    <t>TR STN EQ SWITCH STAND 230KV</t>
  </si>
  <si>
    <t>TR STN EQ SWITCH STAND (T.BUS)230KV</t>
  </si>
  <si>
    <t>TR STN EQ BUS SUPPORT SINGLE 230KV</t>
  </si>
  <si>
    <t>TR STN EQ BUS SUPPORT (3/0) 230KV</t>
  </si>
  <si>
    <t>TR STN EQ CCVT SUPPORT 230KV</t>
  </si>
  <si>
    <t>TR STN EQ TOWER LEG D.E. 115KV</t>
  </si>
  <si>
    <t>TR STN EQ TOWER LEG TRUSS 115KV</t>
  </si>
  <si>
    <t>TR STN EQ CLOCK SYNCHRONOUS W/CAB</t>
  </si>
  <si>
    <t>TR STN EQ TOWER LEG D.E. 230KV</t>
  </si>
  <si>
    <t>TR STN EQ TOWER TRUSS D.E.230KV</t>
  </si>
  <si>
    <t>TR STN EQ XFMR TOWER LEG 230KV</t>
  </si>
  <si>
    <t>TR STN EQ XFMR TOWER TRUSS 230KV</t>
  </si>
  <si>
    <t>TR STN EQ BUS TOWER LEG 230KV</t>
  </si>
  <si>
    <t>TR STN EQ BUS TOWER TRUSS 230KV</t>
  </si>
  <si>
    <t>TR STN EQ PANEL STA SERV DC A</t>
  </si>
  <si>
    <t>TR STN EQ TRANSMITTER RFL TONE</t>
  </si>
  <si>
    <t>TR STN EQ TRANSDUCER RFREQ SCI</t>
  </si>
  <si>
    <t>TR STN EQ MODEM CHAN DTL-7300</t>
  </si>
  <si>
    <t>TR STN EQ SWITCH TEST G-407-A</t>
  </si>
  <si>
    <t>TR STN EQ MODULE COMM SIGNAL #6461</t>
  </si>
  <si>
    <t>TR STN EQ CABLE CONTROL</t>
  </si>
  <si>
    <t>TR STN EQ AIR CONDITIONERS</t>
  </si>
  <si>
    <t>TR STN EQ RELAY DTT</t>
  </si>
  <si>
    <t>TR STN EQ PANEL STA SERV AC A</t>
  </si>
  <si>
    <t>TR STN EQ PANEL STA SERV AC B</t>
  </si>
  <si>
    <t>TR STN EQ PANEL STA SERV AC C</t>
  </si>
  <si>
    <t>TR STN EQ PANEL STA SERV AC D</t>
  </si>
  <si>
    <t>PANEL STA SERV AC CRIT LOAD/XFMR SW</t>
  </si>
  <si>
    <t>TR STN EQ SUPVR EQUIP MODIFICATION</t>
  </si>
  <si>
    <t>TR STN EQ RECORDER SWBD VOLTAGE</t>
  </si>
  <si>
    <t>TR STN EQ METER RECORD VOLT NRVI4-2</t>
  </si>
  <si>
    <t>TR STN EQ METER RE/VOLT ANRVI-L4-2-</t>
  </si>
  <si>
    <t>TR STN EQ METER VOLT GE</t>
  </si>
  <si>
    <t>TR STN EQ XFMR PWR AUTO 100 MVA</t>
  </si>
  <si>
    <t>TR STN EQ XFMR POTENTIAL 230KV</t>
  </si>
  <si>
    <t>TR STN EQ LINE TRAP 230KV</t>
  </si>
  <si>
    <t>TR STN EQ XFMR CURRENT 120 VOLT</t>
  </si>
  <si>
    <t>TR STN EQ GATE PERSONNEL</t>
  </si>
  <si>
    <t>TR STN EQ RELAYS OVERCURRENT</t>
  </si>
  <si>
    <t>TR STN EQ METER STA SERVICE</t>
  </si>
  <si>
    <t>TR STN EQ METER EMERGENCY SERVICE</t>
  </si>
  <si>
    <t>TR STN EQ XFMR STA SERVICE</t>
  </si>
  <si>
    <t>SWITCH W/STAND &amp; FNDTN 115KV</t>
  </si>
  <si>
    <t>SWITCH W/STAND &amp; FNDTN 15KV</t>
  </si>
  <si>
    <t>TR STN EQ STRUCTURE 3 POLE DEADEND</t>
  </si>
  <si>
    <t>TR STN EQ SWITCHGEAR MET CLAD13.8KV</t>
  </si>
  <si>
    <t>TR STN EQ STABILIZER EQUIPMENT</t>
  </si>
  <si>
    <t>TR STN EQ SWITCHBOARDS LESS METERS</t>
  </si>
  <si>
    <t>TR STN EQ GROUNDING SYS</t>
  </si>
  <si>
    <t>TR STN EQ LIGHTING SYS</t>
  </si>
  <si>
    <t>TR STN EQ REACTORS</t>
  </si>
  <si>
    <t>TR STN EQ STRUCTURE BUSS SUP 230KV</t>
  </si>
  <si>
    <t>TR STN EQ STRUCTURE BUSS SUP 115KV</t>
  </si>
  <si>
    <t>TR STN EQ STRUCTURE XFMR BAY</t>
  </si>
  <si>
    <t>SWITCH W/STAND &amp; FNDTN 230KV</t>
  </si>
  <si>
    <t>TR STN EQ CONTROL HOUSE</t>
  </si>
  <si>
    <t>TR STN EQ CAPACITOR COUPLING 230KV</t>
  </si>
  <si>
    <t>TR STN EQ CARRIER POWER LINE</t>
  </si>
  <si>
    <t>TR STN EQ FENCING</t>
  </si>
  <si>
    <t>TR STN EQ FOUNDATION FOR EQUIP</t>
  </si>
  <si>
    <t>TR STN EQ SITE PREP GRADING ETC</t>
  </si>
  <si>
    <t>TR STN EQ BUS SYSTEM 230KV</t>
  </si>
  <si>
    <t>TR STN EQ BUS SYSTEM 15KV</t>
  </si>
  <si>
    <t>TR STN EQ BUS DUCK 15KV</t>
  </si>
  <si>
    <t>TR STN EQ CABLE TRENCHES &amp; DUCK BK</t>
  </si>
  <si>
    <t>TR STN EQ MANHOLE</t>
  </si>
  <si>
    <t>TR STN EQ BREAKER CIRCUIT 230KV</t>
  </si>
  <si>
    <t>TR STN EQ BREAKER CIRCUIT 115KV</t>
  </si>
  <si>
    <t>TR STN EQ CABLE #10P#12 2 TO 7</t>
  </si>
  <si>
    <t>TR STN EQ CABLE 12/C #12</t>
  </si>
  <si>
    <t>TR STN EQ CABLE COAX &amp; SHIELDED</t>
  </si>
  <si>
    <t>TR STN EQ CABLE POWER 15KV</t>
  </si>
  <si>
    <t>TR STN EQ CABLE LOW VOLTAGE</t>
  </si>
  <si>
    <t>TR STN EQ ARRESTORS 115KV</t>
  </si>
  <si>
    <t>TR STN EQ ARRESTORS 96KV</t>
  </si>
  <si>
    <t>TR STN EQ ARRESTORS 192KV</t>
  </si>
  <si>
    <t>TR STN EQ BATTERY CHARGER</t>
  </si>
  <si>
    <t>LRS ST EQ DIGITAL FAULT RECORDER</t>
  </si>
  <si>
    <t>SIDNEY 230KV BREAKER 582</t>
  </si>
  <si>
    <t>EMS EQUIP VOLTAGE TRANSDUCER</t>
  </si>
  <si>
    <t>EMS EQUIP SLIDEWIRE TRANSDUCER</t>
  </si>
  <si>
    <t>EMS EQUIP TEST SWITCH, 10P CURR</t>
  </si>
  <si>
    <t>EMS EQUIP TEST SWITCH, 7P</t>
  </si>
  <si>
    <t>EMS EQUIP INTERFACE PANEL</t>
  </si>
  <si>
    <t>EMS EQUIP GPDNR RELAY</t>
  </si>
  <si>
    <t>EMS EQUIP WATT/VAR TRANSDUCER</t>
  </si>
  <si>
    <t>150 100KVAR V CAPACITORS</t>
  </si>
  <si>
    <t>ALLIANCE 115KV SUB (CAPACITOR)</t>
  </si>
  <si>
    <t>10T REPLACEMENT FUSES</t>
  </si>
  <si>
    <t>150 12T REPLACEMENT FUSES</t>
  </si>
  <si>
    <t>CAPS PACKS FOR BANK 1&amp;2</t>
  </si>
  <si>
    <t>115kV 7.5 MVAR CAPACITOR BANK NO. 1 &amp; 2</t>
  </si>
  <si>
    <t>115 kV CCVT</t>
  </si>
  <si>
    <t>CCVT J-BOX</t>
  </si>
  <si>
    <t>YARD INTERFACE PANEL</t>
  </si>
  <si>
    <t>CAP BANK CONTROL RELAY PANEL</t>
  </si>
  <si>
    <t>BATTERY LEAD CALCIUM 125 VDC</t>
  </si>
  <si>
    <t>BATTERY CHARGER 120/240</t>
  </si>
  <si>
    <t>WIRE ISULATED</t>
  </si>
  <si>
    <t>115 kV BUS</t>
  </si>
  <si>
    <t>STATION GROUNDING</t>
  </si>
  <si>
    <t>2' PVC CONDUIT</t>
  </si>
  <si>
    <t>3' PVC CONDUIT</t>
  </si>
  <si>
    <t>FOUNDATIONS</t>
  </si>
  <si>
    <t>115kV STRUCTURES</t>
  </si>
  <si>
    <t>TR STN EQ WAVE TRAP</t>
  </si>
  <si>
    <t>TR STN EQ CAP BANK RACK 7.5MVAR</t>
  </si>
  <si>
    <t>TR STN EQ CAP BANK RACK 1.5MVAR</t>
  </si>
  <si>
    <t>TR STN EQ STRUCTURES 115KV</t>
  </si>
  <si>
    <t>TR STN EQ CKT SWITCHES &amp; STAND115KV</t>
  </si>
  <si>
    <t>TR STN EQ PWR FUSES &amp; STAND 115KV</t>
  </si>
  <si>
    <t>TR STN EQ SWITCH AIR BREAK 115KV</t>
  </si>
  <si>
    <t>TR STN EQ CONCRETE FOOTING &amp; FNDTN</t>
  </si>
  <si>
    <t>TR STN EQ BUSWORK 115KV</t>
  </si>
  <si>
    <t>BOX BUTTE 115KV SWITCH STA ADDN</t>
  </si>
  <si>
    <t>BOX BUTTE 115 KV SWITCHING STA</t>
  </si>
  <si>
    <t>PRINCIPAL IMPROVEMENT-FENCE</t>
  </si>
  <si>
    <t>PRINCIPAL IMPROVEMENT-GRAVEL</t>
  </si>
  <si>
    <t>PRINCIPAL IMPROVEMENT-GRADING</t>
  </si>
  <si>
    <t>115KV CCVT REPLACEMENT</t>
  </si>
  <si>
    <t>BREAKER CIRCUIT</t>
  </si>
  <si>
    <t>BUS SYSTEM-BUS BY VOLTAGE</t>
  </si>
  <si>
    <t>CAPACITOR</t>
  </si>
  <si>
    <t>CONTROL EQUIPMENT-SCADA</t>
  </si>
  <si>
    <t>ENCLOSURE</t>
  </si>
  <si>
    <t>FOUNDATION-EQUIPMENT</t>
  </si>
  <si>
    <t>LIGHTING SYSTEM</t>
  </si>
  <si>
    <t>STRUCTURES</t>
  </si>
  <si>
    <t>SWITCH GROUP OPERATED</t>
  </si>
  <si>
    <t>DC PANEL 1</t>
  </si>
  <si>
    <t>DC PANEL 2</t>
  </si>
  <si>
    <t>PANEL 1F</t>
  </si>
  <si>
    <t>PANEL 1R</t>
  </si>
  <si>
    <t>PANEL 2F</t>
  </si>
  <si>
    <t>PANEL 2R</t>
  </si>
  <si>
    <t>PANEL 3F</t>
  </si>
  <si>
    <t>TR STN EQ INTERFACE CABINET</t>
  </si>
  <si>
    <t>TR STN EQ PANELS AC &amp; DC</t>
  </si>
  <si>
    <t>TR STN EQ ANNUNCIATOR CABINET</t>
  </si>
  <si>
    <t>TR STN EQ BATTERY-RACK-CHARGER</t>
  </si>
  <si>
    <t>TR STN EQ YARD LOT</t>
  </si>
  <si>
    <t>TR STN EQ FOUNDATION TYPE F</t>
  </si>
  <si>
    <t>TR STN EQ STATION FENCING</t>
  </si>
  <si>
    <t>TR STN EQ STATION GROUNDING</t>
  </si>
  <si>
    <t>TR STN EQ SWITCH OPERATOR PLATFORM</t>
  </si>
  <si>
    <t>TR STN EQ CONTROL BUILDING W/FNDTN</t>
  </si>
  <si>
    <t>TR STN EQ CNT BLDG HEATING &amp; A/C</t>
  </si>
  <si>
    <t>TR STN EQ RACEWAY</t>
  </si>
  <si>
    <t>TR STN EQ JUNCTION BOXES</t>
  </si>
  <si>
    <t>TR STN EQ FOUNDATION TYPE A</t>
  </si>
  <si>
    <t>TR STN EQ FOUNDATION TYPE B</t>
  </si>
  <si>
    <t>TR STN EQ FOUNDATION TYPE C</t>
  </si>
  <si>
    <t>TR STN EQ FOUNDATION TYPE D</t>
  </si>
  <si>
    <t>TR STN EQ FOUNDATION TYPE E</t>
  </si>
  <si>
    <t>TR STN EQ CCVT 115KV</t>
  </si>
  <si>
    <t>TR STN EQ RELAY &amp; CONTROL PANELS</t>
  </si>
  <si>
    <t>TR STN EQ CONDUIT PVC 1"</t>
  </si>
  <si>
    <t>TR STN EQ CONDUIT PVC 3"</t>
  </si>
  <si>
    <t>TR STN EQ CONDUIT ABOVE GRADE</t>
  </si>
  <si>
    <t>TR STN EQ CONDUIT BANK PVC</t>
  </si>
  <si>
    <t>TR STN EQ CABLE POWER</t>
  </si>
  <si>
    <t>TR STN EQ 3/0 EQUIP STAND 115KV</t>
  </si>
  <si>
    <t>TR STN EQ RIDGID BUS W/FITNGS 115KV</t>
  </si>
  <si>
    <t>TR STN EQ CABLE BUS W/FITTINGS115KV</t>
  </si>
  <si>
    <t>TR STN EQ INSULATOR STA POST 115KV</t>
  </si>
  <si>
    <t>TR STN EQ SWITCH W/INSULATORS 115KV</t>
  </si>
  <si>
    <t>TR STN EQ ARRESTOR SURGE 96 KV</t>
  </si>
  <si>
    <t>TR STN EQ BUS STRUCTURE 115 KV 3/0</t>
  </si>
  <si>
    <t>TR STN EQ 1 PHASE CCVT STAND 115KV</t>
  </si>
  <si>
    <t>TR STN EQ 1/0 LOW BUS SUPPORT 115KV</t>
  </si>
  <si>
    <t>TR STN EQ 1/0 HIGH BUS SUPP 115KV</t>
  </si>
  <si>
    <t>TR STN EQ 3/0 SWITCH STAND 115KV</t>
  </si>
  <si>
    <t>TR STN EQ WIRE &amp; CABLE</t>
  </si>
  <si>
    <t>TR STN EQ FOOTING &amp; FNDTN CONCRETE</t>
  </si>
  <si>
    <t>TR STN EQ CONTROL BUILDING</t>
  </si>
  <si>
    <t>TR STN EQ SWITCHBOARD W/CONTROLS</t>
  </si>
  <si>
    <t>SWITCH AIR BK W/BRG BLADE 115KV</t>
  </si>
  <si>
    <t>TR STN EQ BREAKER OIL CIRCUIT 115KV</t>
  </si>
  <si>
    <t>EMS EQUIP PULSE RELAY RPR-2</t>
  </si>
  <si>
    <t>EMS EQUIP TEST SWITCH 10P</t>
  </si>
  <si>
    <t>EMS EQUIP TRTU TYPE:G</t>
  </si>
  <si>
    <t>34.5kv CURRENT XFORMER E-7524A21G08</t>
  </si>
  <si>
    <t>BLUE CREEK DISTR SUB</t>
  </si>
  <si>
    <t>34.5KV POTENTIAL XFORMER 7526A55G01</t>
  </si>
  <si>
    <t>CT HOFFMAN JUNCTION BOX</t>
  </si>
  <si>
    <t>PT HOFFMAN JUNCTION BOX</t>
  </si>
  <si>
    <t>BUS WORK 115KV</t>
  </si>
  <si>
    <t>CONTROL BUILDING</t>
  </si>
  <si>
    <t>TRS LAND GRANT 115KV CAPACITORS</t>
  </si>
  <si>
    <t>GRANT 115 KV SWITCHING STATION</t>
  </si>
  <si>
    <t>GRANT 115KV SWITCH INTERCONNECT</t>
  </si>
  <si>
    <t>BATTERY PLANT LEAD CALCIUM</t>
  </si>
  <si>
    <t>300 10T REPLACEMENT FUSES</t>
  </si>
  <si>
    <t>300 50KVAR/13280 V CAPACITORS</t>
  </si>
  <si>
    <t>CIRCUIT BREAKER</t>
  </si>
  <si>
    <t>HIGH VOLTAGE CABLE</t>
  </si>
  <si>
    <t>PANEL, EQUIPMENT</t>
  </si>
  <si>
    <t>115KV CT J-BOX</t>
  </si>
  <si>
    <t>PANEL 1R ADDITIONS</t>
  </si>
  <si>
    <t>PANEL 5 ADDITIONS</t>
  </si>
  <si>
    <t>PANEL 10F ADDITIONS</t>
  </si>
  <si>
    <t>PANEL 10R ADDITIONS</t>
  </si>
  <si>
    <t>PANEL 11F ADDITIONS</t>
  </si>
  <si>
    <t>PANEL 11R ADDITIONS</t>
  </si>
  <si>
    <t>PANEL 12F ADDITIONS</t>
  </si>
  <si>
    <t>PANEL 12R ADDITIONS</t>
  </si>
  <si>
    <t>PANEL 13F ADDITIONS</t>
  </si>
  <si>
    <t>PANEL 13R ADDITIONS</t>
  </si>
  <si>
    <t>115KV CT - RELAYING ACCURACY</t>
  </si>
  <si>
    <t>PANEL 10F</t>
  </si>
  <si>
    <t>PANEL 14F</t>
  </si>
  <si>
    <t>CONDUIT 3"</t>
  </si>
  <si>
    <t>FOUNDATION EQUIPMENT CUBIC YARD</t>
  </si>
  <si>
    <t>MISC WIRE PANEL--GRANT</t>
  </si>
  <si>
    <t>RELAYS APR-3--GRANT</t>
  </si>
  <si>
    <t>MIS MTR EQGRANT-TEST SWITCH 10-P</t>
  </si>
  <si>
    <t>MIS MTR EQGRANT-PULSE RELAY</t>
  </si>
  <si>
    <t>TR STN EQ ARRESTORS 90KV</t>
  </si>
  <si>
    <t>TR STN EQ CCVT</t>
  </si>
  <si>
    <t>TR STN EQ INSULATOR SUSPENSION</t>
  </si>
  <si>
    <t>TR STN EQ SWITCHBOARD EQUIP</t>
  </si>
  <si>
    <t>TR STN EQ REMOTE TERM UNIT TYPE H</t>
  </si>
  <si>
    <t>TR STN EQ SWITCH STANDS &amp; FNTDN</t>
  </si>
  <si>
    <t>TR STN EQ BUS SUPP 3 PHASE &amp; FNTDN</t>
  </si>
  <si>
    <t>TR STN EQ BUS WORK</t>
  </si>
  <si>
    <t>TR STN EQ SWITCH AIR BREAK</t>
  </si>
  <si>
    <t>TR STN EQ CABLE &amp; WIRE</t>
  </si>
  <si>
    <t>TR STN EQ SITE PREP GRAVEL SURFACE</t>
  </si>
  <si>
    <t>TR STN EQ SWITCH OPR PLATFORMS</t>
  </si>
  <si>
    <t>TR STN EQ INSULATOR POST</t>
  </si>
  <si>
    <t>SWITCH VERTICAL W/GRD BLADE115KV</t>
  </si>
  <si>
    <t>TR STN EQ SWITCH "V" TYPE DISC</t>
  </si>
  <si>
    <t>TR STN EQ ARRESTOR SURGE</t>
  </si>
  <si>
    <t>TR STN EQ XFMR CURRENT</t>
  </si>
  <si>
    <t>TR STN EQ XFMR POTENTIAL 115KV</t>
  </si>
  <si>
    <t>TR STN EQ WR-44</t>
  </si>
  <si>
    <t>TR STN EQ D4B-3FM</t>
  </si>
  <si>
    <t>TR STN EQ D4B-3F</t>
  </si>
  <si>
    <t>STRUCTURE DEADEND H FRAME 115KV</t>
  </si>
  <si>
    <t>STRUCTURE SUPPORTING</t>
  </si>
  <si>
    <t>TR STN EQ CABLE TRENCH PRECAST</t>
  </si>
  <si>
    <t>TR STN EQ FOOTINGS CONCRETE</t>
  </si>
  <si>
    <t>TR STN EQ FENCE SUBSTATION</t>
  </si>
  <si>
    <t>TR STN EQ CONTROL BLDG ADDNS</t>
  </si>
  <si>
    <t>TR STN EQ CONTROL PANELS</t>
  </si>
  <si>
    <t>TR STN EQ XMFR POTENTIAL 115KV</t>
  </si>
  <si>
    <t>TR STN EQ CABLE CONTROL 4/C #10</t>
  </si>
  <si>
    <t>TR STN EQ CABLE CONTROL 7/C #10</t>
  </si>
  <si>
    <t>TR STN EQ CABLE CONTROL 12/C #10</t>
  </si>
  <si>
    <t>TR STN EQ BUS WORK 115KV</t>
  </si>
  <si>
    <t>TR STN EQ SWITCH 115KV</t>
  </si>
  <si>
    <t>TR STN EQ ARRESTOR 96KV</t>
  </si>
  <si>
    <t>TR STN EQ SUBSTATION FENCE</t>
  </si>
  <si>
    <t>TR STN EQ SUBSTATION GROUNDING</t>
  </si>
  <si>
    <t>TR STN EQ SWITCHBOARD</t>
  </si>
  <si>
    <t>TR STN EQ CAPACITOR BANKS &amp; RACKS</t>
  </si>
  <si>
    <t>TR STN EQ INDUCTOR</t>
  </si>
  <si>
    <t>TR STN EQ FUSE POWER 115KV</t>
  </si>
  <si>
    <t>TR STN EQ SWITCHER CIRCUIT 115KV</t>
  </si>
  <si>
    <t>EMS EQUIP GPDNR RELAY, AGASTAT</t>
  </si>
  <si>
    <t>EMS EQUIP SIDEWIRE TRANSDUCER</t>
  </si>
  <si>
    <t>EMS EQUIP PULSE RELAY APR-3</t>
  </si>
  <si>
    <t>EMS EQUIP TRTU TYPE:H+</t>
  </si>
  <si>
    <t>TRS POLES X-ARMS 115KV GRANT SW STA</t>
  </si>
  <si>
    <t>TRS POLES 70FT &amp; UNDER GRANT SW STA</t>
  </si>
  <si>
    <t>INSULATOR STRING-115KV</t>
  </si>
  <si>
    <t>TR STN EQ STRUCTURE STEEL 115KV</t>
  </si>
  <si>
    <t>CRETE 115 KV SWITCHING STATION</t>
  </si>
  <si>
    <t>TR STN EQ SWITCH DISCONNECT 115KV</t>
  </si>
  <si>
    <t>SWITCH LOAD BREAK W/GRD BL 115KV</t>
  </si>
  <si>
    <t>SWITCH AIR BREAK BYPASS 115KV</t>
  </si>
  <si>
    <t>TR STN EQ FOUNDATIONS CONCRETE</t>
  </si>
  <si>
    <t>TR STN EQ SITE PREP &amp; CRUSHED ROCK</t>
  </si>
  <si>
    <t>TR STN EQ STATION FENCE</t>
  </si>
  <si>
    <t>EMS EQUIP TRNSDUCR WATT/VAR</t>
  </si>
  <si>
    <t>EMS EQUIP SWITCH TEST 1092CKB</t>
  </si>
  <si>
    <t>PANEL RELAY/CONTRIL PANEL 1</t>
  </si>
  <si>
    <t>BLUE CREEK 115 KV SUBSTATION</t>
  </si>
  <si>
    <t>BUS SYSTEM 115kV</t>
  </si>
  <si>
    <t>STRUCTURE 115kV</t>
  </si>
  <si>
    <t>FOUNDATION</t>
  </si>
  <si>
    <t>PANEL DC</t>
  </si>
  <si>
    <t>BATTERY CHARGER 120 VDC</t>
  </si>
  <si>
    <t>BATTERY 120VDC</t>
  </si>
  <si>
    <t>CABLE POWER</t>
  </si>
  <si>
    <t>TRANSMISSION STATION EQUIPMENT CONDUIT</t>
  </si>
  <si>
    <t>XFMR POT 34.5KV--BLUE CREEK</t>
  </si>
  <si>
    <t>XFMR CURR 34.5KV--BLUE CREEK</t>
  </si>
  <si>
    <t>CIRCUIT SWITCHER 115kV 1464 S&amp;C</t>
  </si>
  <si>
    <t>115kV GROUP OPERATED DISCONNECT 1463 &amp; 2</t>
  </si>
  <si>
    <t>115kV GROUP OPERATED DISCONNECT 160</t>
  </si>
  <si>
    <t>BATTERY CHARGER 25 A 120/240</t>
  </si>
  <si>
    <t>COVALT 115 KV SUBSTATION</t>
  </si>
  <si>
    <t>BATTERY BANK LEAD CALCIUM 125 VDC 194 AH</t>
  </si>
  <si>
    <t>BATTERY BANK TRANSFER SWITCH</t>
  </si>
  <si>
    <t>INSULATED WIRE</t>
  </si>
  <si>
    <t>115kV GROUP OPERATED DISCONNECT 2804</t>
  </si>
  <si>
    <t>115kV SWITCH MOTOR OPERATED (7465)</t>
  </si>
  <si>
    <t>115kV SWITCH MOTOR OPERATED (7461)</t>
  </si>
  <si>
    <t>115KV 1200A MOD 7461 AND 7465</t>
  </si>
  <si>
    <t>POWER TWO WINDING TRANSFORMER</t>
  </si>
  <si>
    <t>BUS SYSTEM 115KV</t>
  </si>
  <si>
    <t>ENDERS 115 KV SUBSTATION</t>
  </si>
  <si>
    <t>115KV CIRCUIT BREAKER 1106</t>
  </si>
  <si>
    <t>RELAY/CONTROL PANEL 13</t>
  </si>
  <si>
    <t>WIRE BARE</t>
  </si>
  <si>
    <t>TR STN EQ BREAKER OIL CIRCUIT</t>
  </si>
  <si>
    <t>TR STN EQ CCVT STAND</t>
  </si>
  <si>
    <t>TR STN EQ STRUCTURE DEADEND</t>
  </si>
  <si>
    <t>TR STN EQ HIGH SWITCH STAND 115KV</t>
  </si>
  <si>
    <t>TR STN EQ LOW SWITCH STAND 115KV</t>
  </si>
  <si>
    <t>TR STN EQ LOW BUS SUPPORT 115KV</t>
  </si>
  <si>
    <t>TR STN EQ SWITCH DISC 1200AMP 115KV</t>
  </si>
  <si>
    <t>TR STN EQ PANEL OCB CONTROL 115KV</t>
  </si>
  <si>
    <t>TR STN EQ CONDUIT &amp; CABLE</t>
  </si>
  <si>
    <t>EMS EQUIP TRNSDUCR VOLTAGE</t>
  </si>
  <si>
    <t>EMS EQUIP SWITCH TEST C3210H</t>
  </si>
  <si>
    <t>EMS EQUIP SWITCH TEST C3202A</t>
  </si>
  <si>
    <t>EMS EQUIP INTRFACE PANEL:3</t>
  </si>
  <si>
    <t>EMS EQUIP RELAY,PULSE:RPR2</t>
  </si>
  <si>
    <t>TRS LAND LYNN 115KV SUBSTATION</t>
  </si>
  <si>
    <t>LYNN 115 KV SUBSTATION</t>
  </si>
  <si>
    <t>FENCE &amp; REINFORCED CONCRETE</t>
  </si>
  <si>
    <t>ROCK CRUSHED</t>
  </si>
  <si>
    <t>STRUCTURES 115KV</t>
  </si>
  <si>
    <t>BUSWORK 115KV</t>
  </si>
  <si>
    <t>TST SWITCH--LYNN</t>
  </si>
  <si>
    <t>MISC WIRE PANEL--LYNN</t>
  </si>
  <si>
    <t>RELAYS APR-3--LYNN</t>
  </si>
  <si>
    <t>RECORDER KWH--LYNN WR44</t>
  </si>
  <si>
    <t>TR STN EQ SWITCH F/A FRAME 115KV</t>
  </si>
  <si>
    <t>TR STN EQ FOUNDATION TYPE H</t>
  </si>
  <si>
    <t>TR STN EQ STATION GROUNDING SYS</t>
  </si>
  <si>
    <t>TR STN EQ SWITCH STAND 3/0 115KV</t>
  </si>
  <si>
    <t>TR STN EQ BUS W/FITTINGS 115KV</t>
  </si>
  <si>
    <t>TR STN EQ SWITCH W/WHIPS &amp; INSULATR</t>
  </si>
  <si>
    <t>XFMR CURR 15KV--LYNN</t>
  </si>
  <si>
    <t>EMS EQUIP SWITCH TEST1092CKB</t>
  </si>
  <si>
    <t>BATTERIES LEAD CALCIUM 125 VDC</t>
  </si>
  <si>
    <t>WILDHORSE 115 KV SUBSTATION</t>
  </si>
  <si>
    <t>BATTERY CHARGER 120/240 VAC 130</t>
  </si>
  <si>
    <t>STATION SERVICE THROW OVER SWITCH</t>
  </si>
  <si>
    <t>24.9KV BUS SYSTEM 115kV</t>
  </si>
  <si>
    <t>EMS EQUIP TRANSD WATT/VAR WILDHORSE</t>
  </si>
  <si>
    <t>EMS EQUIP TRANSDUCER VOLT WILDHORSE</t>
  </si>
  <si>
    <t>TRANSDATA MARK V REV MTR</t>
  </si>
  <si>
    <t>METER SET PT &amp; CT-115KV-WILD HORSE</t>
  </si>
  <si>
    <t>TR STN EQ SWITCH V W/IMS 115KV</t>
  </si>
  <si>
    <t>TR STN EQ ARRESTOR SURGE 115KV</t>
  </si>
  <si>
    <t>CIRCUIT SWITCHER 115kV 4414 S&amp;C</t>
  </si>
  <si>
    <t>115kV SF6 CIRCUIT BREAKER</t>
  </si>
  <si>
    <t>MANUAL RATCHETING BYPASS WITCHES FOR 441</t>
  </si>
  <si>
    <t>PANEL RELAY/CONTRIL PANEL 2</t>
  </si>
  <si>
    <t>115kV SWITCH MOTOR OPERATED (4404)</t>
  </si>
  <si>
    <t>MOTOR OPERATED 115KV LINE INTERUPTOR 356</t>
  </si>
  <si>
    <t>TR STN EQ CONDUIT PVC 2"</t>
  </si>
  <si>
    <t>CONTROL BUILDING FOUNDATION</t>
  </si>
  <si>
    <t>CONTROL BUILDING ROOF</t>
  </si>
  <si>
    <t>BUS SYSTEM</t>
  </si>
  <si>
    <t>STRUCTURE 115 KV</t>
  </si>
  <si>
    <t>PANEL AC</t>
  </si>
  <si>
    <t>115KV FUSE HOLDERS</t>
  </si>
  <si>
    <t>POWER AUTOTRANSFORMER 115KV/34.5</t>
  </si>
  <si>
    <t>BOX BUTTE SUBSTATION</t>
  </si>
  <si>
    <t>DC PANELBOARD 1</t>
  </si>
  <si>
    <t>DC PANELBOARD 2</t>
  </si>
  <si>
    <t>TRANSFORMER TWO WINDING (T-1)</t>
  </si>
  <si>
    <t>CIRCUIT SWITCHER 115KV</t>
  </si>
  <si>
    <t>115KV BYPASS SWITCH 187</t>
  </si>
  <si>
    <t>SACRIFICIAL ANODE SYSTEM FOR TOWER ANCHO</t>
  </si>
  <si>
    <t>SITE PREP GRADING</t>
  </si>
  <si>
    <t>ELSIE TAP</t>
  </si>
  <si>
    <t>FENCE</t>
  </si>
  <si>
    <t>HIGH VOLTAGE CONDUCTOR</t>
  </si>
  <si>
    <t>ADDITION TO CONTROL PANEL 2F</t>
  </si>
  <si>
    <t>SWITCH LOAD BREAK 115KV</t>
  </si>
  <si>
    <t>SWITCH AIR BREAK 115KV</t>
  </si>
  <si>
    <t>SWITCH CENTER BREAK 115KV</t>
  </si>
  <si>
    <t>CONDUIT AND BOXES</t>
  </si>
  <si>
    <t>CABLE 4/C #10 AWG</t>
  </si>
  <si>
    <t>CABLE 7/C #10 AWG</t>
  </si>
  <si>
    <t>CABLE 12/C #10 AWG</t>
  </si>
  <si>
    <t>CABLE 1/C #10 AWG</t>
  </si>
  <si>
    <t>FOUNDATIONS FOR EQUIP</t>
  </si>
  <si>
    <t>SWITCHBOARD PANEL</t>
  </si>
  <si>
    <t>SWITCH ADJUSTMENTS</t>
  </si>
  <si>
    <t>CONTROL EQUIPMENT- SCADA</t>
  </si>
  <si>
    <t>CABLE OR CONDUCTOR- CONTROL</t>
  </si>
  <si>
    <t>FOUNDATION EQUIPMENT</t>
  </si>
  <si>
    <t>BUS SYSTEM- GROUNDING GRID</t>
  </si>
  <si>
    <t>PRINCIPAL IMPROVEMENTS- FENCE</t>
  </si>
  <si>
    <t>BUS SYSTEM- 115KV</t>
  </si>
  <si>
    <t>CABLE OR CONDUCTOR- HIGH VOLTAGE</t>
  </si>
  <si>
    <t>TRANSFORMER- CURRENT</t>
  </si>
  <si>
    <t>TRANSFORMER- POTENTIAL OR CCVT</t>
  </si>
  <si>
    <t>ARRESTER, LIGHTNING (STAND ALONE)</t>
  </si>
  <si>
    <t>BREAKER, CIRCUIT</t>
  </si>
  <si>
    <t>ADDITION TO CONTROL PANNEL 1F</t>
  </si>
  <si>
    <t>TST SWITCH--ELSIE TAP</t>
  </si>
  <si>
    <t>MISC WIRE PANEL--ELSIE TAP</t>
  </si>
  <si>
    <t>RELAYS APR-3--ELSIE TAP</t>
  </si>
  <si>
    <t>EMS EQUIP SWITCH TEST C3204A ELSIE</t>
  </si>
  <si>
    <t>EMS EQUIP TRNSDUCR WATT/VAR ELSIE</t>
  </si>
  <si>
    <t>EMS EQUIP TRNSDUCR VOLTAGE ELSIE</t>
  </si>
  <si>
    <t>EMS EQUIP SWITCH TEST 1092CKB ELSIE</t>
  </si>
  <si>
    <t>EMS EQUIP MRTU, TYPE:A+ ELSIE</t>
  </si>
  <si>
    <t>HEMINGFORD SUBSTATION METERING</t>
  </si>
  <si>
    <t>PANEL RELAY CONTROL</t>
  </si>
  <si>
    <t>BATTERY CHARGER 48VDC</t>
  </si>
  <si>
    <t>BATTERY 48VDC</t>
  </si>
  <si>
    <t>TRANSMISSION STATION EQUIPMENT</t>
  </si>
  <si>
    <t>EMS EQUIP RELAY,PULSE:RPR2 BIGSPG</t>
  </si>
  <si>
    <t>BIG SPRINGS TAP SUBSTATION</t>
  </si>
  <si>
    <t>EMS EQUIP TRNSDUCR WATT/VAR BIGSPG</t>
  </si>
  <si>
    <t>EMS EQUIP TRNSDUCR VOLTAGE BIGSPG</t>
  </si>
  <si>
    <t>EMS EQUIP SWITCH,TESTC3210H BIGSPG</t>
  </si>
  <si>
    <t>EMS EQUIP SWITCH,TESTC3202A BIGSPG</t>
  </si>
  <si>
    <t>EMS EQUIP INTRFACE PANEL:3A BIGSPG</t>
  </si>
  <si>
    <t>BUS SYSTEME 115KV</t>
  </si>
  <si>
    <t>Stegall 230kV Substation (TSGT)</t>
  </si>
  <si>
    <t>230 KV CIRCUIT BREAKER 1186</t>
  </si>
  <si>
    <t>CB 1186 J BOX</t>
  </si>
  <si>
    <t>BARE WIRE</t>
  </si>
  <si>
    <t>ADDITIONS TO PANEL CHA16F</t>
  </si>
  <si>
    <t>PANELS, RELAY</t>
  </si>
  <si>
    <t>TRANSFORMER, POWER 100/133/167 MVA</t>
  </si>
  <si>
    <t>CABLE - CONTROL</t>
  </si>
  <si>
    <t>BREAKER, CIRCUIT 230KV</t>
  </si>
  <si>
    <t>BREAKER, CIRCUIT 115KV</t>
  </si>
  <si>
    <t>CONDUIT &amp; FITTINGS</t>
  </si>
  <si>
    <t>PANEL, SWITCH, LAMP, RELAY, DFR</t>
  </si>
  <si>
    <t>BUS SYSTEM- 230KV</t>
  </si>
  <si>
    <t>BUS SYSTEM- GROUND GRID</t>
  </si>
  <si>
    <t>TRANSFORMER CURRENT (300/600:5)</t>
  </si>
  <si>
    <t>PANEL - CHA01F</t>
  </si>
  <si>
    <t>PANEL - CHA01R</t>
  </si>
  <si>
    <t>Chappell Substation (Member Sub)</t>
  </si>
  <si>
    <t>CIRCUIT SWITCHER 115kV 164 S&amp;C</t>
  </si>
  <si>
    <t>115KV SINGLE POLE RATCHETING BY PASS SWI</t>
  </si>
  <si>
    <t>TRS LAND SNAKE CREEK 115KV SWITCH</t>
  </si>
  <si>
    <t>SNAKE CREEK 115KV SWITCHING STA</t>
  </si>
  <si>
    <t>SNAKE CREEK 115KV SWITCH STA ADDN</t>
  </si>
  <si>
    <t>BATTERIES NICKEL CADIUM 125 VDC</t>
  </si>
  <si>
    <t>115KV CIRCUIT BREAKERS 162 AND 362</t>
  </si>
  <si>
    <t>AC PANEL #2</t>
  </si>
  <si>
    <t>DC PANEL #2</t>
  </si>
  <si>
    <t>RELAY/CONTROL PANELS 1F 2F 3F 1R AND 2R</t>
  </si>
  <si>
    <t>TR STN EQ PANEL DC</t>
  </si>
  <si>
    <t>TR STN EQ FOUNDATION TYPE K</t>
  </si>
  <si>
    <t>TR STN EQ GROUNDING SYSTEM STA</t>
  </si>
  <si>
    <t>TR STN EQ SWITCH OPER PLATFORMS</t>
  </si>
  <si>
    <t>TR STN EQ FOUNDATION TYPE G</t>
  </si>
  <si>
    <t>TR STN EQ FOUNDATION TYPE I</t>
  </si>
  <si>
    <t>TR STN EQ FOUNDATION TYPE J</t>
  </si>
  <si>
    <t>TR STN EQ REACTOR AIR CORE</t>
  </si>
  <si>
    <t>TR STN EQ CAPACITOR 7500KVAR 115KV</t>
  </si>
  <si>
    <t>TR STN EQ CONDUIT PVC 4"</t>
  </si>
  <si>
    <t>TR STN EQ PULL BOX #3</t>
  </si>
  <si>
    <t>TR STN EQ ARRESTOR SURGE 96KV</t>
  </si>
  <si>
    <t>TR STN EQ BREAKER CKT SF6 115KV</t>
  </si>
  <si>
    <t>TR STN EQ POTENTIAL DEVICE 69KV</t>
  </si>
  <si>
    <t>TR STN EQ BUS CABLE W/FITTING 115KV</t>
  </si>
  <si>
    <t>TR STN EQ INSULATOR 46KV</t>
  </si>
  <si>
    <t>TR STN EQ BUS SUPP 3/0 HIGH 115KV</t>
  </si>
  <si>
    <t>TR STN EQ SWITCH F1 A FRAME 115KV</t>
  </si>
  <si>
    <t>TR STN EQ SWITCH W1 INSULATORS115KV</t>
  </si>
  <si>
    <t>TR STN EQ BUS SUPPORT LOW 115KV</t>
  </si>
  <si>
    <t>TR STN EQ BUS SUPPORT HIGH 115KV</t>
  </si>
  <si>
    <t>TR STN EQ ARRESTOR SURGE STAND115KV</t>
  </si>
  <si>
    <t>TR STN EQ SWITCHER CKT STAND 115KV</t>
  </si>
  <si>
    <t>TR STN EQ SWITCH STAND HIGH 115KV</t>
  </si>
  <si>
    <t>TR STN EQ SWITCH STAND LOW 115KV</t>
  </si>
  <si>
    <t>TR STN EQ BUS SUPPORT 3/0 115KV</t>
  </si>
  <si>
    <t>TR STN EQ TOOL DISCONNECT</t>
  </si>
  <si>
    <t>TR STN EQ MR-3 RELAYS</t>
  </si>
  <si>
    <t>TR STN EQ TEST SWITCH</t>
  </si>
  <si>
    <t>TR STN EQ METER DUNCAN V2 H</t>
  </si>
  <si>
    <t>TR STN EQ CCVT STAND 3/0 115KV</t>
  </si>
  <si>
    <t>TR STN EQ FENCE STATION</t>
  </si>
  <si>
    <t>TR STN EQ GATE PROPERTY</t>
  </si>
  <si>
    <t>TR STN EQ GROUNDING STATION</t>
  </si>
  <si>
    <t>TR STN EQ STATION LIGHTING</t>
  </si>
  <si>
    <t>TR STN EQ BATTERY &amp; CHARGER</t>
  </si>
  <si>
    <t>TR STN EQ PANEL CONTROL</t>
  </si>
  <si>
    <t>TR STN EQ XFMR POTENTIAL</t>
  </si>
  <si>
    <t>TR STN EQ GROUND BUS</t>
  </si>
  <si>
    <t>TR STN EQ SWITCH LOAD BK 115KV</t>
  </si>
  <si>
    <t>TR STN EQ SWITCH W/GRD BLADE 115KV</t>
  </si>
  <si>
    <t>TR STN EQ ARRESTOR ST 96KV</t>
  </si>
  <si>
    <t>TR STN EQ ARRESTOR IM 96KV</t>
  </si>
  <si>
    <t>TR STN EQ STRUCTURE 115KV</t>
  </si>
  <si>
    <t>EMS EQUIP RELAY, KP/27AC</t>
  </si>
  <si>
    <t>EMS EQUIP TRTU, TYPE:A+</t>
  </si>
  <si>
    <t>Station also serves Town of Paxton</t>
  </si>
  <si>
    <t>Method of calculating facilities to be included in SPP:</t>
  </si>
  <si>
    <t>Subtract cost of transfomrer and 115 kV CB from total.</t>
  </si>
  <si>
    <t>Divide balance by 50%.</t>
  </si>
  <si>
    <t>1/2 of balance</t>
  </si>
  <si>
    <t>There is no major difference between east and west side at Stegall so the split should be 50/50.</t>
  </si>
  <si>
    <t>TR STN EQ CCVT METER ACCURACY 115KV</t>
  </si>
  <si>
    <t>Lamar (NE) 115kV Sub (Caps)</t>
  </si>
  <si>
    <t>LAMAR 115KV SUB BREAKER &amp; CAPACITOR</t>
  </si>
  <si>
    <t>BATTERY CHARGER 130 VDC 25 AMP VAC 24</t>
  </si>
  <si>
    <t>INDUCTOR 10 MILLIHENRY FOR CBC SWITCHES</t>
  </si>
  <si>
    <t>300 100KVAR V CAPACITORS</t>
  </si>
  <si>
    <t>12T REPLACEMENT FUSES</t>
  </si>
  <si>
    <t>BASLER RELAYS</t>
  </si>
  <si>
    <t>BATTERY, STORAGE STATION</t>
  </si>
  <si>
    <t>CONTROL EQUIPMENT-SCADA RTU</t>
  </si>
  <si>
    <t>PANEL 1X ADDITIONS</t>
  </si>
  <si>
    <t>RECORDER DEMAND--LAMAR PDM-76</t>
  </si>
  <si>
    <t>TR STN EQ BATTERY 24 CELL 48VDC</t>
  </si>
  <si>
    <t>TR STN EQ BATTERY RACK TWO-TIER 8'</t>
  </si>
  <si>
    <t>TR STN EQ DISTR PANEL BOARD 42CKT</t>
  </si>
  <si>
    <t>TR STN EQ CONDUIT &amp; FITTINGS</t>
  </si>
  <si>
    <t>TR STN EQ CAPACITOR &amp; ASSOC 15MVAR</t>
  </si>
  <si>
    <t>TR STN EQ REACTORS AIR CORE 115KV</t>
  </si>
  <si>
    <t>TR STN EQ STRUCTURES</t>
  </si>
  <si>
    <t>TR STN EQ CKT SWITCHES &amp; STND 115KV</t>
  </si>
  <si>
    <t>TR STN EQ PANEL CONTROL &amp; RELAY</t>
  </si>
  <si>
    <t>TR STN EQ CAPACITOR BK &amp; RACK15MVAR</t>
  </si>
  <si>
    <t>TR STN EQ STATION LIGHTING, LIGHTS</t>
  </si>
  <si>
    <t>FOUNDATIONTYPE L1 STA LIGHTING</t>
  </si>
  <si>
    <t>FOUNDATIONTYPE M1 CONTROL BLDG</t>
  </si>
  <si>
    <t>TR STN EQ FENCE NEW</t>
  </si>
  <si>
    <t>TR STN EQ FENCE EXISTING</t>
  </si>
  <si>
    <t>TR STN EQ DRIVE GATE</t>
  </si>
  <si>
    <t>FOUNDATIONPOWER FUSE TYPE D1</t>
  </si>
  <si>
    <t>FOUNDATIONCORNER BUS TYPE E1</t>
  </si>
  <si>
    <t>FOUNDATIONSWITCH STAND TYPE F1</t>
  </si>
  <si>
    <t>FOUNDATIONTYPE A-FRAME</t>
  </si>
  <si>
    <t>FOUNDATIONTYPE H1 SMALL A-FRAME</t>
  </si>
  <si>
    <t>FOUNDATIONTYPE J1 STEEL POLE</t>
  </si>
  <si>
    <t>FOUNDATIONTYPE K1 BREAKER</t>
  </si>
  <si>
    <t>TR STN EQ CONDUIT RGS 2"</t>
  </si>
  <si>
    <t>TR STN EQ CONDUIT RGS 1 1/2"</t>
  </si>
  <si>
    <t>TR STN EQ CONDUIT RGS 4"</t>
  </si>
  <si>
    <t>FOUNDATIONCAPACITOR BANK TYPE A1</t>
  </si>
  <si>
    <t>FOUNDATIONBUS POLE SINGLE TYPE B1</t>
  </si>
  <si>
    <t>FOUNDATIONCIRCUIT SWITCHER TYP C1</t>
  </si>
  <si>
    <t>TR STN EQ CABLE 4/0 ALUM</t>
  </si>
  <si>
    <t>TR STN EQ CABLE 1/0 COPPER</t>
  </si>
  <si>
    <t>TR STN EQ CABLE CNTRL 8AWG &amp;SMALLER</t>
  </si>
  <si>
    <t>TR STN EQ CABLE CNTRL TERMINATE 1/0</t>
  </si>
  <si>
    <t>TR STN EQ HANEHOLE CAST IN PLACE</t>
  </si>
  <si>
    <t>BREAKER OIL CIRCUIT 1600A 115KV</t>
  </si>
  <si>
    <t>TR STN EQ CCVT RELAY ACCURACY 115KV</t>
  </si>
  <si>
    <t>TR STN EQ CONDUCTOR 477 HAWK 26/7</t>
  </si>
  <si>
    <t>SWITCH AIR BK W/GRD BLADE 115KV</t>
  </si>
  <si>
    <t>SWITCHER CKT S&amp;C MK5 W/CNTLS &amp; GRD</t>
  </si>
  <si>
    <t>TR STN EQ ARRESTOR SUGE 115KV</t>
  </si>
  <si>
    <t>SWITCH PWR FUSED DISC SNGL PH</t>
  </si>
  <si>
    <t>TR STN EQ BUS SUPPORT 3PH CORNER</t>
  </si>
  <si>
    <t>TR STN EQ SWITCH SUPORT LOW PROFILE</t>
  </si>
  <si>
    <t>TR STN EQ SWITCH SUPORT HI PROFILE</t>
  </si>
  <si>
    <t>TR STN EQ BUS SUPPORT SINGLE PHASE</t>
  </si>
  <si>
    <t>TR STN EQ BUS WORK 3"</t>
  </si>
  <si>
    <t>TR STN EQ BUS WORK 2 1/2"</t>
  </si>
  <si>
    <t>TR STN EQ BUS WORK 2"</t>
  </si>
  <si>
    <t>TR STN EQ FULL DEADEND A-FRAME</t>
  </si>
  <si>
    <t>TR STN EQ IN-LINE DEADEND A-FRAME</t>
  </si>
  <si>
    <t>TR STN EQ FULL DEADEND SINGLE POLE</t>
  </si>
  <si>
    <t>BLUE CREEK</t>
  </si>
  <si>
    <t>Tariff</t>
  </si>
  <si>
    <t>Non-Tariff</t>
  </si>
  <si>
    <t>Gross</t>
  </si>
  <si>
    <t xml:space="preserve">Net </t>
  </si>
  <si>
    <t>total times 2/3</t>
  </si>
  <si>
    <t>reduction to account for tap switch not being a tariff asset.</t>
  </si>
  <si>
    <t>Non Tariff</t>
  </si>
  <si>
    <t>Non-tariff</t>
  </si>
  <si>
    <t>Total non-tariff</t>
  </si>
  <si>
    <t>Ogallala-Roscoe</t>
  </si>
  <si>
    <t>Ogallala-Grant</t>
  </si>
  <si>
    <t>Ogallala-McCounaughy</t>
  </si>
  <si>
    <t>Big Springs-Blue Creek</t>
  </si>
  <si>
    <t>Box Butte-Hemingford</t>
  </si>
  <si>
    <t>Snake Creek-Lynn</t>
  </si>
  <si>
    <t>Crete-Athey</t>
  </si>
  <si>
    <t>Crete Switch-Crete</t>
  </si>
  <si>
    <t>Ogallala-Grant #2</t>
  </si>
  <si>
    <t>Blue Creek-Wildhorse</t>
  </si>
  <si>
    <t>Covalt-Wildhorse</t>
  </si>
  <si>
    <t>Elsie Tap-Elsie</t>
  </si>
  <si>
    <t>Elsie-Red Willow Creek</t>
  </si>
  <si>
    <t xml:space="preserve">Red Willow Creek-Blackwood Creek </t>
  </si>
  <si>
    <t>Stegall WAPA-Stegall</t>
  </si>
  <si>
    <t>Grant-Spring Creek</t>
  </si>
  <si>
    <t>Spring Creek-Lamar</t>
  </si>
  <si>
    <t>McConaughy-Arthur</t>
  </si>
  <si>
    <t>Arthur-Hyannis</t>
  </si>
  <si>
    <t>Lamar-Crete</t>
  </si>
  <si>
    <t>Athey-Enders</t>
  </si>
  <si>
    <t>Lynn-Covalt</t>
  </si>
  <si>
    <t>Sidney-Sidney WAPA</t>
  </si>
  <si>
    <t>Facilities Excluded from Tariff</t>
  </si>
  <si>
    <t>Facilities Included in Tariff</t>
  </si>
  <si>
    <t>Sw Map From</t>
  </si>
  <si>
    <t>Sw Map To</t>
  </si>
  <si>
    <t>Facility Description</t>
  </si>
  <si>
    <t>Total</t>
  </si>
  <si>
    <t>Tri-State SPP Asset Listing</t>
  </si>
  <si>
    <t>Transmission Line Facilities</t>
  </si>
  <si>
    <t>Transmission Substation Facilities</t>
  </si>
  <si>
    <t>Subtotal</t>
  </si>
  <si>
    <t>Miles</t>
  </si>
  <si>
    <t>Voltage</t>
  </si>
  <si>
    <t>Substation breakout for:</t>
  </si>
  <si>
    <t>Quallified</t>
  </si>
  <si>
    <t>Roscoe-Elsie (Tap)</t>
  </si>
  <si>
    <t>Elsie (Tap)-Paxton</t>
  </si>
  <si>
    <t>Sw Map</t>
  </si>
  <si>
    <t>Asset Location</t>
  </si>
  <si>
    <t>West Side</t>
  </si>
  <si>
    <t>East side at 50% of Total</t>
  </si>
  <si>
    <t>Name</t>
  </si>
  <si>
    <t>R</t>
  </si>
  <si>
    <t>N</t>
  </si>
  <si>
    <t>Keith County to Keith County  NE</t>
  </si>
  <si>
    <t>Keith County to Perkins County  NE</t>
  </si>
  <si>
    <t>Perkins County to Perkins County  NE</t>
  </si>
  <si>
    <t>Perkins County to Chase County  NE</t>
  </si>
  <si>
    <t>Chase County to Chase County  NE</t>
  </si>
  <si>
    <t>Keith County to Arthur County  NE</t>
  </si>
  <si>
    <t>Arthur County to Grant County  NE</t>
  </si>
  <si>
    <t>Deuel County to Garden County  NE</t>
  </si>
  <si>
    <t>Garden County to Garden County  NE</t>
  </si>
  <si>
    <t>Morrill County to Garden County  NE</t>
  </si>
  <si>
    <t>Morrill County to Morrill County  NE</t>
  </si>
  <si>
    <t>Box Butte County to Morrill County  NE</t>
  </si>
  <si>
    <t>Box Butte County to Box Butte County  NE</t>
  </si>
  <si>
    <t>Scotts Bluff County to Scotts Bluff County  NE</t>
  </si>
  <si>
    <t>Cheyenne County to Cheyenne County  NE</t>
  </si>
  <si>
    <t>Class (N=Network, R=Radial)</t>
  </si>
  <si>
    <t>Line No.</t>
  </si>
  <si>
    <t>Network (N) or Radial (R)</t>
  </si>
  <si>
    <t>A</t>
  </si>
  <si>
    <t>B</t>
  </si>
  <si>
    <t>C</t>
  </si>
  <si>
    <t>E</t>
  </si>
  <si>
    <t>F</t>
  </si>
  <si>
    <t>G</t>
  </si>
  <si>
    <t>H</t>
  </si>
  <si>
    <t>I</t>
  </si>
  <si>
    <t>J</t>
  </si>
  <si>
    <t>Facility ID</t>
  </si>
  <si>
    <t>---</t>
  </si>
  <si>
    <t>1791 &amp; 718</t>
  </si>
  <si>
    <t>McConaughy serves Tri-State Member, Midwest.  The line from McConaughy to Arthur and Hyannis serves Tri-State member, Panhandle.</t>
  </si>
  <si>
    <t>Costs at this location include Tri-State's ts associated with Breaker Bay 1104 in Tri-State's NPPD Substation.</t>
  </si>
  <si>
    <t>Gross Plant Cost</t>
  </si>
  <si>
    <t>Tran Subs-Gross Plant</t>
  </si>
  <si>
    <t>Tran Subs-Depr Reserve</t>
  </si>
  <si>
    <t>Tran Subs-Net Book</t>
  </si>
  <si>
    <t>Tran Subs-Annual Depreciation</t>
  </si>
  <si>
    <t>Tran Lines-Gross Plant</t>
  </si>
  <si>
    <t>Tran Lines-Depr Reserve</t>
  </si>
  <si>
    <t>Tran Lines-Net Book</t>
  </si>
  <si>
    <t>Tran Lines-Annual Depreciation</t>
  </si>
  <si>
    <t>Summary of qualified plant and expenses</t>
  </si>
  <si>
    <t>Transmission Substation and Line Facilities</t>
  </si>
  <si>
    <t>Qualified Substations</t>
  </si>
  <si>
    <t>Qualified Transmission Lines</t>
  </si>
  <si>
    <t>Alliance</t>
  </si>
  <si>
    <t>Arthur</t>
  </si>
  <si>
    <t>Athey</t>
  </si>
  <si>
    <t>Big Springs</t>
  </si>
  <si>
    <t>Blackwood Creek</t>
  </si>
  <si>
    <t>Blue Creek</t>
  </si>
  <si>
    <t>Box Butte</t>
  </si>
  <si>
    <t>Brule</t>
  </si>
  <si>
    <t>Chappell</t>
  </si>
  <si>
    <t>Colton</t>
  </si>
  <si>
    <t>Covalt</t>
  </si>
  <si>
    <t>Crete</t>
  </si>
  <si>
    <t>Crete Switch</t>
  </si>
  <si>
    <t>Dunlap</t>
  </si>
  <si>
    <t>Elsie</t>
  </si>
  <si>
    <t>Elsie Tap</t>
  </si>
  <si>
    <t>Enders</t>
  </si>
  <si>
    <t>Gordon</t>
  </si>
  <si>
    <t>Grant</t>
  </si>
  <si>
    <t>Hemingford</t>
  </si>
  <si>
    <t>Hyannis</t>
  </si>
  <si>
    <t>Interstate</t>
  </si>
  <si>
    <t>Lamar</t>
  </si>
  <si>
    <t>Lynn</t>
  </si>
  <si>
    <t>McConaughy</t>
  </si>
  <si>
    <t>Morrill County</t>
  </si>
  <si>
    <t>Ogallala</t>
  </si>
  <si>
    <t>Paxton</t>
  </si>
  <si>
    <t>Red Willow Creek</t>
  </si>
  <si>
    <t>Roscoe</t>
  </si>
  <si>
    <t>Sidney-230</t>
  </si>
  <si>
    <t>Snake Creek</t>
  </si>
  <si>
    <t>Spring Creek</t>
  </si>
  <si>
    <t>Stegall</t>
  </si>
  <si>
    <t>Victory Hill</t>
  </si>
  <si>
    <t>Wayside</t>
  </si>
  <si>
    <t>Wildhorse</t>
  </si>
  <si>
    <t>Assets owned by IPPD.  Tri-State performs TOP funciton.</t>
  </si>
  <si>
    <t>Note:  This station Serves Imperial Public Power District (IPPD).</t>
  </si>
  <si>
    <t>Note: This station also serves the town of Chappell.</t>
  </si>
  <si>
    <t>Note: This station serves Tri-State Member Panhandle and the town of Hemingford.</t>
  </si>
  <si>
    <t>RELAY CONTROL PANELS 17R</t>
  </si>
  <si>
    <t>Year Ending December 31,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</si>
</sst>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Arial"/>
      <family val="2"/>
    </font>
    <font>
      <sz val="16"/>
      <color rgb="FFFF0000"/>
      <name val="Calibri"/>
      <family val="2"/>
      <scheme val="minor"/>
    </font>
    <font>
      <b/>
      <sz val="13"/>
      <color theme="3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rgb="FF0070C0"/>
      <name val="Arial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3" fillId="0" borderId="8" applyNumberFormat="0" applyFill="0" applyAlignment="0" applyProtection="0"/>
    <xf numFmtId="0" fontId="5" fillId="0" borderId="19" applyNumberFormat="0" applyFill="0" applyAlignment="0" applyProtection="0"/>
    <xf numFmtId="3" fontId="7" fillId="0" borderId="0" applyFill="0" applyBorder="0" applyProtection="0">
      <alignment horizontal="right"/>
    </xf>
    <xf numFmtId="0" fontId="10" fillId="0" borderId="0" applyNumberFormat="0" applyFill="0" applyBorder="0" applyAlignment="0" applyProtection="0"/>
    <xf numFmtId="44" fontId="2" fillId="0" borderId="0" applyFont="0" applyFill="0" applyBorder="0" applyAlignment="0" applyProtection="0"/>
  </cellStyleXfs>
  <cellXfs count="157">
    <xf numFmtId="0" fontId="0" fillId="0" borderId="0" xfId="0"/>
    <xf numFmtId="0" fontId="0" fillId="0" borderId="1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 vertical="top"/>
    </xf>
    <xf numFmtId="4" fontId="0" fillId="0" borderId="2" xfId="0" applyNumberFormat="1" applyFont="1" applyFill="1" applyBorder="1" applyAlignment="1">
      <alignment horizontal="right" vertical="top"/>
    </xf>
    <xf numFmtId="0" fontId="0" fillId="0" borderId="3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0" fontId="0" fillId="0" borderId="5" xfId="0" applyFont="1" applyFill="1" applyBorder="1" applyAlignment="1">
      <alignment horizontal="center" vertical="top"/>
    </xf>
    <xf numFmtId="0" fontId="0" fillId="0" borderId="5" xfId="0" applyFont="1" applyFill="1" applyBorder="1" applyAlignment="1">
      <alignment horizontal="left" vertical="top"/>
    </xf>
    <xf numFmtId="0" fontId="0" fillId="0" borderId="5" xfId="0" applyFont="1" applyFill="1" applyBorder="1" applyAlignment="1">
      <alignment vertical="top"/>
    </xf>
    <xf numFmtId="4" fontId="0" fillId="0" borderId="5" xfId="0" applyNumberFormat="1" applyFont="1" applyFill="1" applyBorder="1" applyAlignment="1">
      <alignment vertical="top"/>
    </xf>
    <xf numFmtId="0" fontId="0" fillId="0" borderId="6" xfId="0" applyFont="1" applyFill="1" applyBorder="1" applyAlignment="1">
      <alignment vertical="top"/>
    </xf>
    <xf numFmtId="4" fontId="0" fillId="0" borderId="6" xfId="0" applyNumberFormat="1" applyFont="1" applyFill="1" applyBorder="1" applyAlignment="1">
      <alignment vertical="top"/>
    </xf>
    <xf numFmtId="4" fontId="0" fillId="0" borderId="5" xfId="0" applyNumberFormat="1" applyFont="1" applyFill="1" applyBorder="1" applyAlignment="1">
      <alignment horizontal="right" vertical="top"/>
    </xf>
    <xf numFmtId="0" fontId="0" fillId="0" borderId="0" xfId="0" quotePrefix="1"/>
    <xf numFmtId="4" fontId="0" fillId="0" borderId="0" xfId="0" applyNumberFormat="1"/>
    <xf numFmtId="0" fontId="0" fillId="0" borderId="0" xfId="0" applyFont="1" applyFill="1" applyBorder="1" applyAlignment="1">
      <alignment vertical="top"/>
    </xf>
    <xf numFmtId="4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3" fontId="0" fillId="0" borderId="0" xfId="0" applyNumberFormat="1"/>
    <xf numFmtId="0" fontId="0" fillId="0" borderId="0" xfId="0" applyFont="1" applyFill="1" applyAlignment="1">
      <alignment vertical="top"/>
    </xf>
    <xf numFmtId="0" fontId="0" fillId="0" borderId="0" xfId="0" applyFont="1" applyFill="1" applyAlignment="1"/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/>
    <xf numFmtId="3" fontId="0" fillId="0" borderId="5" xfId="0" applyNumberFormat="1" applyFont="1" applyFill="1" applyBorder="1" applyAlignment="1">
      <alignment horizontal="right" vertical="top"/>
    </xf>
    <xf numFmtId="3" fontId="0" fillId="0" borderId="0" xfId="0" applyNumberFormat="1" applyAlignment="1">
      <alignment horizontal="right"/>
    </xf>
    <xf numFmtId="3" fontId="0" fillId="2" borderId="0" xfId="0" applyNumberForma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3" fontId="0" fillId="0" borderId="0" xfId="0" applyNumberFormat="1" applyBorder="1"/>
    <xf numFmtId="0" fontId="0" fillId="0" borderId="0" xfId="0" applyBorder="1"/>
    <xf numFmtId="0" fontId="0" fillId="0" borderId="9" xfId="0" applyFont="1" applyFill="1" applyBorder="1" applyAlignment="1">
      <alignment horizontal="center" vertical="top"/>
    </xf>
    <xf numFmtId="0" fontId="0" fillId="0" borderId="9" xfId="0" applyBorder="1" applyAlignment="1">
      <alignment horizontal="right"/>
    </xf>
    <xf numFmtId="43" fontId="0" fillId="0" borderId="9" xfId="1" applyFont="1" applyFill="1" applyBorder="1" applyAlignment="1">
      <alignment horizontal="right" vertical="top"/>
    </xf>
    <xf numFmtId="0" fontId="0" fillId="0" borderId="9" xfId="0" applyBorder="1" applyAlignment="1">
      <alignment horizontal="center"/>
    </xf>
    <xf numFmtId="43" fontId="0" fillId="0" borderId="9" xfId="1" applyFont="1" applyBorder="1" applyAlignment="1">
      <alignment horizontal="right"/>
    </xf>
    <xf numFmtId="0" fontId="0" fillId="2" borderId="9" xfId="0" applyFont="1" applyFill="1" applyBorder="1" applyAlignment="1">
      <alignment horizontal="center" vertical="top"/>
    </xf>
    <xf numFmtId="0" fontId="0" fillId="2" borderId="9" xfId="0" applyFont="1" applyFill="1" applyBorder="1" applyAlignment="1">
      <alignment horizontal="right" vertical="top"/>
    </xf>
    <xf numFmtId="43" fontId="0" fillId="2" borderId="9" xfId="1" applyFont="1" applyFill="1" applyBorder="1" applyAlignment="1">
      <alignment horizontal="right" vertical="top"/>
    </xf>
    <xf numFmtId="0" fontId="0" fillId="2" borderId="9" xfId="0" applyFill="1" applyBorder="1" applyAlignment="1">
      <alignment horizontal="center"/>
    </xf>
    <xf numFmtId="0" fontId="0" fillId="0" borderId="9" xfId="0" applyFont="1" applyFill="1" applyBorder="1" applyAlignment="1">
      <alignment horizontal="left" vertical="top"/>
    </xf>
    <xf numFmtId="0" fontId="0" fillId="0" borderId="9" xfId="0" applyFill="1" applyBorder="1" applyAlignment="1">
      <alignment horizontal="center"/>
    </xf>
    <xf numFmtId="3" fontId="0" fillId="0" borderId="7" xfId="0" applyNumberFormat="1" applyFont="1" applyFill="1" applyBorder="1" applyAlignment="1">
      <alignment horizontal="right" vertical="top"/>
    </xf>
    <xf numFmtId="0" fontId="0" fillId="0" borderId="14" xfId="0" applyFont="1" applyFill="1" applyBorder="1" applyAlignment="1">
      <alignment horizontal="center" vertical="top"/>
    </xf>
    <xf numFmtId="0" fontId="0" fillId="2" borderId="14" xfId="0" applyFont="1" applyFill="1" applyBorder="1" applyAlignment="1">
      <alignment horizontal="center" vertical="top"/>
    </xf>
    <xf numFmtId="0" fontId="4" fillId="0" borderId="0" xfId="0" applyFont="1"/>
    <xf numFmtId="0" fontId="5" fillId="0" borderId="19" xfId="3"/>
    <xf numFmtId="0" fontId="3" fillId="0" borderId="8" xfId="2"/>
    <xf numFmtId="0" fontId="6" fillId="0" borderId="1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4" fontId="6" fillId="0" borderId="2" xfId="0" applyNumberFormat="1" applyFont="1" applyFill="1" applyBorder="1" applyAlignment="1">
      <alignment horizontal="right" vertical="top"/>
    </xf>
    <xf numFmtId="0" fontId="6" fillId="0" borderId="2" xfId="0" applyFont="1" applyFill="1" applyBorder="1" applyAlignment="1">
      <alignment horizontal="right" vertical="top"/>
    </xf>
    <xf numFmtId="0" fontId="6" fillId="0" borderId="3" xfId="0" applyFont="1" applyFill="1" applyBorder="1" applyAlignment="1">
      <alignment horizontal="right" vertical="top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20" xfId="0" applyFont="1" applyFill="1" applyBorder="1" applyAlignment="1">
      <alignment horizontal="center" vertical="top"/>
    </xf>
    <xf numFmtId="0" fontId="0" fillId="0" borderId="7" xfId="0" applyFont="1" applyFill="1" applyBorder="1" applyAlignment="1">
      <alignment horizontal="center" vertical="top"/>
    </xf>
    <xf numFmtId="0" fontId="0" fillId="0" borderId="21" xfId="0" applyFont="1" applyFill="1" applyBorder="1" applyAlignment="1">
      <alignment horizontal="center" vertical="top"/>
    </xf>
    <xf numFmtId="0" fontId="0" fillId="0" borderId="7" xfId="0" applyBorder="1" applyAlignment="1">
      <alignment horizontal="right"/>
    </xf>
    <xf numFmtId="43" fontId="0" fillId="0" borderId="7" xfId="1" applyFont="1" applyBorder="1" applyAlignment="1">
      <alignment horizontal="right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3" fontId="0" fillId="0" borderId="5" xfId="0" applyNumberFormat="1" applyFont="1" applyFill="1" applyBorder="1" applyAlignment="1">
      <alignment vertical="top"/>
    </xf>
    <xf numFmtId="3" fontId="0" fillId="0" borderId="6" xfId="0" applyNumberFormat="1" applyFont="1" applyFill="1" applyBorder="1" applyAlignment="1">
      <alignment vertical="top"/>
    </xf>
    <xf numFmtId="0" fontId="0" fillId="0" borderId="0" xfId="0" applyFill="1"/>
    <xf numFmtId="3" fontId="0" fillId="0" borderId="0" xfId="0" applyNumberFormat="1" applyFill="1" applyBorder="1"/>
    <xf numFmtId="3" fontId="0" fillId="0" borderId="0" xfId="0" applyNumberFormat="1" applyFill="1" applyAlignment="1">
      <alignment horizontal="right"/>
    </xf>
    <xf numFmtId="3" fontId="0" fillId="0" borderId="24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0" fontId="0" fillId="0" borderId="0" xfId="0" applyFont="1" applyFill="1" applyBorder="1" applyAlignment="1">
      <alignment horizontal="left" vertical="top"/>
    </xf>
    <xf numFmtId="3" fontId="0" fillId="3" borderId="0" xfId="0" applyNumberFormat="1" applyFill="1"/>
    <xf numFmtId="0" fontId="0" fillId="0" borderId="26" xfId="0" applyFont="1" applyFill="1" applyBorder="1" applyAlignment="1">
      <alignment horizontal="center" vertical="top"/>
    </xf>
    <xf numFmtId="0" fontId="0" fillId="0" borderId="27" xfId="0" applyFont="1" applyFill="1" applyBorder="1" applyAlignment="1">
      <alignment horizontal="center" vertical="top"/>
    </xf>
    <xf numFmtId="0" fontId="0" fillId="0" borderId="27" xfId="0" applyFont="1" applyFill="1" applyBorder="1" applyAlignment="1">
      <alignment horizontal="left" vertical="top"/>
    </xf>
    <xf numFmtId="0" fontId="0" fillId="0" borderId="27" xfId="0" applyFont="1" applyFill="1" applyBorder="1" applyAlignment="1">
      <alignment vertical="top"/>
    </xf>
    <xf numFmtId="0" fontId="0" fillId="0" borderId="28" xfId="0" applyFont="1" applyFill="1" applyBorder="1" applyAlignment="1">
      <alignment vertical="top"/>
    </xf>
    <xf numFmtId="0" fontId="0" fillId="0" borderId="9" xfId="0" applyBorder="1"/>
    <xf numFmtId="0" fontId="0" fillId="0" borderId="29" xfId="0" applyFont="1" applyFill="1" applyBorder="1" applyAlignment="1">
      <alignment horizontal="center" vertical="top"/>
    </xf>
    <xf numFmtId="0" fontId="0" fillId="0" borderId="30" xfId="0" applyFont="1" applyFill="1" applyBorder="1" applyAlignment="1">
      <alignment horizontal="center" vertical="top"/>
    </xf>
    <xf numFmtId="4" fontId="0" fillId="0" borderId="30" xfId="0" applyNumberFormat="1" applyFont="1" applyFill="1" applyBorder="1" applyAlignment="1">
      <alignment horizontal="right" vertical="top"/>
    </xf>
    <xf numFmtId="0" fontId="0" fillId="0" borderId="31" xfId="0" applyFont="1" applyFill="1" applyBorder="1" applyAlignment="1">
      <alignment horizontal="center" vertical="top"/>
    </xf>
    <xf numFmtId="0" fontId="8" fillId="0" borderId="0" xfId="0" applyFont="1"/>
    <xf numFmtId="0" fontId="9" fillId="0" borderId="0" xfId="0" applyFont="1" applyFill="1" applyBorder="1" applyAlignment="1">
      <alignment horizontal="center"/>
    </xf>
    <xf numFmtId="43" fontId="0" fillId="0" borderId="0" xfId="0" applyNumberFormat="1" applyFont="1" applyFill="1" applyBorder="1" applyAlignment="1">
      <alignment horizontal="center" vertical="top"/>
    </xf>
    <xf numFmtId="3" fontId="0" fillId="0" borderId="15" xfId="0" applyNumberFormat="1" applyFont="1" applyFill="1" applyBorder="1" applyAlignment="1">
      <alignment horizontal="left" vertical="top"/>
    </xf>
    <xf numFmtId="3" fontId="0" fillId="2" borderId="15" xfId="0" applyNumberFormat="1" applyFont="1" applyFill="1" applyBorder="1" applyAlignment="1">
      <alignment horizontal="left" vertical="top"/>
    </xf>
    <xf numFmtId="3" fontId="0" fillId="0" borderId="22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3" fontId="0" fillId="3" borderId="2" xfId="0" applyNumberFormat="1" applyFont="1" applyFill="1" applyBorder="1" applyAlignment="1">
      <alignment horizontal="center" vertical="center"/>
    </xf>
    <xf numFmtId="3" fontId="0" fillId="3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5"/>
    <xf numFmtId="0" fontId="0" fillId="2" borderId="0" xfId="0" applyFill="1" applyBorder="1" applyAlignment="1">
      <alignment horizontal="left"/>
    </xf>
    <xf numFmtId="0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8" fillId="0" borderId="0" xfId="0" applyFont="1" applyAlignment="1">
      <alignment horizontal="center" wrapText="1"/>
    </xf>
    <xf numFmtId="0" fontId="13" fillId="0" borderId="0" xfId="0" applyFont="1" applyFill="1" applyBorder="1" applyAlignment="1">
      <alignment horizontal="center" vertical="top"/>
    </xf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3" fontId="14" fillId="0" borderId="0" xfId="0" applyNumberFormat="1" applyFont="1"/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0" fillId="0" borderId="0" xfId="0"/>
    <xf numFmtId="0" fontId="0" fillId="0" borderId="0" xfId="0"/>
    <xf numFmtId="3" fontId="0" fillId="3" borderId="2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/>
    <xf numFmtId="0" fontId="6" fillId="0" borderId="0" xfId="0" applyFont="1"/>
    <xf numFmtId="3" fontId="17" fillId="0" borderId="0" xfId="4" applyFont="1" applyFill="1" applyBorder="1" applyAlignment="1">
      <alignment horizontal="left"/>
    </xf>
    <xf numFmtId="3" fontId="10" fillId="0" borderId="0" xfId="5" applyNumberFormat="1"/>
    <xf numFmtId="0" fontId="10" fillId="0" borderId="0" xfId="5" applyFill="1" applyBorder="1" applyAlignment="1">
      <alignment vertical="top"/>
    </xf>
    <xf numFmtId="0" fontId="3" fillId="0" borderId="0" xfId="2" applyFill="1" applyBorder="1" applyAlignment="1">
      <alignment vertical="top"/>
    </xf>
    <xf numFmtId="3" fontId="10" fillId="0" borderId="0" xfId="5" applyNumberFormat="1" applyFill="1" applyBorder="1" applyAlignment="1">
      <alignment vertical="top"/>
    </xf>
    <xf numFmtId="0" fontId="8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left" vertical="top"/>
    </xf>
    <xf numFmtId="165" fontId="15" fillId="0" borderId="0" xfId="6" applyNumberFormat="1" applyFont="1" applyAlignment="1">
      <alignment vertical="center" wrapText="1"/>
    </xf>
    <xf numFmtId="3" fontId="0" fillId="0" borderId="0" xfId="0" applyNumberFormat="1" applyFont="1" applyFill="1" applyAlignment="1"/>
    <xf numFmtId="3" fontId="6" fillId="0" borderId="12" xfId="0" applyNumberFormat="1" applyFont="1" applyFill="1" applyBorder="1" applyAlignment="1">
      <alignment horizontal="center" vertical="top"/>
    </xf>
    <xf numFmtId="0" fontId="0" fillId="0" borderId="0" xfId="0"/>
    <xf numFmtId="3" fontId="6" fillId="0" borderId="13" xfId="0" applyNumberFormat="1" applyFont="1" applyFill="1" applyBorder="1" applyAlignment="1">
      <alignment horizontal="center" vertical="top"/>
    </xf>
    <xf numFmtId="3" fontId="0" fillId="0" borderId="23" xfId="0" applyNumberFormat="1" applyFont="1" applyFill="1" applyBorder="1" applyAlignment="1">
      <alignment horizontal="right" vertical="top"/>
    </xf>
    <xf numFmtId="3" fontId="0" fillId="2" borderId="23" xfId="0" applyNumberFormat="1" applyFont="1" applyFill="1" applyBorder="1" applyAlignment="1">
      <alignment horizontal="right" vertical="top"/>
    </xf>
    <xf numFmtId="3" fontId="0" fillId="0" borderId="32" xfId="0" applyNumberFormat="1" applyFont="1" applyFill="1" applyBorder="1" applyAlignment="1">
      <alignment horizontal="right" vertical="top"/>
    </xf>
    <xf numFmtId="3" fontId="0" fillId="0" borderId="9" xfId="1" applyNumberFormat="1" applyFont="1" applyBorder="1"/>
    <xf numFmtId="3" fontId="0" fillId="0" borderId="9" xfId="0" applyNumberFormat="1" applyBorder="1"/>
    <xf numFmtId="3" fontId="0" fillId="2" borderId="9" xfId="1" applyNumberFormat="1" applyFont="1" applyFill="1" applyBorder="1"/>
    <xf numFmtId="3" fontId="0" fillId="2" borderId="9" xfId="0" applyNumberFormat="1" applyFill="1" applyBorder="1"/>
    <xf numFmtId="0" fontId="18" fillId="0" borderId="0" xfId="0" applyFont="1"/>
    <xf numFmtId="43" fontId="0" fillId="0" borderId="5" xfId="1" applyFont="1" applyBorder="1"/>
    <xf numFmtId="37" fontId="0" fillId="0" borderId="5" xfId="1" applyNumberFormat="1" applyFont="1" applyBorder="1"/>
    <xf numFmtId="41" fontId="0" fillId="0" borderId="5" xfId="1" applyNumberFormat="1" applyFont="1" applyBorder="1"/>
    <xf numFmtId="3" fontId="0" fillId="0" borderId="5" xfId="1" applyNumberFormat="1" applyFont="1" applyBorder="1"/>
    <xf numFmtId="41" fontId="0" fillId="0" borderId="5" xfId="0" applyNumberFormat="1" applyFont="1" applyFill="1" applyBorder="1" applyAlignment="1">
      <alignment vertical="top"/>
    </xf>
    <xf numFmtId="41" fontId="0" fillId="0" borderId="5" xfId="0" applyNumberFormat="1" applyFont="1" applyFill="1" applyBorder="1" applyAlignment="1">
      <alignment horizontal="right" vertical="top"/>
    </xf>
    <xf numFmtId="3" fontId="18" fillId="0" borderId="0" xfId="0" applyNumberFormat="1" applyFont="1"/>
    <xf numFmtId="4" fontId="18" fillId="0" borderId="0" xfId="0" applyNumberFormat="1" applyFont="1"/>
    <xf numFmtId="3" fontId="0" fillId="0" borderId="34" xfId="0" applyNumberFormat="1" applyFont="1" applyFill="1" applyBorder="1" applyAlignment="1">
      <alignment horizontal="right" vertical="top"/>
    </xf>
    <xf numFmtId="0" fontId="0" fillId="0" borderId="7" xfId="0" applyFill="1" applyBorder="1" applyAlignment="1">
      <alignment horizontal="center"/>
    </xf>
    <xf numFmtId="41" fontId="0" fillId="0" borderId="0" xfId="1" applyNumberFormat="1" applyFont="1" applyFill="1" applyBorder="1"/>
    <xf numFmtId="0" fontId="18" fillId="0" borderId="0" xfId="0" applyFont="1" applyFill="1"/>
    <xf numFmtId="41" fontId="0" fillId="4" borderId="5" xfId="1" applyNumberFormat="1" applyFont="1" applyFill="1" applyBorder="1"/>
    <xf numFmtId="41" fontId="0" fillId="4" borderId="5" xfId="0" applyNumberFormat="1" applyFont="1" applyFill="1" applyBorder="1" applyAlignment="1">
      <alignment vertical="top"/>
    </xf>
    <xf numFmtId="3" fontId="0" fillId="2" borderId="0" xfId="0" applyNumberFormat="1" applyFont="1" applyFill="1" applyBorder="1" applyAlignment="1">
      <alignment horizontal="right" vertical="top"/>
    </xf>
    <xf numFmtId="0" fontId="0" fillId="2" borderId="16" xfId="0" applyFont="1" applyFill="1" applyBorder="1" applyAlignment="1">
      <alignment horizontal="center" vertical="top"/>
    </xf>
    <xf numFmtId="0" fontId="0" fillId="2" borderId="17" xfId="0" applyFont="1" applyFill="1" applyBorder="1" applyAlignment="1">
      <alignment horizontal="center" vertical="top"/>
    </xf>
    <xf numFmtId="0" fontId="0" fillId="2" borderId="17" xfId="0" applyFill="1" applyBorder="1" applyAlignment="1">
      <alignment horizontal="right"/>
    </xf>
    <xf numFmtId="43" fontId="0" fillId="2" borderId="17" xfId="1" applyFont="1" applyFill="1" applyBorder="1" applyAlignment="1">
      <alignment horizontal="right"/>
    </xf>
    <xf numFmtId="0" fontId="0" fillId="2" borderId="17" xfId="0" applyFill="1" applyBorder="1" applyAlignment="1">
      <alignment horizontal="center"/>
    </xf>
    <xf numFmtId="3" fontId="0" fillId="2" borderId="33" xfId="0" applyNumberFormat="1" applyFont="1" applyFill="1" applyBorder="1" applyAlignment="1">
      <alignment horizontal="right" vertical="top"/>
    </xf>
    <xf numFmtId="3" fontId="0" fillId="2" borderId="18" xfId="0" applyNumberFormat="1" applyFont="1" applyFill="1" applyBorder="1" applyAlignment="1">
      <alignment horizontal="left" vertical="top"/>
    </xf>
    <xf numFmtId="0" fontId="13" fillId="0" borderId="5" xfId="0" applyFont="1" applyBorder="1"/>
    <xf numFmtId="0" fontId="13" fillId="0" borderId="5" xfId="0" applyFont="1" applyBorder="1" applyAlignment="1">
      <alignment horizontal="center"/>
    </xf>
    <xf numFmtId="3" fontId="0" fillId="0" borderId="9" xfId="1" applyNumberFormat="1" applyFont="1" applyFill="1" applyBorder="1"/>
  </cellXfs>
  <cellStyles count="7">
    <cellStyle name="Comma" xfId="1" builtinId="3"/>
    <cellStyle name="Currency" xfId="6" builtinId="4"/>
    <cellStyle name="Heading 1" xfId="2" builtinId="16"/>
    <cellStyle name="Heading 2" xfId="3" builtinId="17"/>
    <cellStyle name="Input0" xfId="4"/>
    <cellStyle name="Normal" xfId="0" builtinId="0"/>
    <cellStyle name="Title" xfId="5" builtinId="15"/>
  </cellStyles>
  <dxfs count="0"/>
  <tableStyles count="0" defaultTableStyle="TableStyleMedium2" defaultPivotStyle="PivotStyleLight16"/>
  <colors>
    <mruColors>
      <color rgb="FF99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tabSelected="1" workbookViewId="0">
      <selection activeCell="C15" sqref="C15"/>
    </sheetView>
  </sheetViews>
  <sheetFormatPr defaultRowHeight="15" x14ac:dyDescent="0.25"/>
  <cols>
    <col min="2" max="2" width="53.28515625" bestFit="1" customWidth="1"/>
    <col min="3" max="3" width="17.28515625" customWidth="1"/>
    <col min="17" max="17" width="62" customWidth="1"/>
  </cols>
  <sheetData>
    <row r="1" spans="1:15" ht="22.9" x14ac:dyDescent="0.4">
      <c r="B1" s="95" t="s">
        <v>837</v>
      </c>
      <c r="C1" s="95"/>
      <c r="D1" s="95"/>
      <c r="G1" s="19"/>
      <c r="H1" s="19"/>
      <c r="I1" s="19"/>
      <c r="J1" s="19"/>
      <c r="L1" s="19"/>
      <c r="M1" s="19"/>
      <c r="N1" s="19"/>
      <c r="O1" s="19"/>
    </row>
    <row r="2" spans="1:15" ht="22.9" x14ac:dyDescent="0.4">
      <c r="B2" s="95" t="s">
        <v>896</v>
      </c>
      <c r="C2" s="95"/>
      <c r="D2" s="95"/>
      <c r="G2" s="19"/>
      <c r="H2" s="19"/>
      <c r="I2" s="19"/>
      <c r="J2" s="19"/>
      <c r="L2" s="19"/>
      <c r="M2" s="19"/>
      <c r="N2" s="19"/>
      <c r="O2" s="19"/>
    </row>
    <row r="3" spans="1:15" s="108" customFormat="1" ht="22.9" x14ac:dyDescent="0.4">
      <c r="B3" s="112" t="s">
        <v>941</v>
      </c>
      <c r="C3" s="95"/>
      <c r="D3" s="95"/>
      <c r="G3" s="19"/>
      <c r="H3" s="19"/>
      <c r="I3" s="19"/>
      <c r="J3" s="19"/>
      <c r="L3" s="19"/>
      <c r="M3" s="19"/>
      <c r="N3" s="19"/>
      <c r="O3" s="19"/>
    </row>
    <row r="4" spans="1:15" s="108" customFormat="1" ht="22.9" x14ac:dyDescent="0.4">
      <c r="B4" s="95"/>
      <c r="C4" s="95"/>
      <c r="D4" s="95"/>
      <c r="G4" s="19"/>
      <c r="H4" s="19"/>
      <c r="I4" s="19"/>
      <c r="J4" s="19"/>
      <c r="L4" s="19"/>
      <c r="M4" s="19"/>
      <c r="N4" s="19"/>
      <c r="O4" s="19"/>
    </row>
    <row r="5" spans="1:15" ht="14.45" x14ac:dyDescent="0.3">
      <c r="G5" s="19"/>
      <c r="H5" s="19"/>
      <c r="I5" s="19"/>
      <c r="J5" s="19"/>
      <c r="L5" s="19"/>
      <c r="M5" s="19"/>
      <c r="N5" s="19"/>
      <c r="O5" s="19"/>
    </row>
    <row r="6" spans="1:15" ht="15" customHeight="1" x14ac:dyDescent="0.3">
      <c r="B6" s="111" t="s">
        <v>895</v>
      </c>
      <c r="C6" s="23" t="s">
        <v>836</v>
      </c>
    </row>
    <row r="7" spans="1:15" ht="15.6" x14ac:dyDescent="0.3">
      <c r="A7">
        <v>1</v>
      </c>
      <c r="B7" s="110" t="s">
        <v>887</v>
      </c>
      <c r="C7" s="119">
        <f ca="1">SummarySubstations!F46</f>
        <v>15835043.036666665</v>
      </c>
      <c r="D7" s="106"/>
      <c r="E7" s="106"/>
    </row>
    <row r="8" spans="1:15" ht="15" customHeight="1" x14ac:dyDescent="0.3">
      <c r="A8">
        <f>A7+1</f>
        <v>2</v>
      </c>
      <c r="B8" s="110" t="s">
        <v>888</v>
      </c>
      <c r="C8" s="119">
        <f ca="1">SummarySubstations!G46</f>
        <v>8598920.1366666667</v>
      </c>
    </row>
    <row r="9" spans="1:15" ht="15" customHeight="1" x14ac:dyDescent="0.3">
      <c r="A9" s="108">
        <f t="shared" ref="A9:A14" si="0">A8+1</f>
        <v>3</v>
      </c>
      <c r="B9" s="110" t="s">
        <v>889</v>
      </c>
      <c r="C9" s="119">
        <f ca="1">SummarySubstations!H46</f>
        <v>7241855.3500000006</v>
      </c>
    </row>
    <row r="10" spans="1:15" ht="15" customHeight="1" x14ac:dyDescent="0.3">
      <c r="A10" s="108">
        <f t="shared" si="0"/>
        <v>4</v>
      </c>
      <c r="B10" s="110" t="s">
        <v>890</v>
      </c>
      <c r="C10" s="119">
        <f ca="1">SummarySubstations!I46</f>
        <v>399401.56999999995</v>
      </c>
    </row>
    <row r="11" spans="1:15" ht="15" customHeight="1" x14ac:dyDescent="0.3">
      <c r="A11" s="108">
        <f t="shared" si="0"/>
        <v>5</v>
      </c>
      <c r="B11" s="110" t="s">
        <v>891</v>
      </c>
      <c r="C11" s="119">
        <f>'T-Lines'!I33</f>
        <v>17814396.990000002</v>
      </c>
    </row>
    <row r="12" spans="1:15" ht="15" customHeight="1" x14ac:dyDescent="0.3">
      <c r="A12" s="108">
        <f t="shared" si="0"/>
        <v>6</v>
      </c>
      <c r="B12" s="110" t="s">
        <v>892</v>
      </c>
      <c r="C12" s="119">
        <f>'T-Lines'!J33</f>
        <v>10304598.960000001</v>
      </c>
    </row>
    <row r="13" spans="1:15" ht="15" customHeight="1" x14ac:dyDescent="0.3">
      <c r="A13" s="108">
        <f t="shared" si="0"/>
        <v>7</v>
      </c>
      <c r="B13" s="110" t="s">
        <v>893</v>
      </c>
      <c r="C13" s="119">
        <f>'T-Lines'!K33</f>
        <v>7509798.0300000003</v>
      </c>
    </row>
    <row r="14" spans="1:15" ht="15" customHeight="1" x14ac:dyDescent="0.3">
      <c r="A14" s="108">
        <f t="shared" si="0"/>
        <v>8</v>
      </c>
      <c r="B14" s="110" t="s">
        <v>894</v>
      </c>
      <c r="C14" s="119">
        <f>'T-Lines'!L33</f>
        <v>392627.46</v>
      </c>
    </row>
    <row r="15" spans="1:15" ht="15" customHeight="1" x14ac:dyDescent="0.3">
      <c r="B15" s="105"/>
      <c r="C15" s="105"/>
    </row>
    <row r="16" spans="1:15" ht="15" customHeight="1" x14ac:dyDescent="0.3">
      <c r="B16" s="105"/>
      <c r="C16" s="105"/>
    </row>
    <row r="17" spans="2:4" ht="15" customHeight="1" x14ac:dyDescent="0.3">
      <c r="B17" s="105"/>
      <c r="C17" s="105"/>
    </row>
    <row r="18" spans="2:4" ht="15" customHeight="1" x14ac:dyDescent="0.3">
      <c r="B18" s="105"/>
      <c r="C18" s="105"/>
    </row>
    <row r="19" spans="2:4" ht="15" customHeight="1" x14ac:dyDescent="0.3">
      <c r="B19" s="105"/>
      <c r="C19" s="105"/>
    </row>
    <row r="20" spans="2:4" ht="15" customHeight="1" x14ac:dyDescent="0.3">
      <c r="B20" s="105"/>
      <c r="C20" s="105"/>
    </row>
    <row r="21" spans="2:4" ht="15" customHeight="1" x14ac:dyDescent="0.3">
      <c r="B21" s="105"/>
      <c r="C21" s="105"/>
    </row>
    <row r="22" spans="2:4" ht="15" customHeight="1" x14ac:dyDescent="0.3">
      <c r="B22" s="105"/>
      <c r="C22" s="105"/>
    </row>
    <row r="23" spans="2:4" ht="15" customHeight="1" x14ac:dyDescent="0.3">
      <c r="B23" s="105"/>
      <c r="C23" s="105"/>
      <c r="D23" s="108"/>
    </row>
    <row r="24" spans="2:4" ht="15" customHeight="1" x14ac:dyDescent="0.3">
      <c r="B24" s="105"/>
      <c r="C24" s="105"/>
      <c r="D24" s="108"/>
    </row>
    <row r="25" spans="2:4" ht="15" customHeight="1" x14ac:dyDescent="0.3">
      <c r="B25" s="105"/>
      <c r="C25" s="105"/>
      <c r="D25" s="108"/>
    </row>
    <row r="26" spans="2:4" ht="15" customHeight="1" x14ac:dyDescent="0.3">
      <c r="B26" s="105"/>
      <c r="C26" s="105"/>
      <c r="D26" s="108"/>
    </row>
    <row r="27" spans="2:4" ht="15" customHeight="1" x14ac:dyDescent="0.25">
      <c r="B27" s="105"/>
      <c r="C27" s="105"/>
      <c r="D27" s="108"/>
    </row>
    <row r="28" spans="2:4" ht="15" customHeight="1" x14ac:dyDescent="0.25">
      <c r="B28" s="105"/>
      <c r="C28" s="105"/>
      <c r="D28" s="108"/>
    </row>
    <row r="29" spans="2:4" ht="15" customHeight="1" x14ac:dyDescent="0.25">
      <c r="B29" s="105"/>
      <c r="C29" s="105"/>
      <c r="D29" s="108"/>
    </row>
    <row r="30" spans="2:4" ht="15" customHeight="1" x14ac:dyDescent="0.25">
      <c r="B30" s="105"/>
      <c r="C30" s="105"/>
      <c r="D30" s="108"/>
    </row>
    <row r="31" spans="2:4" ht="15" customHeight="1" x14ac:dyDescent="0.25">
      <c r="B31" s="105"/>
      <c r="C31" s="105"/>
      <c r="D31" s="108"/>
    </row>
    <row r="32" spans="2:4" ht="15" customHeight="1" x14ac:dyDescent="0.25">
      <c r="B32" s="105"/>
      <c r="C32" s="105"/>
      <c r="D32" s="108"/>
    </row>
    <row r="33" spans="2:4" ht="15" customHeight="1" x14ac:dyDescent="0.25">
      <c r="B33" s="105"/>
      <c r="C33" s="105"/>
      <c r="D33" s="108"/>
    </row>
    <row r="34" spans="2:4" ht="15" customHeight="1" x14ac:dyDescent="0.25">
      <c r="B34" s="105"/>
      <c r="C34" s="105"/>
    </row>
    <row r="35" spans="2:4" ht="15" customHeight="1" x14ac:dyDescent="0.25">
      <c r="B35" s="105"/>
      <c r="C35" s="105"/>
    </row>
    <row r="36" spans="2:4" ht="15" customHeight="1" x14ac:dyDescent="0.25">
      <c r="B36" s="105"/>
      <c r="C36" s="105"/>
    </row>
    <row r="37" spans="2:4" ht="15" customHeight="1" x14ac:dyDescent="0.25">
      <c r="B37" s="105"/>
      <c r="C37" s="105"/>
    </row>
    <row r="38" spans="2:4" ht="15" customHeight="1" x14ac:dyDescent="0.25">
      <c r="B38" s="105"/>
      <c r="C38" s="105"/>
    </row>
    <row r="39" spans="2:4" ht="15" customHeight="1" x14ac:dyDescent="0.25">
      <c r="B39" s="105"/>
      <c r="C39" s="105"/>
    </row>
    <row r="40" spans="2:4" ht="15" customHeight="1" x14ac:dyDescent="0.25">
      <c r="B40" s="105"/>
      <c r="C40" s="105"/>
    </row>
    <row r="41" spans="2:4" ht="15" customHeight="1" x14ac:dyDescent="0.25">
      <c r="B41" s="105"/>
      <c r="C41" s="105"/>
    </row>
    <row r="42" spans="2:4" ht="15" customHeight="1" x14ac:dyDescent="0.25">
      <c r="B42" s="105"/>
      <c r="C42" s="105"/>
    </row>
    <row r="43" spans="2:4" ht="15" customHeight="1" x14ac:dyDescent="0.25">
      <c r="B43" s="105"/>
      <c r="C43" s="105"/>
    </row>
    <row r="44" spans="2:4" ht="15" customHeight="1" x14ac:dyDescent="0.25">
      <c r="B44" s="105"/>
      <c r="C44" s="105"/>
    </row>
    <row r="45" spans="2:4" ht="15" customHeight="1" x14ac:dyDescent="0.25">
      <c r="B45" s="105"/>
      <c r="C45" s="105"/>
    </row>
    <row r="46" spans="2:4" ht="15" customHeight="1" x14ac:dyDescent="0.25">
      <c r="B46" s="105"/>
      <c r="C46" s="105"/>
    </row>
    <row r="47" spans="2:4" ht="15" customHeight="1" x14ac:dyDescent="0.25">
      <c r="B47" s="105"/>
      <c r="C47" s="105"/>
    </row>
    <row r="48" spans="2:4" ht="15" customHeight="1" x14ac:dyDescent="0.25">
      <c r="B48" s="105"/>
      <c r="C48" s="105"/>
    </row>
    <row r="49" spans="2:3" ht="15" customHeight="1" x14ac:dyDescent="0.25">
      <c r="B49" s="105"/>
      <c r="C49" s="105"/>
    </row>
    <row r="50" spans="2:3" ht="15" customHeight="1" x14ac:dyDescent="0.25">
      <c r="B50" s="105"/>
      <c r="C50" s="105"/>
    </row>
    <row r="51" spans="2:3" ht="15" customHeight="1" x14ac:dyDescent="0.25">
      <c r="B51" s="105"/>
      <c r="C51" s="105"/>
    </row>
  </sheetData>
  <sortState ref="B6:D49">
    <sortCondition ref="D6:D49"/>
    <sortCondition ref="B6:B49"/>
  </sortState>
  <pageMargins left="0.7" right="0.7" top="0.75" bottom="0.75" header="0.3" footer="0.3"/>
  <pageSetup fitToHeight="0" orientation="portrait" horizontalDpi="1200" verticalDpi="1200" r:id="rId1"/>
  <headerFooter>
    <oddHeader>&amp;RExhibit No. SPP-6
Page &amp;P of &amp;N</oddHeader>
    <oddFooter>&amp;L&amp;Z&amp;F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17"/>
  <sheetViews>
    <sheetView topLeftCell="A91" workbookViewId="0">
      <selection activeCell="B117" sqref="B117"/>
    </sheetView>
  </sheetViews>
  <sheetFormatPr defaultRowHeight="15" x14ac:dyDescent="0.25"/>
  <cols>
    <col min="1" max="1" width="11.42578125" customWidth="1"/>
    <col min="4" max="4" width="11.140625" customWidth="1"/>
    <col min="5" max="5" width="44.5703125" bestFit="1" customWidth="1"/>
    <col min="6" max="6" width="31.85546875" bestFit="1" customWidth="1"/>
    <col min="7" max="7" width="11.7109375" customWidth="1"/>
    <col min="8" max="8" width="12.28515625" customWidth="1"/>
    <col min="9" max="9" width="11.7109375" customWidth="1"/>
  </cols>
  <sheetData>
    <row r="1" spans="1:10" ht="19.899999999999999" thickBot="1" x14ac:dyDescent="0.4">
      <c r="A1" s="48" t="str">
        <f>SummarySubstations!$B$1</f>
        <v>Tri-State SPP Asset Listing</v>
      </c>
      <c r="B1" s="48"/>
      <c r="C1" s="48"/>
      <c r="D1" s="48"/>
      <c r="E1" s="48"/>
      <c r="F1" t="s">
        <v>871</v>
      </c>
    </row>
    <row r="2" spans="1:10" ht="18" thickTop="1" thickBot="1" x14ac:dyDescent="0.35">
      <c r="A2" s="47" t="s">
        <v>843</v>
      </c>
      <c r="B2" s="47"/>
      <c r="C2" s="47"/>
      <c r="D2" s="47">
        <f>SummarySubstations!A14</f>
        <v>7</v>
      </c>
      <c r="E2" s="47" t="str">
        <f ca="1">RIGHT(CELL("filename",A1),LEN(CELL("filename",A1))- FIND("]",CELL("filename",A1),1))</f>
        <v>Box Butte</v>
      </c>
      <c r="F2" t="str">
        <f>SummarySubstations!E14</f>
        <v>N</v>
      </c>
    </row>
    <row r="3" spans="1:10" thickTop="1" x14ac:dyDescent="0.3"/>
    <row r="5" spans="1:10" ht="14.45" x14ac:dyDescent="0.3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  <c r="H5" s="2" t="s">
        <v>7</v>
      </c>
      <c r="I5" s="2" t="s">
        <v>8</v>
      </c>
      <c r="J5" s="4" t="s">
        <v>9</v>
      </c>
    </row>
    <row r="6" spans="1:10" ht="14.45" x14ac:dyDescent="0.3">
      <c r="A6" s="5">
        <v>1627</v>
      </c>
      <c r="B6" s="6">
        <v>350</v>
      </c>
      <c r="C6" s="6" t="s">
        <v>10</v>
      </c>
      <c r="D6" s="6">
        <v>16240</v>
      </c>
      <c r="E6" s="7" t="s">
        <v>350</v>
      </c>
      <c r="F6" s="8" t="s">
        <v>351</v>
      </c>
      <c r="G6" s="26">
        <v>453.71</v>
      </c>
      <c r="H6" s="136">
        <v>0</v>
      </c>
      <c r="I6" s="136">
        <v>453.71</v>
      </c>
      <c r="J6" s="136">
        <v>0</v>
      </c>
    </row>
    <row r="7" spans="1:10" ht="14.45" x14ac:dyDescent="0.3">
      <c r="A7" s="5"/>
      <c r="B7" s="6">
        <v>352</v>
      </c>
      <c r="C7" s="6" t="s">
        <v>10</v>
      </c>
      <c r="D7" s="6">
        <v>59870</v>
      </c>
      <c r="E7" s="7" t="s">
        <v>29</v>
      </c>
      <c r="F7" s="8" t="s">
        <v>351</v>
      </c>
      <c r="G7" s="26">
        <v>7701.78</v>
      </c>
      <c r="H7" s="134">
        <v>1925.39</v>
      </c>
      <c r="I7" s="134">
        <v>5776.39</v>
      </c>
      <c r="J7" s="134">
        <v>211.97</v>
      </c>
    </row>
    <row r="8" spans="1:10" ht="14.45" x14ac:dyDescent="0.3">
      <c r="A8" s="5"/>
      <c r="B8" s="6">
        <v>352</v>
      </c>
      <c r="C8" s="6" t="s">
        <v>10</v>
      </c>
      <c r="D8" s="6">
        <v>61784</v>
      </c>
      <c r="E8" s="7" t="s">
        <v>352</v>
      </c>
      <c r="F8" s="8" t="s">
        <v>351</v>
      </c>
      <c r="G8" s="26">
        <v>13534.87</v>
      </c>
      <c r="H8" s="134">
        <v>2731.74</v>
      </c>
      <c r="I8" s="134">
        <v>10803.13</v>
      </c>
      <c r="J8" s="134">
        <v>372.51</v>
      </c>
    </row>
    <row r="9" spans="1:10" ht="14.45" x14ac:dyDescent="0.3">
      <c r="A9" s="5"/>
      <c r="B9" s="6">
        <v>352</v>
      </c>
      <c r="C9" s="6" t="s">
        <v>10</v>
      </c>
      <c r="D9" s="6">
        <v>61785</v>
      </c>
      <c r="E9" s="7" t="s">
        <v>353</v>
      </c>
      <c r="F9" s="8" t="s">
        <v>351</v>
      </c>
      <c r="G9" s="26">
        <v>8098.11</v>
      </c>
      <c r="H9" s="134">
        <v>1634.45</v>
      </c>
      <c r="I9" s="134">
        <v>6463.66</v>
      </c>
      <c r="J9" s="134">
        <v>222.88</v>
      </c>
    </row>
    <row r="10" spans="1:10" ht="14.45" x14ac:dyDescent="0.3">
      <c r="A10" s="5"/>
      <c r="B10" s="6">
        <v>352</v>
      </c>
      <c r="C10" s="6" t="s">
        <v>10</v>
      </c>
      <c r="D10" s="6">
        <v>61786</v>
      </c>
      <c r="E10" s="7" t="s">
        <v>354</v>
      </c>
      <c r="F10" s="8" t="s">
        <v>351</v>
      </c>
      <c r="G10" s="26">
        <v>31935.88</v>
      </c>
      <c r="H10" s="134">
        <v>6445.7</v>
      </c>
      <c r="I10" s="134">
        <v>25490.18</v>
      </c>
      <c r="J10" s="134">
        <v>878.96</v>
      </c>
    </row>
    <row r="11" spans="1:10" ht="14.45" x14ac:dyDescent="0.3">
      <c r="A11" s="5"/>
      <c r="B11" s="6">
        <v>353</v>
      </c>
      <c r="C11" s="6" t="s">
        <v>10</v>
      </c>
      <c r="D11" s="6">
        <v>21968</v>
      </c>
      <c r="E11" s="7" t="s">
        <v>355</v>
      </c>
      <c r="F11" s="8" t="s">
        <v>351</v>
      </c>
      <c r="G11" s="26">
        <v>10681.76</v>
      </c>
      <c r="H11" s="134">
        <v>5316.31</v>
      </c>
      <c r="I11" s="134">
        <v>5365.45</v>
      </c>
      <c r="J11" s="134">
        <v>293.99</v>
      </c>
    </row>
    <row r="12" spans="1:10" ht="14.45" x14ac:dyDescent="0.3">
      <c r="A12" s="5"/>
      <c r="B12" s="6">
        <v>353</v>
      </c>
      <c r="C12" s="6" t="s">
        <v>10</v>
      </c>
      <c r="D12" s="6">
        <v>61787</v>
      </c>
      <c r="E12" s="7" t="s">
        <v>356</v>
      </c>
      <c r="F12" s="8" t="s">
        <v>351</v>
      </c>
      <c r="G12" s="26">
        <v>218296.95</v>
      </c>
      <c r="H12" s="134">
        <v>44059.91</v>
      </c>
      <c r="I12" s="134">
        <v>174237.04</v>
      </c>
      <c r="J12" s="134">
        <v>6008.17</v>
      </c>
    </row>
    <row r="13" spans="1:10" ht="14.45" x14ac:dyDescent="0.3">
      <c r="A13" s="5"/>
      <c r="B13" s="6">
        <v>353</v>
      </c>
      <c r="C13" s="6" t="s">
        <v>10</v>
      </c>
      <c r="D13" s="6">
        <v>61788</v>
      </c>
      <c r="E13" s="7" t="s">
        <v>357</v>
      </c>
      <c r="F13" s="8" t="s">
        <v>351</v>
      </c>
      <c r="G13" s="26">
        <v>20224.990000000002</v>
      </c>
      <c r="H13" s="134">
        <v>4082.1</v>
      </c>
      <c r="I13" s="134">
        <v>16142.89</v>
      </c>
      <c r="J13" s="134">
        <v>556.65</v>
      </c>
    </row>
    <row r="14" spans="1:10" ht="14.45" x14ac:dyDescent="0.3">
      <c r="A14" s="5"/>
      <c r="B14" s="6">
        <v>353</v>
      </c>
      <c r="C14" s="6" t="s">
        <v>10</v>
      </c>
      <c r="D14" s="6">
        <v>61789</v>
      </c>
      <c r="E14" s="7" t="s">
        <v>43</v>
      </c>
      <c r="F14" s="8" t="s">
        <v>351</v>
      </c>
      <c r="G14" s="26">
        <v>40834.379999999997</v>
      </c>
      <c r="H14" s="134">
        <v>8241.7800000000007</v>
      </c>
      <c r="I14" s="134">
        <v>32592.6</v>
      </c>
      <c r="J14" s="134">
        <v>1123.8800000000001</v>
      </c>
    </row>
    <row r="15" spans="1:10" ht="14.45" x14ac:dyDescent="0.3">
      <c r="A15" s="5"/>
      <c r="B15" s="6">
        <v>353</v>
      </c>
      <c r="C15" s="6" t="s">
        <v>10</v>
      </c>
      <c r="D15" s="6">
        <v>61790</v>
      </c>
      <c r="E15" s="7" t="s">
        <v>156</v>
      </c>
      <c r="F15" s="8" t="s">
        <v>351</v>
      </c>
      <c r="G15" s="26">
        <v>6716.66</v>
      </c>
      <c r="H15" s="134">
        <v>1355.64</v>
      </c>
      <c r="I15" s="134">
        <v>5361.02</v>
      </c>
      <c r="J15" s="134">
        <v>184.86</v>
      </c>
    </row>
    <row r="16" spans="1:10" ht="14.45" x14ac:dyDescent="0.3">
      <c r="A16" s="5"/>
      <c r="B16" s="6">
        <v>353</v>
      </c>
      <c r="C16" s="6" t="s">
        <v>10</v>
      </c>
      <c r="D16" s="6">
        <v>61791</v>
      </c>
      <c r="E16" s="7" t="s">
        <v>358</v>
      </c>
      <c r="F16" s="8" t="s">
        <v>351</v>
      </c>
      <c r="G16" s="26">
        <v>166284.35</v>
      </c>
      <c r="H16" s="134">
        <v>33561.949999999997</v>
      </c>
      <c r="I16" s="134">
        <v>132722.4</v>
      </c>
      <c r="J16" s="134">
        <v>4576.63</v>
      </c>
    </row>
    <row r="17" spans="1:10" ht="14.45" x14ac:dyDescent="0.3">
      <c r="A17" s="5"/>
      <c r="B17" s="6">
        <v>353</v>
      </c>
      <c r="C17" s="6" t="s">
        <v>10</v>
      </c>
      <c r="D17" s="6">
        <v>61792</v>
      </c>
      <c r="E17" s="7" t="s">
        <v>125</v>
      </c>
      <c r="F17" s="8" t="s">
        <v>351</v>
      </c>
      <c r="G17" s="26">
        <v>6846.9</v>
      </c>
      <c r="H17" s="134">
        <v>1381.89</v>
      </c>
      <c r="I17" s="134">
        <v>5465.01</v>
      </c>
      <c r="J17" s="134">
        <v>188.44</v>
      </c>
    </row>
    <row r="18" spans="1:10" ht="14.45" x14ac:dyDescent="0.3">
      <c r="A18" s="5"/>
      <c r="B18" s="6">
        <v>353</v>
      </c>
      <c r="C18" s="6" t="s">
        <v>10</v>
      </c>
      <c r="D18" s="6">
        <v>61793</v>
      </c>
      <c r="E18" s="7" t="s">
        <v>359</v>
      </c>
      <c r="F18" s="8" t="s">
        <v>351</v>
      </c>
      <c r="G18" s="26">
        <v>353.72</v>
      </c>
      <c r="H18" s="134">
        <v>71.349999999999994</v>
      </c>
      <c r="I18" s="134">
        <v>282.37</v>
      </c>
      <c r="J18" s="134">
        <v>9.73</v>
      </c>
    </row>
    <row r="19" spans="1:10" ht="14.45" x14ac:dyDescent="0.3">
      <c r="A19" s="5"/>
      <c r="B19" s="6">
        <v>353</v>
      </c>
      <c r="C19" s="6" t="s">
        <v>10</v>
      </c>
      <c r="D19" s="6">
        <v>61794</v>
      </c>
      <c r="E19" s="7" t="s">
        <v>360</v>
      </c>
      <c r="F19" s="8" t="s">
        <v>351</v>
      </c>
      <c r="G19" s="26">
        <v>882.86</v>
      </c>
      <c r="H19" s="134">
        <v>178.12</v>
      </c>
      <c r="I19" s="134">
        <v>704.74</v>
      </c>
      <c r="J19" s="134">
        <v>24.29</v>
      </c>
    </row>
    <row r="20" spans="1:10" ht="14.45" x14ac:dyDescent="0.3">
      <c r="A20" s="5"/>
      <c r="B20" s="6">
        <v>353</v>
      </c>
      <c r="C20" s="6" t="s">
        <v>10</v>
      </c>
      <c r="D20" s="6">
        <v>61795</v>
      </c>
      <c r="E20" s="7" t="s">
        <v>361</v>
      </c>
      <c r="F20" s="8" t="s">
        <v>351</v>
      </c>
      <c r="G20" s="26">
        <v>65586.149999999994</v>
      </c>
      <c r="H20" s="134">
        <v>13237.54</v>
      </c>
      <c r="I20" s="134">
        <v>52348.61</v>
      </c>
      <c r="J20" s="134">
        <v>1805.12</v>
      </c>
    </row>
    <row r="21" spans="1:10" ht="14.45" x14ac:dyDescent="0.3">
      <c r="A21" s="5"/>
      <c r="B21" s="6">
        <v>353</v>
      </c>
      <c r="C21" s="6" t="s">
        <v>10</v>
      </c>
      <c r="D21" s="6">
        <v>61796</v>
      </c>
      <c r="E21" s="7" t="s">
        <v>362</v>
      </c>
      <c r="F21" s="8" t="s">
        <v>351</v>
      </c>
      <c r="G21" s="26">
        <v>4371.9399999999996</v>
      </c>
      <c r="H21" s="134">
        <v>882.34</v>
      </c>
      <c r="I21" s="134">
        <v>3489.6</v>
      </c>
      <c r="J21" s="134">
        <v>120.32</v>
      </c>
    </row>
    <row r="22" spans="1:10" ht="14.45" x14ac:dyDescent="0.3">
      <c r="A22" s="5"/>
      <c r="B22" s="6">
        <v>353</v>
      </c>
      <c r="C22" s="6" t="s">
        <v>10</v>
      </c>
      <c r="D22" s="6">
        <v>61797</v>
      </c>
      <c r="E22" s="7" t="s">
        <v>363</v>
      </c>
      <c r="F22" s="8" t="s">
        <v>351</v>
      </c>
      <c r="G22" s="26">
        <v>46639.57</v>
      </c>
      <c r="H22" s="134">
        <v>9413.43</v>
      </c>
      <c r="I22" s="134">
        <v>37226.14</v>
      </c>
      <c r="J22" s="134">
        <v>1283.6500000000001</v>
      </c>
    </row>
    <row r="23" spans="1:10" ht="14.45" x14ac:dyDescent="0.3">
      <c r="A23" s="5"/>
      <c r="B23" s="6">
        <v>353</v>
      </c>
      <c r="C23" s="6" t="s">
        <v>10</v>
      </c>
      <c r="D23" s="6">
        <v>61798</v>
      </c>
      <c r="E23" s="7" t="s">
        <v>364</v>
      </c>
      <c r="F23" s="8" t="s">
        <v>351</v>
      </c>
      <c r="G23" s="26">
        <v>48951.58</v>
      </c>
      <c r="H23" s="134">
        <v>9880.1200000000008</v>
      </c>
      <c r="I23" s="134">
        <v>39071.46</v>
      </c>
      <c r="J23" s="134">
        <v>1347.29</v>
      </c>
    </row>
    <row r="24" spans="1:10" ht="14.45" x14ac:dyDescent="0.3">
      <c r="A24" s="5"/>
      <c r="B24" s="6">
        <v>353</v>
      </c>
      <c r="C24" s="6" t="s">
        <v>10</v>
      </c>
      <c r="D24" s="6">
        <v>61799</v>
      </c>
      <c r="E24" s="7" t="s">
        <v>16</v>
      </c>
      <c r="F24" s="8" t="s">
        <v>351</v>
      </c>
      <c r="G24" s="26">
        <v>33011.040000000001</v>
      </c>
      <c r="H24" s="134">
        <v>6662.77</v>
      </c>
      <c r="I24" s="134">
        <v>26348.27</v>
      </c>
      <c r="J24" s="134">
        <v>908.56</v>
      </c>
    </row>
    <row r="25" spans="1:10" ht="14.45" x14ac:dyDescent="0.3">
      <c r="A25" s="5"/>
      <c r="B25" s="6">
        <v>353</v>
      </c>
      <c r="C25" s="6" t="s">
        <v>10</v>
      </c>
      <c r="D25" s="6">
        <v>67149</v>
      </c>
      <c r="E25" s="7" t="s">
        <v>70</v>
      </c>
      <c r="F25" s="8" t="s">
        <v>351</v>
      </c>
      <c r="G25" s="26">
        <v>117052.52</v>
      </c>
      <c r="H25" s="134">
        <v>29531.59</v>
      </c>
      <c r="I25" s="134">
        <v>87520.93</v>
      </c>
      <c r="J25" s="134">
        <v>3221.62</v>
      </c>
    </row>
    <row r="26" spans="1:10" ht="14.45" x14ac:dyDescent="0.3">
      <c r="A26" s="5"/>
      <c r="B26" s="6">
        <v>353</v>
      </c>
      <c r="C26" s="6" t="s">
        <v>10</v>
      </c>
      <c r="D26" s="6">
        <v>67150</v>
      </c>
      <c r="E26" s="7" t="s">
        <v>365</v>
      </c>
      <c r="F26" s="8" t="s">
        <v>351</v>
      </c>
      <c r="G26" s="26">
        <v>2579.48</v>
      </c>
      <c r="H26" s="134">
        <v>650.79999999999995</v>
      </c>
      <c r="I26" s="134">
        <v>1928.68</v>
      </c>
      <c r="J26" s="134">
        <v>70.989999999999995</v>
      </c>
    </row>
    <row r="27" spans="1:10" ht="14.45" x14ac:dyDescent="0.3">
      <c r="A27" s="5"/>
      <c r="B27" s="6">
        <v>353</v>
      </c>
      <c r="C27" s="6" t="s">
        <v>10</v>
      </c>
      <c r="D27" s="6">
        <v>67151</v>
      </c>
      <c r="E27" s="7" t="s">
        <v>366</v>
      </c>
      <c r="F27" s="8" t="s">
        <v>351</v>
      </c>
      <c r="G27" s="26">
        <v>6599.6</v>
      </c>
      <c r="H27" s="134">
        <v>1665.08</v>
      </c>
      <c r="I27" s="134">
        <v>4934.5200000000004</v>
      </c>
      <c r="J27" s="134">
        <v>181.64</v>
      </c>
    </row>
    <row r="28" spans="1:10" ht="14.45" x14ac:dyDescent="0.3">
      <c r="A28" s="5"/>
      <c r="B28" s="6">
        <v>353</v>
      </c>
      <c r="C28" s="6" t="s">
        <v>10</v>
      </c>
      <c r="D28" s="6">
        <v>67152</v>
      </c>
      <c r="E28" s="7" t="s">
        <v>367</v>
      </c>
      <c r="F28" s="8" t="s">
        <v>351</v>
      </c>
      <c r="G28" s="26">
        <v>18825.3</v>
      </c>
      <c r="H28" s="134">
        <v>4749.53</v>
      </c>
      <c r="I28" s="134">
        <v>14075.77</v>
      </c>
      <c r="J28" s="134">
        <v>518.12</v>
      </c>
    </row>
    <row r="29" spans="1:10" ht="14.45" x14ac:dyDescent="0.3">
      <c r="A29" s="5"/>
      <c r="B29" s="6">
        <v>353</v>
      </c>
      <c r="C29" s="6" t="s">
        <v>10</v>
      </c>
      <c r="D29" s="6">
        <v>67153</v>
      </c>
      <c r="E29" s="7" t="s">
        <v>368</v>
      </c>
      <c r="F29" s="8" t="s">
        <v>351</v>
      </c>
      <c r="G29" s="26">
        <v>2172.31</v>
      </c>
      <c r="H29" s="134">
        <v>548.01</v>
      </c>
      <c r="I29" s="134">
        <v>1624.3</v>
      </c>
      <c r="J29" s="134">
        <v>59.78</v>
      </c>
    </row>
    <row r="30" spans="1:10" ht="14.45" x14ac:dyDescent="0.3">
      <c r="A30" s="5"/>
      <c r="B30" s="6">
        <v>353</v>
      </c>
      <c r="C30" s="6" t="s">
        <v>10</v>
      </c>
      <c r="D30" s="6">
        <v>67154</v>
      </c>
      <c r="E30" s="7" t="s">
        <v>369</v>
      </c>
      <c r="F30" s="8" t="s">
        <v>351</v>
      </c>
      <c r="G30" s="26">
        <v>18825.3</v>
      </c>
      <c r="H30" s="134">
        <v>4749.53</v>
      </c>
      <c r="I30" s="134">
        <v>14075.77</v>
      </c>
      <c r="J30" s="134">
        <v>518.12</v>
      </c>
    </row>
    <row r="31" spans="1:10" ht="14.45" x14ac:dyDescent="0.3">
      <c r="A31" s="5"/>
      <c r="B31" s="6">
        <v>353</v>
      </c>
      <c r="C31" s="6" t="s">
        <v>10</v>
      </c>
      <c r="D31" s="6">
        <v>67155</v>
      </c>
      <c r="E31" s="7" t="s">
        <v>370</v>
      </c>
      <c r="F31" s="8" t="s">
        <v>351</v>
      </c>
      <c r="G31" s="26">
        <v>6461.12</v>
      </c>
      <c r="H31" s="134">
        <v>1630.09</v>
      </c>
      <c r="I31" s="134">
        <v>4831.03</v>
      </c>
      <c r="J31" s="134">
        <v>177.82</v>
      </c>
    </row>
    <row r="32" spans="1:10" ht="14.45" x14ac:dyDescent="0.3">
      <c r="A32" s="5"/>
      <c r="B32" s="6">
        <v>353</v>
      </c>
      <c r="C32" s="6" t="s">
        <v>10</v>
      </c>
      <c r="D32" s="6">
        <v>67156</v>
      </c>
      <c r="E32" s="7" t="s">
        <v>371</v>
      </c>
      <c r="F32" s="8" t="s">
        <v>351</v>
      </c>
      <c r="G32" s="26">
        <v>31003.46</v>
      </c>
      <c r="H32" s="134">
        <v>7821.99</v>
      </c>
      <c r="I32" s="134">
        <v>23181.47</v>
      </c>
      <c r="J32" s="134">
        <v>853.3</v>
      </c>
    </row>
    <row r="33" spans="1:10" ht="14.45" x14ac:dyDescent="0.3">
      <c r="A33" s="5"/>
      <c r="B33" s="6">
        <v>353</v>
      </c>
      <c r="C33" s="6" t="s">
        <v>10</v>
      </c>
      <c r="D33" s="6">
        <v>67157</v>
      </c>
      <c r="E33" s="7" t="s">
        <v>113</v>
      </c>
      <c r="F33" s="8" t="s">
        <v>351</v>
      </c>
      <c r="G33" s="26">
        <v>34070.730000000003</v>
      </c>
      <c r="H33" s="134">
        <v>8595.77</v>
      </c>
      <c r="I33" s="134">
        <v>25474.959999999999</v>
      </c>
      <c r="J33" s="134">
        <v>937.72</v>
      </c>
    </row>
    <row r="34" spans="1:10" ht="14.45" x14ac:dyDescent="0.3">
      <c r="A34" s="5"/>
      <c r="B34" s="6">
        <v>353</v>
      </c>
      <c r="C34" s="6" t="s">
        <v>10</v>
      </c>
      <c r="D34" s="6">
        <v>9177</v>
      </c>
      <c r="E34" s="7" t="s">
        <v>372</v>
      </c>
      <c r="F34" s="8" t="s">
        <v>351</v>
      </c>
      <c r="G34" s="26">
        <v>6268.05</v>
      </c>
      <c r="H34" s="134">
        <v>4500.83</v>
      </c>
      <c r="I34" s="134">
        <v>1767.22</v>
      </c>
      <c r="J34" s="134">
        <v>171.02</v>
      </c>
    </row>
    <row r="35" spans="1:10" ht="14.45" x14ac:dyDescent="0.3">
      <c r="A35" s="5"/>
      <c r="B35" s="6">
        <v>353</v>
      </c>
      <c r="C35" s="6" t="s">
        <v>10</v>
      </c>
      <c r="D35" s="6">
        <v>9178</v>
      </c>
      <c r="E35" s="7" t="s">
        <v>373</v>
      </c>
      <c r="F35" s="8" t="s">
        <v>351</v>
      </c>
      <c r="G35" s="26">
        <v>3414.38</v>
      </c>
      <c r="H35" s="134">
        <v>2451.41</v>
      </c>
      <c r="I35" s="134">
        <v>962.97</v>
      </c>
      <c r="J35" s="134">
        <v>93.15</v>
      </c>
    </row>
    <row r="36" spans="1:10" ht="14.45" x14ac:dyDescent="0.3">
      <c r="A36" s="5"/>
      <c r="B36" s="6">
        <v>353</v>
      </c>
      <c r="C36" s="6" t="s">
        <v>10</v>
      </c>
      <c r="D36" s="6">
        <v>9179</v>
      </c>
      <c r="E36" s="7" t="s">
        <v>374</v>
      </c>
      <c r="F36" s="8" t="s">
        <v>351</v>
      </c>
      <c r="G36" s="26">
        <v>2469.8000000000002</v>
      </c>
      <c r="H36" s="134">
        <v>1773.06</v>
      </c>
      <c r="I36" s="134">
        <v>696.74</v>
      </c>
      <c r="J36" s="134">
        <v>67.37</v>
      </c>
    </row>
    <row r="37" spans="1:10" ht="14.45" x14ac:dyDescent="0.3">
      <c r="A37" s="5"/>
      <c r="B37" s="6">
        <v>353</v>
      </c>
      <c r="C37" s="6" t="s">
        <v>10</v>
      </c>
      <c r="D37" s="6">
        <v>9180</v>
      </c>
      <c r="E37" s="7" t="s">
        <v>375</v>
      </c>
      <c r="F37" s="8" t="s">
        <v>351</v>
      </c>
      <c r="G37" s="26">
        <v>12414.16</v>
      </c>
      <c r="H37" s="134">
        <v>8914.01</v>
      </c>
      <c r="I37" s="134">
        <v>3500.15</v>
      </c>
      <c r="J37" s="134">
        <v>338.7</v>
      </c>
    </row>
    <row r="38" spans="1:10" ht="14.45" x14ac:dyDescent="0.3">
      <c r="A38" s="5"/>
      <c r="B38" s="6">
        <v>353</v>
      </c>
      <c r="C38" s="6" t="s">
        <v>10</v>
      </c>
      <c r="D38" s="6">
        <v>9181</v>
      </c>
      <c r="E38" s="7" t="s">
        <v>376</v>
      </c>
      <c r="F38" s="8" t="s">
        <v>351</v>
      </c>
      <c r="G38" s="26">
        <v>1704.83</v>
      </c>
      <c r="H38" s="134">
        <v>1224.32</v>
      </c>
      <c r="I38" s="134">
        <v>480.51</v>
      </c>
      <c r="J38" s="134">
        <v>46.51</v>
      </c>
    </row>
    <row r="39" spans="1:10" ht="14.45" x14ac:dyDescent="0.3">
      <c r="A39" s="5"/>
      <c r="B39" s="6">
        <v>353</v>
      </c>
      <c r="C39" s="6" t="s">
        <v>10</v>
      </c>
      <c r="D39" s="6">
        <v>9184</v>
      </c>
      <c r="E39" s="7" t="s">
        <v>377</v>
      </c>
      <c r="F39" s="8" t="s">
        <v>351</v>
      </c>
      <c r="G39" s="26">
        <v>5120.25</v>
      </c>
      <c r="H39" s="134">
        <v>3676.36</v>
      </c>
      <c r="I39" s="134">
        <v>1443.89</v>
      </c>
      <c r="J39" s="134">
        <v>139.69</v>
      </c>
    </row>
    <row r="40" spans="1:10" ht="14.45" x14ac:dyDescent="0.3">
      <c r="A40" s="5"/>
      <c r="B40" s="6">
        <v>353</v>
      </c>
      <c r="C40" s="6" t="s">
        <v>10</v>
      </c>
      <c r="D40" s="6">
        <v>9185</v>
      </c>
      <c r="E40" s="7" t="s">
        <v>378</v>
      </c>
      <c r="F40" s="8" t="s">
        <v>351</v>
      </c>
      <c r="G40" s="26">
        <v>10349.02</v>
      </c>
      <c r="H40" s="134">
        <v>7431.19</v>
      </c>
      <c r="I40" s="134">
        <v>2917.83</v>
      </c>
      <c r="J40" s="134">
        <v>282.36</v>
      </c>
    </row>
    <row r="41" spans="1:10" ht="14.45" x14ac:dyDescent="0.3">
      <c r="A41" s="5"/>
      <c r="B41" s="6">
        <v>353</v>
      </c>
      <c r="C41" s="6" t="s">
        <v>10</v>
      </c>
      <c r="D41" s="6">
        <v>9186</v>
      </c>
      <c r="E41" s="7" t="s">
        <v>379</v>
      </c>
      <c r="F41" s="8" t="s">
        <v>351</v>
      </c>
      <c r="G41" s="26">
        <v>20884.7</v>
      </c>
      <c r="H41" s="134">
        <v>14996.11</v>
      </c>
      <c r="I41" s="134">
        <v>5888.59</v>
      </c>
      <c r="J41" s="134">
        <v>569.80999999999995</v>
      </c>
    </row>
    <row r="42" spans="1:10" ht="14.45" x14ac:dyDescent="0.3">
      <c r="A42" s="5"/>
      <c r="B42" s="6">
        <v>353</v>
      </c>
      <c r="C42" s="6" t="s">
        <v>10</v>
      </c>
      <c r="D42" s="6">
        <v>9187</v>
      </c>
      <c r="E42" s="7" t="s">
        <v>380</v>
      </c>
      <c r="F42" s="8" t="s">
        <v>351</v>
      </c>
      <c r="G42" s="26">
        <v>663.36</v>
      </c>
      <c r="H42" s="134">
        <v>474.49</v>
      </c>
      <c r="I42" s="134">
        <v>188.87</v>
      </c>
      <c r="J42" s="134">
        <v>18.25</v>
      </c>
    </row>
    <row r="43" spans="1:10" ht="14.45" x14ac:dyDescent="0.3">
      <c r="A43" s="5"/>
      <c r="B43" s="6">
        <v>353</v>
      </c>
      <c r="C43" s="6" t="s">
        <v>10</v>
      </c>
      <c r="D43" s="6">
        <v>9188</v>
      </c>
      <c r="E43" s="7" t="s">
        <v>381</v>
      </c>
      <c r="F43" s="8" t="s">
        <v>351</v>
      </c>
      <c r="G43" s="26">
        <v>74630.06</v>
      </c>
      <c r="H43" s="134">
        <v>53588.91</v>
      </c>
      <c r="I43" s="134">
        <v>21041.15</v>
      </c>
      <c r="J43" s="134">
        <v>2036.21</v>
      </c>
    </row>
    <row r="44" spans="1:10" ht="14.45" x14ac:dyDescent="0.3">
      <c r="A44" s="5"/>
      <c r="B44" s="6">
        <v>353</v>
      </c>
      <c r="C44" s="6" t="s">
        <v>10</v>
      </c>
      <c r="D44" s="6">
        <v>9189</v>
      </c>
      <c r="E44" s="7" t="s">
        <v>382</v>
      </c>
      <c r="F44" s="8" t="s">
        <v>351</v>
      </c>
      <c r="G44" s="26">
        <v>5822.98</v>
      </c>
      <c r="H44" s="134">
        <v>4181.3999999999996</v>
      </c>
      <c r="I44" s="134">
        <v>1641.58</v>
      </c>
      <c r="J44" s="134">
        <v>158.88</v>
      </c>
    </row>
    <row r="45" spans="1:10" ht="14.45" x14ac:dyDescent="0.3">
      <c r="A45" s="5"/>
      <c r="B45" s="6">
        <v>353</v>
      </c>
      <c r="C45" s="6" t="s">
        <v>10</v>
      </c>
      <c r="D45" s="6">
        <v>9190</v>
      </c>
      <c r="E45" s="7" t="s">
        <v>383</v>
      </c>
      <c r="F45" s="8" t="s">
        <v>351</v>
      </c>
      <c r="G45" s="26">
        <v>1717.12</v>
      </c>
      <c r="H45" s="134">
        <v>1232.75</v>
      </c>
      <c r="I45" s="134">
        <v>484.37</v>
      </c>
      <c r="J45" s="134">
        <v>46.85</v>
      </c>
    </row>
    <row r="46" spans="1:10" ht="14.45" x14ac:dyDescent="0.3">
      <c r="A46" s="5"/>
      <c r="B46" s="6">
        <v>353</v>
      </c>
      <c r="C46" s="6" t="s">
        <v>10</v>
      </c>
      <c r="D46" s="6">
        <v>9191</v>
      </c>
      <c r="E46" s="7" t="s">
        <v>256</v>
      </c>
      <c r="F46" s="8" t="s">
        <v>351</v>
      </c>
      <c r="G46" s="26">
        <v>86141.92</v>
      </c>
      <c r="H46" s="134">
        <v>61855.34</v>
      </c>
      <c r="I46" s="134">
        <v>24286.58</v>
      </c>
      <c r="J46" s="134">
        <v>2350.29</v>
      </c>
    </row>
    <row r="47" spans="1:10" ht="14.45" x14ac:dyDescent="0.3">
      <c r="A47" s="5"/>
      <c r="B47" s="6">
        <v>353</v>
      </c>
      <c r="C47" s="6" t="s">
        <v>10</v>
      </c>
      <c r="D47" s="6">
        <v>9192</v>
      </c>
      <c r="E47" s="7" t="s">
        <v>384</v>
      </c>
      <c r="F47" s="8" t="s">
        <v>351</v>
      </c>
      <c r="G47" s="26">
        <v>1893.89</v>
      </c>
      <c r="H47" s="134">
        <v>1359.95</v>
      </c>
      <c r="I47" s="134">
        <v>533.94000000000005</v>
      </c>
      <c r="J47" s="134">
        <v>51.66</v>
      </c>
    </row>
    <row r="48" spans="1:10" ht="14.45" x14ac:dyDescent="0.3">
      <c r="A48" s="5"/>
      <c r="B48" s="6">
        <v>353</v>
      </c>
      <c r="C48" s="6" t="s">
        <v>10</v>
      </c>
      <c r="D48" s="6">
        <v>9193</v>
      </c>
      <c r="E48" s="7" t="s">
        <v>385</v>
      </c>
      <c r="F48" s="8" t="s">
        <v>351</v>
      </c>
      <c r="G48" s="26">
        <v>7313.66</v>
      </c>
      <c r="H48" s="134">
        <v>5251.47</v>
      </c>
      <c r="I48" s="134">
        <v>2062.19</v>
      </c>
      <c r="J48" s="134">
        <v>199.53</v>
      </c>
    </row>
    <row r="49" spans="1:10" ht="14.45" x14ac:dyDescent="0.3">
      <c r="A49" s="5"/>
      <c r="B49" s="6">
        <v>353</v>
      </c>
      <c r="C49" s="6" t="s">
        <v>10</v>
      </c>
      <c r="D49" s="6">
        <v>9194</v>
      </c>
      <c r="E49" s="7" t="s">
        <v>386</v>
      </c>
      <c r="F49" s="8" t="s">
        <v>351</v>
      </c>
      <c r="G49" s="26">
        <v>1567.61</v>
      </c>
      <c r="H49" s="134">
        <v>1125.56</v>
      </c>
      <c r="I49" s="134">
        <v>442.05</v>
      </c>
      <c r="J49" s="134">
        <v>42.77</v>
      </c>
    </row>
    <row r="50" spans="1:10" ht="14.45" x14ac:dyDescent="0.3">
      <c r="A50" s="5"/>
      <c r="B50" s="6">
        <v>353</v>
      </c>
      <c r="C50" s="6" t="s">
        <v>10</v>
      </c>
      <c r="D50" s="6">
        <v>9195</v>
      </c>
      <c r="E50" s="7" t="s">
        <v>387</v>
      </c>
      <c r="F50" s="8" t="s">
        <v>351</v>
      </c>
      <c r="G50" s="26">
        <v>1958.31</v>
      </c>
      <c r="H50" s="134">
        <v>1405.86</v>
      </c>
      <c r="I50" s="134">
        <v>552.45000000000005</v>
      </c>
      <c r="J50" s="134">
        <v>53.42</v>
      </c>
    </row>
    <row r="51" spans="1:10" ht="14.45" x14ac:dyDescent="0.3">
      <c r="A51" s="5"/>
      <c r="B51" s="6">
        <v>353</v>
      </c>
      <c r="C51" s="6" t="s">
        <v>10</v>
      </c>
      <c r="D51" s="6">
        <v>9196</v>
      </c>
      <c r="E51" s="7" t="s">
        <v>388</v>
      </c>
      <c r="F51" s="8" t="s">
        <v>351</v>
      </c>
      <c r="G51" s="26">
        <v>671.93</v>
      </c>
      <c r="H51" s="134">
        <v>480.69</v>
      </c>
      <c r="I51" s="134">
        <v>191.24</v>
      </c>
      <c r="J51" s="134">
        <v>18.489999999999998</v>
      </c>
    </row>
    <row r="52" spans="1:10" ht="14.45" x14ac:dyDescent="0.3">
      <c r="A52" s="5"/>
      <c r="B52" s="6">
        <v>353</v>
      </c>
      <c r="C52" s="6" t="s">
        <v>10</v>
      </c>
      <c r="D52" s="6">
        <v>9197</v>
      </c>
      <c r="E52" s="7" t="s">
        <v>389</v>
      </c>
      <c r="F52" s="8" t="s">
        <v>351</v>
      </c>
      <c r="G52" s="26">
        <v>3391.22</v>
      </c>
      <c r="H52" s="134">
        <v>2434.9899999999998</v>
      </c>
      <c r="I52" s="134">
        <v>956.23</v>
      </c>
      <c r="J52" s="134">
        <v>92.52</v>
      </c>
    </row>
    <row r="53" spans="1:10" ht="14.45" x14ac:dyDescent="0.3">
      <c r="A53" s="5"/>
      <c r="B53" s="6">
        <v>353</v>
      </c>
      <c r="C53" s="6" t="s">
        <v>10</v>
      </c>
      <c r="D53" s="6">
        <v>9198</v>
      </c>
      <c r="E53" s="7" t="s">
        <v>390</v>
      </c>
      <c r="F53" s="8" t="s">
        <v>351</v>
      </c>
      <c r="G53" s="26">
        <v>19310.11</v>
      </c>
      <c r="H53" s="134">
        <v>13865.76</v>
      </c>
      <c r="I53" s="134">
        <v>5444.35</v>
      </c>
      <c r="J53" s="134">
        <v>526.85</v>
      </c>
    </row>
    <row r="54" spans="1:10" ht="14.45" x14ac:dyDescent="0.3">
      <c r="A54" s="5"/>
      <c r="B54" s="6">
        <v>353</v>
      </c>
      <c r="C54" s="6" t="s">
        <v>10</v>
      </c>
      <c r="D54" s="6">
        <v>9199</v>
      </c>
      <c r="E54" s="7" t="s">
        <v>391</v>
      </c>
      <c r="F54" s="8" t="s">
        <v>351</v>
      </c>
      <c r="G54" s="26">
        <v>80289.16</v>
      </c>
      <c r="H54" s="134">
        <v>57652.66</v>
      </c>
      <c r="I54" s="134">
        <v>22636.5</v>
      </c>
      <c r="J54" s="134">
        <v>2190.61</v>
      </c>
    </row>
    <row r="55" spans="1:10" ht="14.45" x14ac:dyDescent="0.3">
      <c r="A55" s="5"/>
      <c r="B55" s="6">
        <v>353</v>
      </c>
      <c r="C55" s="6" t="s">
        <v>10</v>
      </c>
      <c r="D55" s="6">
        <v>9200</v>
      </c>
      <c r="E55" s="7" t="s">
        <v>392</v>
      </c>
      <c r="F55" s="8" t="s">
        <v>351</v>
      </c>
      <c r="G55" s="26">
        <v>1502.13</v>
      </c>
      <c r="H55" s="134">
        <v>1078.99</v>
      </c>
      <c r="I55" s="134">
        <v>423.14</v>
      </c>
      <c r="J55" s="134">
        <v>40.99</v>
      </c>
    </row>
    <row r="56" spans="1:10" ht="14.45" x14ac:dyDescent="0.3">
      <c r="A56" s="5"/>
      <c r="B56" s="6">
        <v>353</v>
      </c>
      <c r="C56" s="6" t="s">
        <v>10</v>
      </c>
      <c r="D56" s="6">
        <v>9201</v>
      </c>
      <c r="E56" s="7" t="s">
        <v>393</v>
      </c>
      <c r="F56" s="8" t="s">
        <v>351</v>
      </c>
      <c r="G56" s="26">
        <v>4387.08</v>
      </c>
      <c r="H56" s="134">
        <v>3149.81</v>
      </c>
      <c r="I56" s="134">
        <v>1237.27</v>
      </c>
      <c r="J56" s="134">
        <v>119.69</v>
      </c>
    </row>
    <row r="57" spans="1:10" ht="14.45" x14ac:dyDescent="0.3">
      <c r="A57" s="5"/>
      <c r="B57" s="6">
        <v>353</v>
      </c>
      <c r="C57" s="6" t="s">
        <v>10</v>
      </c>
      <c r="D57" s="6">
        <v>9202</v>
      </c>
      <c r="E57" s="7" t="s">
        <v>394</v>
      </c>
      <c r="F57" s="8" t="s">
        <v>351</v>
      </c>
      <c r="G57" s="26">
        <v>5875.68</v>
      </c>
      <c r="H57" s="134">
        <v>4219.12</v>
      </c>
      <c r="I57" s="134">
        <v>1656.56</v>
      </c>
      <c r="J57" s="134">
        <v>160.31</v>
      </c>
    </row>
    <row r="58" spans="1:10" ht="14.45" x14ac:dyDescent="0.3">
      <c r="A58" s="5"/>
      <c r="B58" s="6">
        <v>353</v>
      </c>
      <c r="C58" s="6" t="s">
        <v>10</v>
      </c>
      <c r="D58" s="6">
        <v>9203</v>
      </c>
      <c r="E58" s="7" t="s">
        <v>395</v>
      </c>
      <c r="F58" s="8" t="s">
        <v>351</v>
      </c>
      <c r="G58" s="26">
        <v>46122.15</v>
      </c>
      <c r="H58" s="134">
        <v>33118.720000000001</v>
      </c>
      <c r="I58" s="134">
        <v>13003.43</v>
      </c>
      <c r="J58" s="134">
        <v>1258.3900000000001</v>
      </c>
    </row>
    <row r="59" spans="1:10" ht="14.45" x14ac:dyDescent="0.3">
      <c r="A59" s="5"/>
      <c r="B59" s="6">
        <v>353</v>
      </c>
      <c r="C59" s="6" t="s">
        <v>10</v>
      </c>
      <c r="D59" s="6">
        <v>9204</v>
      </c>
      <c r="E59" s="7" t="s">
        <v>396</v>
      </c>
      <c r="F59" s="8" t="s">
        <v>351</v>
      </c>
      <c r="G59" s="26">
        <v>2474.9299999999998</v>
      </c>
      <c r="H59" s="134">
        <v>1777.41</v>
      </c>
      <c r="I59" s="134">
        <v>697.52</v>
      </c>
      <c r="J59" s="134">
        <v>67.53</v>
      </c>
    </row>
    <row r="60" spans="1:10" ht="14.45" x14ac:dyDescent="0.3">
      <c r="A60" s="5"/>
      <c r="B60" s="6">
        <v>353</v>
      </c>
      <c r="C60" s="6" t="s">
        <v>10</v>
      </c>
      <c r="D60" s="6">
        <v>9205</v>
      </c>
      <c r="E60" s="7" t="s">
        <v>397</v>
      </c>
      <c r="F60" s="8" t="s">
        <v>351</v>
      </c>
      <c r="G60" s="26">
        <v>5708.17</v>
      </c>
      <c r="H60" s="134">
        <v>4098.72</v>
      </c>
      <c r="I60" s="134">
        <v>1609.45</v>
      </c>
      <c r="J60" s="134">
        <v>155.72999999999999</v>
      </c>
    </row>
    <row r="61" spans="1:10" ht="14.45" x14ac:dyDescent="0.3">
      <c r="A61" s="5"/>
      <c r="B61" s="6">
        <v>353</v>
      </c>
      <c r="C61" s="6" t="s">
        <v>10</v>
      </c>
      <c r="D61" s="6">
        <v>9206</v>
      </c>
      <c r="E61" s="7" t="s">
        <v>398</v>
      </c>
      <c r="F61" s="8" t="s">
        <v>351</v>
      </c>
      <c r="G61" s="26">
        <v>6339.22</v>
      </c>
      <c r="H61" s="134">
        <v>4551.7700000000004</v>
      </c>
      <c r="I61" s="134">
        <v>1787.45</v>
      </c>
      <c r="J61" s="134">
        <v>172.96</v>
      </c>
    </row>
    <row r="62" spans="1:10" ht="14.45" x14ac:dyDescent="0.3">
      <c r="A62" s="5"/>
      <c r="B62" s="6">
        <v>353</v>
      </c>
      <c r="C62" s="6" t="s">
        <v>10</v>
      </c>
      <c r="D62" s="6">
        <v>9207</v>
      </c>
      <c r="E62" s="7" t="s">
        <v>399</v>
      </c>
      <c r="F62" s="8" t="s">
        <v>351</v>
      </c>
      <c r="G62" s="26">
        <v>4731.2</v>
      </c>
      <c r="H62" s="134">
        <v>3397.38</v>
      </c>
      <c r="I62" s="134">
        <v>1333.82</v>
      </c>
      <c r="J62" s="134">
        <v>129.08000000000001</v>
      </c>
    </row>
    <row r="63" spans="1:10" ht="14.45" x14ac:dyDescent="0.3">
      <c r="A63" s="5"/>
      <c r="B63" s="6">
        <v>353</v>
      </c>
      <c r="C63" s="6" t="s">
        <v>10</v>
      </c>
      <c r="D63" s="6">
        <v>9208</v>
      </c>
      <c r="E63" s="7" t="s">
        <v>400</v>
      </c>
      <c r="F63" s="8" t="s">
        <v>351</v>
      </c>
      <c r="G63" s="26">
        <v>6844.15</v>
      </c>
      <c r="H63" s="134">
        <v>4914.3599999999997</v>
      </c>
      <c r="I63" s="134">
        <v>1929.79</v>
      </c>
      <c r="J63" s="134">
        <v>186.73</v>
      </c>
    </row>
    <row r="64" spans="1:10" ht="14.45" x14ac:dyDescent="0.3">
      <c r="A64" s="5"/>
      <c r="B64" s="6">
        <v>353</v>
      </c>
      <c r="C64" s="6" t="s">
        <v>10</v>
      </c>
      <c r="D64" s="6">
        <v>9209</v>
      </c>
      <c r="E64" s="7" t="s">
        <v>401</v>
      </c>
      <c r="F64" s="8" t="s">
        <v>351</v>
      </c>
      <c r="G64" s="26">
        <v>8428.1</v>
      </c>
      <c r="H64" s="134">
        <v>6051.71</v>
      </c>
      <c r="I64" s="134">
        <v>2376.39</v>
      </c>
      <c r="J64" s="134">
        <v>229.95</v>
      </c>
    </row>
    <row r="65" spans="1:11" ht="14.45" x14ac:dyDescent="0.3">
      <c r="A65" s="5"/>
      <c r="B65" s="6">
        <v>353</v>
      </c>
      <c r="C65" s="6" t="s">
        <v>10</v>
      </c>
      <c r="D65" s="6">
        <v>9210</v>
      </c>
      <c r="E65" s="7" t="s">
        <v>402</v>
      </c>
      <c r="F65" s="8" t="s">
        <v>351</v>
      </c>
      <c r="G65" s="26">
        <v>8528.01</v>
      </c>
      <c r="H65" s="134">
        <v>6123.53</v>
      </c>
      <c r="I65" s="134">
        <v>2404.48</v>
      </c>
      <c r="J65" s="134">
        <v>232.67</v>
      </c>
    </row>
    <row r="66" spans="1:11" ht="14.45" x14ac:dyDescent="0.3">
      <c r="A66" s="5"/>
      <c r="B66" s="6">
        <v>353</v>
      </c>
      <c r="C66" s="6" t="s">
        <v>10</v>
      </c>
      <c r="D66" s="6">
        <v>9212</v>
      </c>
      <c r="E66" s="7" t="s">
        <v>341</v>
      </c>
      <c r="F66" s="8" t="s">
        <v>351</v>
      </c>
      <c r="G66" s="26">
        <v>4133.0600000000004</v>
      </c>
      <c r="H66" s="134">
        <v>4133.0600000000004</v>
      </c>
      <c r="I66" s="134">
        <v>0</v>
      </c>
      <c r="J66" s="134">
        <v>26.25</v>
      </c>
    </row>
    <row r="67" spans="1:11" ht="14.45" x14ac:dyDescent="0.3">
      <c r="A67" s="5"/>
      <c r="B67" s="6">
        <v>353</v>
      </c>
      <c r="C67" s="6" t="s">
        <v>10</v>
      </c>
      <c r="D67" s="6">
        <v>9214</v>
      </c>
      <c r="E67" s="7" t="s">
        <v>403</v>
      </c>
      <c r="F67" s="8" t="s">
        <v>351</v>
      </c>
      <c r="G67" s="26">
        <v>1879.1</v>
      </c>
      <c r="H67" s="134">
        <v>1349.01</v>
      </c>
      <c r="I67" s="134">
        <v>530.09</v>
      </c>
      <c r="J67" s="134">
        <v>51.26</v>
      </c>
    </row>
    <row r="68" spans="1:11" ht="14.45" x14ac:dyDescent="0.3">
      <c r="A68" s="5"/>
      <c r="B68" s="6">
        <v>353</v>
      </c>
      <c r="C68" s="6" t="s">
        <v>10</v>
      </c>
      <c r="D68" s="6">
        <v>9215</v>
      </c>
      <c r="E68" s="7" t="s">
        <v>404</v>
      </c>
      <c r="F68" s="8" t="s">
        <v>351</v>
      </c>
      <c r="G68" s="26">
        <v>737.3</v>
      </c>
      <c r="H68" s="134">
        <v>527.49</v>
      </c>
      <c r="I68" s="134">
        <v>209.81</v>
      </c>
      <c r="J68" s="134">
        <v>20.29</v>
      </c>
    </row>
    <row r="69" spans="1:11" ht="14.45" x14ac:dyDescent="0.3">
      <c r="A69" s="5"/>
      <c r="B69" s="6">
        <v>353</v>
      </c>
      <c r="C69" s="6" t="s">
        <v>10</v>
      </c>
      <c r="D69" s="6">
        <v>9216</v>
      </c>
      <c r="E69" s="7" t="s">
        <v>405</v>
      </c>
      <c r="F69" s="8" t="s">
        <v>351</v>
      </c>
      <c r="G69" s="26">
        <v>1848.88</v>
      </c>
      <c r="H69" s="134">
        <v>1327.31</v>
      </c>
      <c r="I69" s="134">
        <v>521.57000000000005</v>
      </c>
      <c r="J69" s="134">
        <v>50.44</v>
      </c>
    </row>
    <row r="70" spans="1:11" ht="14.45" x14ac:dyDescent="0.3">
      <c r="A70" s="5"/>
      <c r="B70" s="6">
        <v>353</v>
      </c>
      <c r="C70" s="6" t="s">
        <v>10</v>
      </c>
      <c r="D70" s="6">
        <v>9217</v>
      </c>
      <c r="E70" s="7" t="s">
        <v>406</v>
      </c>
      <c r="F70" s="8" t="s">
        <v>351</v>
      </c>
      <c r="G70" s="26">
        <v>4475.62</v>
      </c>
      <c r="H70" s="134">
        <v>3214.12</v>
      </c>
      <c r="I70" s="134">
        <v>1261.5</v>
      </c>
      <c r="J70" s="134">
        <v>122.12</v>
      </c>
    </row>
    <row r="71" spans="1:11" ht="14.45" x14ac:dyDescent="0.3">
      <c r="A71" s="5"/>
      <c r="B71" s="6">
        <v>353</v>
      </c>
      <c r="C71" s="6" t="s">
        <v>10</v>
      </c>
      <c r="D71" s="6">
        <v>9218</v>
      </c>
      <c r="E71" s="7" t="s">
        <v>407</v>
      </c>
      <c r="F71" s="8" t="s">
        <v>351</v>
      </c>
      <c r="G71" s="26">
        <v>2588.7399999999998</v>
      </c>
      <c r="H71" s="134">
        <v>1859.1</v>
      </c>
      <c r="I71" s="134">
        <v>729.64</v>
      </c>
      <c r="J71" s="134">
        <v>70.63</v>
      </c>
    </row>
    <row r="72" spans="1:11" ht="14.45" x14ac:dyDescent="0.3">
      <c r="A72" s="5"/>
      <c r="B72" s="6">
        <v>353</v>
      </c>
      <c r="C72" s="6" t="s">
        <v>10</v>
      </c>
      <c r="D72" s="6">
        <v>9219</v>
      </c>
      <c r="E72" s="7" t="s">
        <v>79</v>
      </c>
      <c r="F72" s="8" t="s">
        <v>351</v>
      </c>
      <c r="G72" s="26">
        <v>399.66</v>
      </c>
      <c r="H72" s="134">
        <v>399.66</v>
      </c>
      <c r="I72" s="134">
        <v>0</v>
      </c>
      <c r="J72" s="144">
        <v>0</v>
      </c>
    </row>
    <row r="73" spans="1:11" ht="14.45" x14ac:dyDescent="0.3">
      <c r="A73" s="5"/>
      <c r="B73" s="6">
        <v>353</v>
      </c>
      <c r="C73" s="6" t="s">
        <v>10</v>
      </c>
      <c r="D73" s="6">
        <v>9220</v>
      </c>
      <c r="E73" s="7" t="s">
        <v>408</v>
      </c>
      <c r="F73" s="8" t="s">
        <v>351</v>
      </c>
      <c r="G73" s="26">
        <v>1703.18</v>
      </c>
      <c r="H73" s="134">
        <v>1703.18</v>
      </c>
      <c r="I73" s="134">
        <v>0</v>
      </c>
      <c r="J73" s="144">
        <v>0</v>
      </c>
    </row>
    <row r="74" spans="1:11" ht="14.45" x14ac:dyDescent="0.3">
      <c r="A74" s="5"/>
      <c r="B74" s="6">
        <v>353</v>
      </c>
      <c r="C74" s="6" t="s">
        <v>10</v>
      </c>
      <c r="D74" s="6">
        <v>9221</v>
      </c>
      <c r="E74" s="7" t="s">
        <v>409</v>
      </c>
      <c r="F74" s="8" t="s">
        <v>351</v>
      </c>
      <c r="G74" s="26">
        <v>6763.52</v>
      </c>
      <c r="H74" s="134">
        <v>6763.52</v>
      </c>
      <c r="I74" s="134">
        <v>0</v>
      </c>
      <c r="J74" s="144">
        <v>0</v>
      </c>
    </row>
    <row r="75" spans="1:11" ht="14.45" x14ac:dyDescent="0.3">
      <c r="A75" s="5"/>
      <c r="B75" s="6">
        <v>353</v>
      </c>
      <c r="C75" s="6" t="s">
        <v>10</v>
      </c>
      <c r="D75" s="6">
        <v>9222</v>
      </c>
      <c r="E75" s="7" t="s">
        <v>86</v>
      </c>
      <c r="F75" s="8" t="s">
        <v>351</v>
      </c>
      <c r="G75" s="26">
        <v>1401.89</v>
      </c>
      <c r="H75" s="134">
        <v>1401.89</v>
      </c>
      <c r="I75" s="134">
        <v>0</v>
      </c>
      <c r="J75" s="144">
        <v>0</v>
      </c>
      <c r="K75" s="131"/>
    </row>
    <row r="76" spans="1:11" ht="14.45" x14ac:dyDescent="0.3">
      <c r="A76" s="5"/>
      <c r="B76" s="6">
        <v>353</v>
      </c>
      <c r="C76" s="6" t="s">
        <v>10</v>
      </c>
      <c r="D76" s="6">
        <v>9223</v>
      </c>
      <c r="E76" s="7" t="s">
        <v>75</v>
      </c>
      <c r="F76" s="8" t="s">
        <v>351</v>
      </c>
      <c r="G76" s="26">
        <v>1475.68</v>
      </c>
      <c r="H76" s="134">
        <v>1475.68</v>
      </c>
      <c r="I76" s="134">
        <v>0</v>
      </c>
      <c r="J76" s="144">
        <v>0</v>
      </c>
    </row>
    <row r="77" spans="1:11" ht="14.45" x14ac:dyDescent="0.3">
      <c r="A77" s="5"/>
      <c r="B77" s="6">
        <v>353</v>
      </c>
      <c r="C77" s="6" t="s">
        <v>10</v>
      </c>
      <c r="D77" s="6">
        <v>9224</v>
      </c>
      <c r="E77" s="7" t="s">
        <v>410</v>
      </c>
      <c r="F77" s="8" t="s">
        <v>351</v>
      </c>
      <c r="G77" s="26">
        <v>6333.12</v>
      </c>
      <c r="H77" s="134">
        <v>6333.12</v>
      </c>
      <c r="I77" s="134">
        <v>0</v>
      </c>
      <c r="J77" s="144">
        <v>0</v>
      </c>
    </row>
    <row r="78" spans="1:11" ht="14.45" x14ac:dyDescent="0.3">
      <c r="A78" s="5"/>
      <c r="B78" s="6">
        <v>353</v>
      </c>
      <c r="C78" s="6" t="s">
        <v>10</v>
      </c>
      <c r="D78" s="6">
        <v>9225</v>
      </c>
      <c r="E78" s="7" t="s">
        <v>411</v>
      </c>
      <c r="F78" s="8" t="s">
        <v>351</v>
      </c>
      <c r="G78" s="26">
        <v>6777.05</v>
      </c>
      <c r="H78" s="134">
        <v>6777.05</v>
      </c>
      <c r="I78" s="134">
        <v>0</v>
      </c>
      <c r="J78" s="144">
        <v>0</v>
      </c>
    </row>
    <row r="79" spans="1:11" ht="14.45" x14ac:dyDescent="0.3">
      <c r="A79" s="5"/>
      <c r="B79" s="6">
        <v>353</v>
      </c>
      <c r="C79" s="6" t="s">
        <v>10</v>
      </c>
      <c r="D79" s="6">
        <v>9228</v>
      </c>
      <c r="E79" s="7" t="s">
        <v>349</v>
      </c>
      <c r="F79" s="8" t="s">
        <v>351</v>
      </c>
      <c r="G79" s="26">
        <v>11467.11</v>
      </c>
      <c r="H79" s="134">
        <v>11467.11</v>
      </c>
      <c r="I79" s="134">
        <v>0</v>
      </c>
      <c r="J79" s="144">
        <v>0</v>
      </c>
    </row>
    <row r="80" spans="1:11" ht="14.45" x14ac:dyDescent="0.3">
      <c r="A80" s="5"/>
      <c r="B80" s="6">
        <v>353</v>
      </c>
      <c r="C80" s="6" t="s">
        <v>10</v>
      </c>
      <c r="D80" s="6">
        <v>9229</v>
      </c>
      <c r="E80" s="7" t="s">
        <v>344</v>
      </c>
      <c r="F80" s="8" t="s">
        <v>351</v>
      </c>
      <c r="G80" s="26">
        <v>38982.480000000003</v>
      </c>
      <c r="H80" s="134">
        <v>38982.480000000003</v>
      </c>
      <c r="I80" s="134">
        <v>0</v>
      </c>
      <c r="J80" s="144">
        <v>0</v>
      </c>
    </row>
    <row r="81" spans="1:10" ht="14.45" x14ac:dyDescent="0.3">
      <c r="A81" s="5"/>
      <c r="B81" s="6">
        <v>353</v>
      </c>
      <c r="C81" s="6" t="s">
        <v>10</v>
      </c>
      <c r="D81" s="6">
        <v>9230</v>
      </c>
      <c r="E81" s="7" t="s">
        <v>347</v>
      </c>
      <c r="F81" s="8" t="s">
        <v>351</v>
      </c>
      <c r="G81" s="26">
        <v>14999.29</v>
      </c>
      <c r="H81" s="134">
        <v>14999.29</v>
      </c>
      <c r="I81" s="134">
        <v>0</v>
      </c>
      <c r="J81" s="144">
        <v>0</v>
      </c>
    </row>
    <row r="82" spans="1:10" ht="14.45" x14ac:dyDescent="0.3">
      <c r="A82" s="5"/>
      <c r="B82" s="6">
        <v>353</v>
      </c>
      <c r="C82" s="6" t="s">
        <v>10</v>
      </c>
      <c r="D82" s="6">
        <v>9231</v>
      </c>
      <c r="E82" s="7" t="s">
        <v>412</v>
      </c>
      <c r="F82" s="8" t="s">
        <v>351</v>
      </c>
      <c r="G82" s="26">
        <v>9021.31</v>
      </c>
      <c r="H82" s="134">
        <v>9021.31</v>
      </c>
      <c r="I82" s="134">
        <v>0</v>
      </c>
      <c r="J82" s="144">
        <v>0</v>
      </c>
    </row>
    <row r="83" spans="1:10" ht="14.45" x14ac:dyDescent="0.3">
      <c r="A83" s="5"/>
      <c r="B83" s="6">
        <v>353</v>
      </c>
      <c r="C83" s="6" t="s">
        <v>10</v>
      </c>
      <c r="D83" s="6">
        <v>9232</v>
      </c>
      <c r="E83" s="7" t="s">
        <v>413</v>
      </c>
      <c r="F83" s="8" t="s">
        <v>351</v>
      </c>
      <c r="G83" s="26">
        <v>52837.16</v>
      </c>
      <c r="H83" s="134">
        <v>52837.16</v>
      </c>
      <c r="I83" s="134">
        <v>0</v>
      </c>
      <c r="J83" s="144">
        <v>0</v>
      </c>
    </row>
    <row r="84" spans="1:10" ht="14.45" x14ac:dyDescent="0.3">
      <c r="A84" s="5"/>
      <c r="B84" s="6">
        <v>353</v>
      </c>
      <c r="C84" s="6" t="s">
        <v>10</v>
      </c>
      <c r="D84" s="6">
        <v>1846</v>
      </c>
      <c r="E84" s="7" t="s">
        <v>414</v>
      </c>
      <c r="F84" s="8" t="s">
        <v>351</v>
      </c>
      <c r="G84" s="26">
        <v>825.25</v>
      </c>
      <c r="H84" s="136">
        <v>825.25</v>
      </c>
      <c r="I84" s="136">
        <v>0</v>
      </c>
      <c r="J84" s="136">
        <v>0</v>
      </c>
    </row>
    <row r="85" spans="1:10" ht="14.45" x14ac:dyDescent="0.3">
      <c r="A85" s="5"/>
      <c r="B85" s="6">
        <v>353</v>
      </c>
      <c r="C85" s="6" t="s">
        <v>10</v>
      </c>
      <c r="D85" s="6">
        <v>1847</v>
      </c>
      <c r="E85" s="7" t="s">
        <v>415</v>
      </c>
      <c r="F85" s="8" t="s">
        <v>351</v>
      </c>
      <c r="G85" s="26">
        <v>386.6</v>
      </c>
      <c r="H85" s="136">
        <v>386.6</v>
      </c>
      <c r="I85" s="136">
        <v>0</v>
      </c>
      <c r="J85" s="136">
        <v>0</v>
      </c>
    </row>
    <row r="86" spans="1:10" ht="14.45" x14ac:dyDescent="0.3">
      <c r="A86" s="5"/>
      <c r="B86" s="6">
        <v>353</v>
      </c>
      <c r="C86" s="6" t="s">
        <v>10</v>
      </c>
      <c r="D86" s="6">
        <v>1857</v>
      </c>
      <c r="E86" s="7" t="s">
        <v>416</v>
      </c>
      <c r="F86" s="8" t="s">
        <v>351</v>
      </c>
      <c r="G86" s="26">
        <v>49355.23</v>
      </c>
      <c r="H86" s="136">
        <v>49355.23</v>
      </c>
      <c r="I86" s="136">
        <v>0</v>
      </c>
      <c r="J86" s="136">
        <v>0</v>
      </c>
    </row>
    <row r="87" spans="1:10" ht="14.45" x14ac:dyDescent="0.3">
      <c r="A87" s="5"/>
      <c r="B87" s="6">
        <v>353</v>
      </c>
      <c r="C87" s="6" t="s">
        <v>10</v>
      </c>
      <c r="D87" s="6">
        <v>1858</v>
      </c>
      <c r="E87" s="7" t="s">
        <v>319</v>
      </c>
      <c r="F87" s="8" t="s">
        <v>351</v>
      </c>
      <c r="G87" s="26">
        <v>3066.82</v>
      </c>
      <c r="H87" s="136">
        <v>3066.82</v>
      </c>
      <c r="I87" s="136">
        <v>0</v>
      </c>
      <c r="J87" s="136">
        <v>0</v>
      </c>
    </row>
    <row r="88" spans="1:10" ht="14.45" x14ac:dyDescent="0.3">
      <c r="A88" s="5"/>
      <c r="B88" s="6">
        <v>353</v>
      </c>
      <c r="C88" s="6" t="s">
        <v>10</v>
      </c>
      <c r="D88" s="6">
        <v>1859</v>
      </c>
      <c r="E88" s="7" t="s">
        <v>321</v>
      </c>
      <c r="F88" s="8" t="s">
        <v>351</v>
      </c>
      <c r="G88" s="26">
        <v>2561.25</v>
      </c>
      <c r="H88" s="136">
        <v>2561.25</v>
      </c>
      <c r="I88" s="136">
        <v>0</v>
      </c>
      <c r="J88" s="136">
        <v>0</v>
      </c>
    </row>
    <row r="89" spans="1:10" ht="14.45" x14ac:dyDescent="0.3">
      <c r="A89" s="5">
        <v>1710</v>
      </c>
      <c r="B89" s="6">
        <v>353</v>
      </c>
      <c r="C89" s="6" t="s">
        <v>21</v>
      </c>
      <c r="D89" s="6">
        <v>114333</v>
      </c>
      <c r="E89" s="7" t="s">
        <v>602</v>
      </c>
      <c r="F89" s="8" t="s">
        <v>599</v>
      </c>
      <c r="G89" s="26">
        <v>755690</v>
      </c>
      <c r="H89" s="134">
        <v>76029.179999999993</v>
      </c>
      <c r="I89" s="134">
        <v>679660.82</v>
      </c>
      <c r="J89" s="134">
        <v>20798.8</v>
      </c>
    </row>
    <row r="90" spans="1:10" ht="14.45" x14ac:dyDescent="0.3">
      <c r="A90" s="5"/>
      <c r="B90" s="6">
        <v>353</v>
      </c>
      <c r="C90" s="6" t="s">
        <v>21</v>
      </c>
      <c r="D90" s="6">
        <v>114334</v>
      </c>
      <c r="E90" s="7" t="s">
        <v>603</v>
      </c>
      <c r="F90" s="8" t="s">
        <v>599</v>
      </c>
      <c r="G90" s="26">
        <v>0</v>
      </c>
      <c r="H90" s="136">
        <v>0</v>
      </c>
      <c r="I90" s="136">
        <v>0</v>
      </c>
      <c r="J90" s="136">
        <v>0</v>
      </c>
    </row>
    <row r="91" spans="1:10" ht="14.45" x14ac:dyDescent="0.3">
      <c r="A91" s="5"/>
      <c r="B91" s="6">
        <v>353</v>
      </c>
      <c r="C91" s="6" t="s">
        <v>21</v>
      </c>
      <c r="D91" s="6">
        <v>114341</v>
      </c>
      <c r="E91" s="7" t="s">
        <v>604</v>
      </c>
      <c r="F91" s="8" t="s">
        <v>599</v>
      </c>
      <c r="G91" s="26">
        <v>0</v>
      </c>
      <c r="H91" s="136">
        <v>0</v>
      </c>
      <c r="I91" s="136">
        <v>0</v>
      </c>
      <c r="J91" s="136">
        <v>0</v>
      </c>
    </row>
    <row r="92" spans="1:10" ht="14.45" x14ac:dyDescent="0.3">
      <c r="A92" s="5"/>
      <c r="B92" s="6">
        <v>353</v>
      </c>
      <c r="C92" s="6" t="s">
        <v>10</v>
      </c>
      <c r="D92" s="6">
        <v>114335</v>
      </c>
      <c r="E92" s="7" t="s">
        <v>594</v>
      </c>
      <c r="F92" s="8" t="s">
        <v>599</v>
      </c>
      <c r="G92" s="26">
        <v>0</v>
      </c>
      <c r="H92" s="136">
        <v>0</v>
      </c>
      <c r="I92" s="136">
        <v>0</v>
      </c>
      <c r="J92" s="136">
        <v>0</v>
      </c>
    </row>
    <row r="93" spans="1:10" ht="14.45" x14ac:dyDescent="0.3">
      <c r="A93" s="5"/>
      <c r="B93" s="6">
        <v>353</v>
      </c>
      <c r="C93" s="6" t="s">
        <v>10</v>
      </c>
      <c r="D93" s="6">
        <v>114336</v>
      </c>
      <c r="E93" s="7" t="s">
        <v>595</v>
      </c>
      <c r="F93" s="8" t="s">
        <v>599</v>
      </c>
      <c r="G93" s="26">
        <v>0</v>
      </c>
      <c r="H93" s="136">
        <v>0</v>
      </c>
      <c r="I93" s="136">
        <v>0</v>
      </c>
      <c r="J93" s="136">
        <v>0</v>
      </c>
    </row>
    <row r="94" spans="1:10" ht="14.45" x14ac:dyDescent="0.3">
      <c r="A94" s="5"/>
      <c r="B94" s="6">
        <v>353</v>
      </c>
      <c r="C94" s="6" t="s">
        <v>10</v>
      </c>
      <c r="D94" s="6">
        <v>114337</v>
      </c>
      <c r="E94" s="7" t="s">
        <v>516</v>
      </c>
      <c r="F94" s="8" t="s">
        <v>599</v>
      </c>
      <c r="G94" s="26">
        <v>0</v>
      </c>
      <c r="H94" s="136">
        <v>0</v>
      </c>
      <c r="I94" s="136">
        <v>0</v>
      </c>
      <c r="J94" s="136">
        <v>0</v>
      </c>
    </row>
    <row r="95" spans="1:10" ht="14.45" x14ac:dyDescent="0.3">
      <c r="A95" s="5"/>
      <c r="B95" s="6">
        <v>353</v>
      </c>
      <c r="C95" s="6" t="s">
        <v>10</v>
      </c>
      <c r="D95" s="6">
        <v>114338</v>
      </c>
      <c r="E95" s="7" t="s">
        <v>520</v>
      </c>
      <c r="F95" s="8" t="s">
        <v>599</v>
      </c>
      <c r="G95" s="26">
        <v>0</v>
      </c>
      <c r="H95" s="136">
        <v>0</v>
      </c>
      <c r="I95" s="136">
        <v>0</v>
      </c>
      <c r="J95" s="136">
        <v>0</v>
      </c>
    </row>
    <row r="96" spans="1:10" ht="14.45" x14ac:dyDescent="0.3">
      <c r="A96" s="5"/>
      <c r="B96" s="6">
        <v>353</v>
      </c>
      <c r="C96" s="6" t="s">
        <v>10</v>
      </c>
      <c r="D96" s="6">
        <v>114339</v>
      </c>
      <c r="E96" s="7" t="s">
        <v>126</v>
      </c>
      <c r="F96" s="8" t="s">
        <v>599</v>
      </c>
      <c r="G96" s="26">
        <v>0</v>
      </c>
      <c r="H96" s="136">
        <v>0</v>
      </c>
      <c r="I96" s="136">
        <v>0</v>
      </c>
      <c r="J96" s="136">
        <v>0</v>
      </c>
    </row>
    <row r="97" spans="1:10" ht="14.45" x14ac:dyDescent="0.3">
      <c r="A97" s="5"/>
      <c r="B97" s="6">
        <v>353</v>
      </c>
      <c r="C97" s="6" t="s">
        <v>10</v>
      </c>
      <c r="D97" s="6">
        <v>114342</v>
      </c>
      <c r="E97" s="7" t="s">
        <v>597</v>
      </c>
      <c r="F97" s="8" t="s">
        <v>599</v>
      </c>
      <c r="G97" s="26">
        <v>5776</v>
      </c>
      <c r="H97" s="134">
        <v>1162.47</v>
      </c>
      <c r="I97" s="134">
        <v>4613.53</v>
      </c>
      <c r="J97" s="134">
        <v>158.97</v>
      </c>
    </row>
    <row r="98" spans="1:10" ht="14.45" x14ac:dyDescent="0.3">
      <c r="A98" s="5"/>
      <c r="B98" s="6">
        <v>353</v>
      </c>
      <c r="C98" s="6" t="s">
        <v>10</v>
      </c>
      <c r="D98" s="6">
        <v>57881</v>
      </c>
      <c r="E98" s="7" t="s">
        <v>43</v>
      </c>
      <c r="F98" s="8" t="s">
        <v>599</v>
      </c>
      <c r="G98" s="26">
        <v>792.2</v>
      </c>
      <c r="H98" s="134">
        <v>293.58999999999997</v>
      </c>
      <c r="I98" s="134">
        <v>498.61</v>
      </c>
      <c r="J98" s="134">
        <v>26.88</v>
      </c>
    </row>
    <row r="99" spans="1:10" ht="14.45" x14ac:dyDescent="0.3">
      <c r="A99" s="5"/>
      <c r="B99" s="6">
        <v>353</v>
      </c>
      <c r="C99" s="6" t="s">
        <v>10</v>
      </c>
      <c r="D99" s="6">
        <v>59087</v>
      </c>
      <c r="E99" s="7" t="s">
        <v>38</v>
      </c>
      <c r="F99" s="8" t="s">
        <v>599</v>
      </c>
      <c r="G99" s="26">
        <v>12153.97</v>
      </c>
      <c r="H99" s="134">
        <v>4851</v>
      </c>
      <c r="I99" s="134">
        <v>7302.97</v>
      </c>
      <c r="J99" s="134">
        <v>415.75</v>
      </c>
    </row>
    <row r="100" spans="1:10" ht="14.45" x14ac:dyDescent="0.3">
      <c r="A100" s="5"/>
      <c r="B100" s="6">
        <v>353</v>
      </c>
      <c r="C100" s="6" t="s">
        <v>10</v>
      </c>
      <c r="D100" s="6">
        <v>67211</v>
      </c>
      <c r="E100" s="7" t="s">
        <v>70</v>
      </c>
      <c r="F100" s="8" t="s">
        <v>599</v>
      </c>
      <c r="G100" s="26">
        <v>117052.52</v>
      </c>
      <c r="H100" s="134">
        <v>29531.59</v>
      </c>
      <c r="I100" s="134">
        <v>87520.93</v>
      </c>
      <c r="J100" s="134">
        <v>3221.62</v>
      </c>
    </row>
    <row r="101" spans="1:10" ht="14.45" x14ac:dyDescent="0.3">
      <c r="A101" s="5"/>
      <c r="B101" s="6">
        <v>353</v>
      </c>
      <c r="C101" s="6" t="s">
        <v>10</v>
      </c>
      <c r="D101" s="6">
        <v>67212</v>
      </c>
      <c r="E101" s="7" t="s">
        <v>600</v>
      </c>
      <c r="F101" s="8" t="s">
        <v>599</v>
      </c>
      <c r="G101" s="26">
        <v>2579.48</v>
      </c>
      <c r="H101" s="134">
        <v>650.79999999999995</v>
      </c>
      <c r="I101" s="134">
        <v>1928.68</v>
      </c>
      <c r="J101" s="134">
        <v>70.989999999999995</v>
      </c>
    </row>
    <row r="102" spans="1:10" ht="14.45" x14ac:dyDescent="0.3">
      <c r="A102" s="5"/>
      <c r="B102" s="6">
        <v>353</v>
      </c>
      <c r="C102" s="6" t="s">
        <v>10</v>
      </c>
      <c r="D102" s="6">
        <v>67213</v>
      </c>
      <c r="E102" s="7" t="s">
        <v>601</v>
      </c>
      <c r="F102" s="8" t="s">
        <v>599</v>
      </c>
      <c r="G102" s="26">
        <v>6599.6</v>
      </c>
      <c r="H102" s="134">
        <v>1665.08</v>
      </c>
      <c r="I102" s="134">
        <v>4934.5200000000004</v>
      </c>
      <c r="J102" s="134">
        <v>181.64</v>
      </c>
    </row>
    <row r="103" spans="1:10" ht="14.45" x14ac:dyDescent="0.3">
      <c r="A103" s="5"/>
      <c r="B103" s="6">
        <v>353</v>
      </c>
      <c r="C103" s="6" t="s">
        <v>10</v>
      </c>
      <c r="D103" s="6">
        <v>67214</v>
      </c>
      <c r="E103" s="7" t="s">
        <v>367</v>
      </c>
      <c r="F103" s="8" t="s">
        <v>599</v>
      </c>
      <c r="G103" s="26">
        <v>18825.3</v>
      </c>
      <c r="H103" s="134">
        <v>4749.53</v>
      </c>
      <c r="I103" s="134">
        <v>14075.77</v>
      </c>
      <c r="J103" s="134">
        <v>518.12</v>
      </c>
    </row>
    <row r="104" spans="1:10" ht="14.45" x14ac:dyDescent="0.3">
      <c r="A104" s="5"/>
      <c r="B104" s="6">
        <v>353</v>
      </c>
      <c r="C104" s="6" t="s">
        <v>10</v>
      </c>
      <c r="D104" s="6">
        <v>67215</v>
      </c>
      <c r="E104" s="7" t="s">
        <v>368</v>
      </c>
      <c r="F104" s="8" t="s">
        <v>599</v>
      </c>
      <c r="G104" s="26">
        <v>2172.31</v>
      </c>
      <c r="H104" s="134">
        <v>548.01</v>
      </c>
      <c r="I104" s="134">
        <v>1624.3</v>
      </c>
      <c r="J104" s="134">
        <v>59.78</v>
      </c>
    </row>
    <row r="105" spans="1:10" ht="14.45" x14ac:dyDescent="0.3">
      <c r="A105" s="5"/>
      <c r="B105" s="6">
        <v>353</v>
      </c>
      <c r="C105" s="6" t="s">
        <v>10</v>
      </c>
      <c r="D105" s="6">
        <v>67216</v>
      </c>
      <c r="E105" s="7" t="s">
        <v>369</v>
      </c>
      <c r="F105" s="8" t="s">
        <v>599</v>
      </c>
      <c r="G105" s="26">
        <v>18825.3</v>
      </c>
      <c r="H105" s="134">
        <v>4749.53</v>
      </c>
      <c r="I105" s="134">
        <v>14075.77</v>
      </c>
      <c r="J105" s="134">
        <v>518.12</v>
      </c>
    </row>
    <row r="106" spans="1:10" ht="14.45" x14ac:dyDescent="0.3">
      <c r="A106" s="5"/>
      <c r="B106" s="6">
        <v>353</v>
      </c>
      <c r="C106" s="6" t="s">
        <v>10</v>
      </c>
      <c r="D106" s="6">
        <v>67217</v>
      </c>
      <c r="E106" s="7" t="s">
        <v>370</v>
      </c>
      <c r="F106" s="8" t="s">
        <v>599</v>
      </c>
      <c r="G106" s="26">
        <v>6461.12</v>
      </c>
      <c r="H106" s="134">
        <v>1630.09</v>
      </c>
      <c r="I106" s="134">
        <v>4831.03</v>
      </c>
      <c r="J106" s="134">
        <v>177.82</v>
      </c>
    </row>
    <row r="107" spans="1:10" ht="14.45" x14ac:dyDescent="0.3">
      <c r="A107" s="5"/>
      <c r="B107" s="6">
        <v>353</v>
      </c>
      <c r="C107" s="6" t="s">
        <v>10</v>
      </c>
      <c r="D107" s="6">
        <v>67218</v>
      </c>
      <c r="E107" s="7" t="s">
        <v>371</v>
      </c>
      <c r="F107" s="8" t="s">
        <v>599</v>
      </c>
      <c r="G107" s="26">
        <v>31003.46</v>
      </c>
      <c r="H107" s="134">
        <v>7821.99</v>
      </c>
      <c r="I107" s="134">
        <v>23181.47</v>
      </c>
      <c r="J107" s="134">
        <v>853.3</v>
      </c>
    </row>
    <row r="108" spans="1:10" ht="14.45" x14ac:dyDescent="0.3">
      <c r="A108" s="5"/>
      <c r="B108" s="6">
        <v>353</v>
      </c>
      <c r="C108" s="6" t="s">
        <v>10</v>
      </c>
      <c r="D108" s="6">
        <v>67219</v>
      </c>
      <c r="E108" s="7" t="s">
        <v>113</v>
      </c>
      <c r="F108" s="8" t="s">
        <v>599</v>
      </c>
      <c r="G108" s="26">
        <v>34070.730000000003</v>
      </c>
      <c r="H108" s="134">
        <v>8595.77</v>
      </c>
      <c r="I108" s="134">
        <v>25474.959999999999</v>
      </c>
      <c r="J108" s="134">
        <v>937.72</v>
      </c>
    </row>
    <row r="109" spans="1:10" ht="14.45" x14ac:dyDescent="0.3">
      <c r="A109" s="5"/>
      <c r="B109" s="6">
        <v>355</v>
      </c>
      <c r="C109" s="6" t="s">
        <v>10</v>
      </c>
      <c r="D109" s="6">
        <v>90252</v>
      </c>
      <c r="E109" s="7" t="s">
        <v>605</v>
      </c>
      <c r="F109" s="8" t="s">
        <v>599</v>
      </c>
      <c r="G109" s="26">
        <v>20742.96</v>
      </c>
      <c r="H109" s="136">
        <v>1284.58</v>
      </c>
      <c r="I109" s="136">
        <v>19458.38</v>
      </c>
      <c r="J109" s="136">
        <v>570.9</v>
      </c>
    </row>
    <row r="110" spans="1:10" ht="14.45" x14ac:dyDescent="0.3">
      <c r="A110" s="5"/>
      <c r="B110" s="6"/>
      <c r="C110" s="6"/>
      <c r="D110" s="6"/>
      <c r="E110" s="7" t="s">
        <v>836</v>
      </c>
      <c r="F110" s="8" t="s">
        <v>351</v>
      </c>
      <c r="G110" s="26">
        <f>SUM(G6:G109)</f>
        <v>2674698.61</v>
      </c>
      <c r="H110" s="26">
        <f>SUM(H6:H109)</f>
        <v>897693.46000000008</v>
      </c>
      <c r="I110" s="26">
        <f>SUM(I6:I109)</f>
        <v>1777005.1499999994</v>
      </c>
      <c r="J110" s="26">
        <f>SUM(J6:J109)</f>
        <v>67757.38</v>
      </c>
    </row>
    <row r="113" spans="2:10" ht="14.45" x14ac:dyDescent="0.3">
      <c r="B113" s="13" t="s">
        <v>799</v>
      </c>
      <c r="C113" s="23" t="str">
        <f>IF($F$2="N","T"," ")</f>
        <v>T</v>
      </c>
      <c r="G113" s="19">
        <f>SUMIF($C$6:$C109,$C113,G$6:G109)</f>
        <v>1919008.6099999999</v>
      </c>
      <c r="H113" s="19">
        <f>SUMIF($C$6:$C109,$C113,H$6:H109)</f>
        <v>821664.28</v>
      </c>
      <c r="I113" s="19">
        <f>SUMIF($C$6:$C109,$C113,I$6:I109)</f>
        <v>1097344.3299999998</v>
      </c>
      <c r="J113" s="19">
        <f>SUMIF($C$6:$C109,$C113,J$6:J109)</f>
        <v>46958.580000000009</v>
      </c>
    </row>
    <row r="114" spans="2:10" x14ac:dyDescent="0.25">
      <c r="B114" t="s">
        <v>800</v>
      </c>
      <c r="C114" s="23" t="s">
        <v>21</v>
      </c>
      <c r="G114" s="19">
        <f>G110-G113</f>
        <v>755690</v>
      </c>
      <c r="H114" s="19">
        <f>H110-H113</f>
        <v>76029.180000000051</v>
      </c>
      <c r="I114" s="19">
        <f>I110-I113</f>
        <v>679660.8199999996</v>
      </c>
      <c r="J114" s="19">
        <f>J110-J113</f>
        <v>20798.799999999996</v>
      </c>
    </row>
    <row r="117" spans="2:10" x14ac:dyDescent="0.25">
      <c r="B117" s="13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3"/>
  <sheetViews>
    <sheetView workbookViewId="0">
      <selection activeCell="B13" sqref="B13"/>
    </sheetView>
  </sheetViews>
  <sheetFormatPr defaultRowHeight="15" x14ac:dyDescent="0.25"/>
  <cols>
    <col min="1" max="1" width="12" customWidth="1"/>
  </cols>
  <sheetData>
    <row r="1" spans="1:10" ht="19.899999999999999" thickBot="1" x14ac:dyDescent="0.4">
      <c r="A1" s="48" t="str">
        <f>SummarySubstations!$B$1</f>
        <v>Tri-State SPP Asset Listing</v>
      </c>
      <c r="B1" s="48"/>
      <c r="C1" s="48"/>
      <c r="D1" s="48"/>
      <c r="E1" s="48"/>
      <c r="F1" t="s">
        <v>871</v>
      </c>
    </row>
    <row r="2" spans="1:10" ht="18" thickTop="1" thickBot="1" x14ac:dyDescent="0.35">
      <c r="A2" s="47" t="s">
        <v>843</v>
      </c>
      <c r="B2" s="47"/>
      <c r="C2" s="47"/>
      <c r="D2" s="47">
        <f>SummarySubstations!A15</f>
        <v>8</v>
      </c>
      <c r="E2" s="47" t="str">
        <f ca="1">RIGHT(CELL("filename",A1),LEN(CELL("filename",A1))- FIND("]",CELL("filename",A1),1))</f>
        <v>Brule</v>
      </c>
      <c r="F2" t="str">
        <f>SummarySubstations!E15</f>
        <v>N</v>
      </c>
    </row>
    <row r="3" spans="1:10" thickTop="1" x14ac:dyDescent="0.3"/>
    <row r="4" spans="1:10" thickBot="1" x14ac:dyDescent="0.35"/>
    <row r="5" spans="1:10" ht="14.45" x14ac:dyDescent="0.3">
      <c r="A5" s="80" t="s">
        <v>0</v>
      </c>
      <c r="B5" s="81" t="s">
        <v>1</v>
      </c>
      <c r="C5" s="81" t="s">
        <v>2</v>
      </c>
      <c r="D5" s="81" t="s">
        <v>3</v>
      </c>
      <c r="E5" s="81" t="s">
        <v>4</v>
      </c>
      <c r="F5" s="81" t="s">
        <v>5</v>
      </c>
      <c r="G5" s="82" t="s">
        <v>6</v>
      </c>
      <c r="H5" s="81" t="s">
        <v>7</v>
      </c>
      <c r="I5" s="81" t="s">
        <v>8</v>
      </c>
      <c r="J5" s="83" t="s">
        <v>9</v>
      </c>
    </row>
    <row r="6" spans="1:10" ht="14.45" x14ac:dyDescent="0.3">
      <c r="A6" s="79"/>
      <c r="B6" s="79"/>
      <c r="C6" s="79"/>
      <c r="D6" s="79"/>
      <c r="E6" s="79"/>
      <c r="F6" s="79"/>
      <c r="G6" s="79"/>
      <c r="H6" s="79"/>
      <c r="I6" s="79"/>
      <c r="J6" s="79"/>
    </row>
    <row r="7" spans="1:10" ht="14.45" x14ac:dyDescent="0.3">
      <c r="A7" s="79"/>
      <c r="B7" s="79"/>
      <c r="C7" s="79"/>
      <c r="D7" s="79"/>
      <c r="E7" s="79" t="s">
        <v>836</v>
      </c>
      <c r="F7" s="79"/>
      <c r="G7" s="79">
        <f>SUM(G6)</f>
        <v>0</v>
      </c>
      <c r="H7" s="79">
        <f>SUM(H6)</f>
        <v>0</v>
      </c>
      <c r="I7" s="79">
        <f>SUM(I6)</f>
        <v>0</v>
      </c>
      <c r="J7" s="79">
        <f>SUM(J6)</f>
        <v>0</v>
      </c>
    </row>
    <row r="10" spans="1:10" ht="14.45" x14ac:dyDescent="0.3">
      <c r="B10" s="13" t="s">
        <v>799</v>
      </c>
      <c r="C10" s="23" t="str">
        <f>IF($F$2="N","T"," ")</f>
        <v>T</v>
      </c>
      <c r="G10" s="19">
        <f>SUMIF($C$6:$C6,$C10,G$6:G6)</f>
        <v>0</v>
      </c>
      <c r="H10" s="19">
        <f>SUMIF($C$6:$C6,$C10,H$6:H6)</f>
        <v>0</v>
      </c>
      <c r="I10" s="19">
        <f>SUMIF($C$6:$C6,$C10,I$6:I6)</f>
        <v>0</v>
      </c>
      <c r="J10" s="19">
        <f>SUMIF($C$6:$C6,$C10,J$6:J6)</f>
        <v>0</v>
      </c>
    </row>
    <row r="11" spans="1:10" ht="14.45" x14ac:dyDescent="0.3">
      <c r="B11" t="s">
        <v>800</v>
      </c>
      <c r="C11" s="23" t="s">
        <v>21</v>
      </c>
      <c r="G11" s="19">
        <f>G7-G10</f>
        <v>0</v>
      </c>
      <c r="H11" s="19">
        <f>H7-H10</f>
        <v>0</v>
      </c>
      <c r="I11" s="19">
        <f>I7-I10</f>
        <v>0</v>
      </c>
      <c r="J11" s="19">
        <f>J7-J10</f>
        <v>0</v>
      </c>
    </row>
    <row r="13" spans="1:10" ht="14.45" x14ac:dyDescent="0.3">
      <c r="B13" s="12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25"/>
  <sheetViews>
    <sheetView workbookViewId="0">
      <selection activeCell="G14" sqref="G14"/>
    </sheetView>
  </sheetViews>
  <sheetFormatPr defaultRowHeight="15" x14ac:dyDescent="0.25"/>
  <cols>
    <col min="1" max="1" width="12.42578125" customWidth="1"/>
    <col min="4" max="4" width="11.140625" customWidth="1"/>
    <col min="5" max="5" width="43.42578125" bestFit="1" customWidth="1"/>
    <col min="6" max="6" width="32.5703125" bestFit="1" customWidth="1"/>
    <col min="7" max="7" width="13.5703125" customWidth="1"/>
  </cols>
  <sheetData>
    <row r="1" spans="1:11" ht="19.899999999999999" thickBot="1" x14ac:dyDescent="0.4">
      <c r="A1" s="48" t="str">
        <f>SummarySubstations!$B$1</f>
        <v>Tri-State SPP Asset Listing</v>
      </c>
      <c r="B1" s="48"/>
      <c r="C1" s="48"/>
      <c r="D1" s="48"/>
      <c r="E1" s="48"/>
      <c r="F1" t="s">
        <v>871</v>
      </c>
    </row>
    <row r="2" spans="1:11" ht="18" thickTop="1" thickBot="1" x14ac:dyDescent="0.35">
      <c r="A2" s="47" t="s">
        <v>843</v>
      </c>
      <c r="B2" s="47"/>
      <c r="C2" s="47"/>
      <c r="D2" s="47">
        <f>SummarySubstations!A16</f>
        <v>9</v>
      </c>
      <c r="E2" s="47" t="str">
        <f ca="1">RIGHT(CELL("filename",A1),LEN(CELL("filename",A1))- FIND("]",CELL("filename",A1),1))</f>
        <v>Chappell</v>
      </c>
      <c r="F2" t="str">
        <f>SummarySubstations!E16</f>
        <v>N</v>
      </c>
    </row>
    <row r="3" spans="1:11" thickTop="1" x14ac:dyDescent="0.3"/>
    <row r="5" spans="1:11" ht="14.45" x14ac:dyDescent="0.3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  <c r="H5" s="2" t="s">
        <v>7</v>
      </c>
      <c r="I5" s="2" t="s">
        <v>8</v>
      </c>
      <c r="J5" s="4" t="s">
        <v>9</v>
      </c>
    </row>
    <row r="6" spans="1:11" ht="14.45" x14ac:dyDescent="0.3">
      <c r="A6" s="5">
        <v>2057</v>
      </c>
      <c r="B6" s="6">
        <v>353</v>
      </c>
      <c r="C6" s="6" t="s">
        <v>21</v>
      </c>
      <c r="D6" s="6">
        <v>115255</v>
      </c>
      <c r="E6" s="7" t="s">
        <v>536</v>
      </c>
      <c r="F6" s="8" t="s">
        <v>672</v>
      </c>
      <c r="G6" s="26">
        <v>5099.62</v>
      </c>
      <c r="H6" s="134">
        <v>5099.62</v>
      </c>
      <c r="I6" s="134">
        <v>0</v>
      </c>
      <c r="J6" s="144">
        <v>0</v>
      </c>
      <c r="K6" s="143"/>
    </row>
    <row r="7" spans="1:11" ht="14.45" x14ac:dyDescent="0.3">
      <c r="A7" s="5"/>
      <c r="B7" s="6">
        <v>353</v>
      </c>
      <c r="C7" s="6" t="s">
        <v>21</v>
      </c>
      <c r="D7" s="6">
        <v>115256</v>
      </c>
      <c r="E7" s="7" t="s">
        <v>673</v>
      </c>
      <c r="F7" s="8" t="s">
        <v>672</v>
      </c>
      <c r="G7" s="26">
        <v>1274.9000000000001</v>
      </c>
      <c r="H7" s="134">
        <v>1274.9000000000001</v>
      </c>
      <c r="I7" s="134">
        <v>0</v>
      </c>
      <c r="J7" s="144">
        <v>0</v>
      </c>
    </row>
    <row r="8" spans="1:11" ht="14.45" x14ac:dyDescent="0.3">
      <c r="A8" s="5"/>
      <c r="B8" s="6">
        <v>353</v>
      </c>
      <c r="C8" s="6" t="s">
        <v>21</v>
      </c>
      <c r="D8" s="6">
        <v>115263</v>
      </c>
      <c r="E8" s="7" t="s">
        <v>674</v>
      </c>
      <c r="F8" s="8" t="s">
        <v>672</v>
      </c>
      <c r="G8" s="26">
        <v>849.94</v>
      </c>
      <c r="H8" s="134">
        <v>849.94</v>
      </c>
      <c r="I8" s="134">
        <v>0</v>
      </c>
      <c r="J8" s="144">
        <v>0</v>
      </c>
    </row>
    <row r="9" spans="1:11" ht="14.45" x14ac:dyDescent="0.3">
      <c r="A9" s="5"/>
      <c r="B9" s="6">
        <v>353</v>
      </c>
      <c r="C9" s="6" t="s">
        <v>21</v>
      </c>
      <c r="D9" s="6">
        <v>115257</v>
      </c>
      <c r="E9" s="7" t="s">
        <v>514</v>
      </c>
      <c r="F9" s="8" t="s">
        <v>672</v>
      </c>
      <c r="G9" s="26">
        <v>254.98</v>
      </c>
      <c r="H9" s="142">
        <v>255</v>
      </c>
      <c r="I9" s="134">
        <v>0</v>
      </c>
      <c r="J9" s="144">
        <v>0</v>
      </c>
    </row>
    <row r="10" spans="1:11" ht="14.45" x14ac:dyDescent="0.3">
      <c r="A10" s="5"/>
      <c r="B10" s="6">
        <v>353</v>
      </c>
      <c r="C10" s="6" t="s">
        <v>21</v>
      </c>
      <c r="D10" s="6">
        <v>115258</v>
      </c>
      <c r="E10" s="7" t="s">
        <v>515</v>
      </c>
      <c r="F10" s="8" t="s">
        <v>672</v>
      </c>
      <c r="G10" s="26">
        <v>339.97</v>
      </c>
      <c r="H10" s="134">
        <v>339.97</v>
      </c>
      <c r="I10" s="134">
        <v>0</v>
      </c>
      <c r="J10" s="144">
        <v>0</v>
      </c>
    </row>
    <row r="11" spans="1:11" ht="14.45" x14ac:dyDescent="0.3">
      <c r="A11" s="5"/>
      <c r="B11" s="6">
        <v>353</v>
      </c>
      <c r="C11" s="6" t="s">
        <v>21</v>
      </c>
      <c r="D11" s="6">
        <v>115259</v>
      </c>
      <c r="E11" s="7" t="s">
        <v>516</v>
      </c>
      <c r="F11" s="8" t="s">
        <v>672</v>
      </c>
      <c r="G11" s="26">
        <v>169.99</v>
      </c>
      <c r="H11" s="134">
        <v>169.99</v>
      </c>
      <c r="I11" s="134">
        <v>0</v>
      </c>
      <c r="J11" s="144">
        <v>0</v>
      </c>
    </row>
    <row r="12" spans="1:11" ht="14.45" x14ac:dyDescent="0.3">
      <c r="A12" s="5"/>
      <c r="B12" s="6">
        <v>353</v>
      </c>
      <c r="C12" s="6" t="s">
        <v>21</v>
      </c>
      <c r="D12" s="6">
        <v>115260</v>
      </c>
      <c r="E12" s="7" t="s">
        <v>520</v>
      </c>
      <c r="F12" s="8" t="s">
        <v>672</v>
      </c>
      <c r="G12" s="26">
        <v>169.99</v>
      </c>
      <c r="H12" s="134">
        <v>169.99</v>
      </c>
      <c r="I12" s="134">
        <v>0</v>
      </c>
      <c r="J12" s="144">
        <v>0</v>
      </c>
    </row>
    <row r="13" spans="1:11" ht="14.45" x14ac:dyDescent="0.3">
      <c r="A13" s="5"/>
      <c r="B13" s="6">
        <v>353</v>
      </c>
      <c r="C13" s="6" t="s">
        <v>21</v>
      </c>
      <c r="D13" s="6">
        <v>115261</v>
      </c>
      <c r="E13" s="7" t="s">
        <v>126</v>
      </c>
      <c r="F13" s="8" t="s">
        <v>672</v>
      </c>
      <c r="G13" s="26">
        <v>169.99</v>
      </c>
      <c r="H13" s="134">
        <v>169.99</v>
      </c>
      <c r="I13" s="134">
        <v>0</v>
      </c>
      <c r="J13" s="144">
        <v>0</v>
      </c>
    </row>
    <row r="14" spans="1:11" ht="14.45" x14ac:dyDescent="0.3">
      <c r="A14" s="5"/>
      <c r="B14" s="6">
        <v>353</v>
      </c>
      <c r="C14" s="6" t="s">
        <v>21</v>
      </c>
      <c r="D14" s="6">
        <v>115262</v>
      </c>
      <c r="E14" s="7" t="s">
        <v>521</v>
      </c>
      <c r="F14" s="8" t="s">
        <v>672</v>
      </c>
      <c r="G14" s="26">
        <v>169.99</v>
      </c>
      <c r="H14" s="134">
        <v>169.99</v>
      </c>
      <c r="I14" s="134">
        <v>0</v>
      </c>
      <c r="J14" s="144">
        <v>0</v>
      </c>
    </row>
    <row r="15" spans="1:11" ht="14.45" x14ac:dyDescent="0.3">
      <c r="A15" s="5"/>
      <c r="B15" s="6">
        <v>353</v>
      </c>
      <c r="C15" s="6" t="s">
        <v>21</v>
      </c>
      <c r="D15" s="6">
        <v>117407</v>
      </c>
      <c r="E15" s="7" t="s">
        <v>516</v>
      </c>
      <c r="G15" s="26">
        <v>31457.759999999998</v>
      </c>
      <c r="H15" s="134">
        <v>2164.5</v>
      </c>
      <c r="I15" s="134">
        <v>29293.26</v>
      </c>
      <c r="J15" s="144">
        <v>865.8</v>
      </c>
    </row>
    <row r="16" spans="1:11" ht="14.45" x14ac:dyDescent="0.3">
      <c r="A16" s="5"/>
      <c r="B16" s="6"/>
      <c r="C16" s="6"/>
      <c r="D16" s="6"/>
      <c r="E16" s="7" t="s">
        <v>836</v>
      </c>
      <c r="F16" s="8" t="s">
        <v>672</v>
      </c>
      <c r="G16" s="26">
        <f>SUM(G6:G15)</f>
        <v>39957.129999999997</v>
      </c>
      <c r="H16" s="26">
        <f>SUM(H6:H15)</f>
        <v>10663.890000000001</v>
      </c>
      <c r="I16" s="26">
        <f>SUM(I6:I15)</f>
        <v>29293.26</v>
      </c>
      <c r="J16" s="26">
        <f>SUM(J6:J15)</f>
        <v>865.8</v>
      </c>
    </row>
    <row r="19" spans="2:10" ht="14.45" x14ac:dyDescent="0.3">
      <c r="B19" s="13" t="s">
        <v>799</v>
      </c>
      <c r="C19" s="23" t="str">
        <f>IF($F$2="N","T"," ")</f>
        <v>T</v>
      </c>
      <c r="G19" s="19">
        <f>SUMIF($C$6:$C15,$C19,G$6:G15)</f>
        <v>0</v>
      </c>
      <c r="H19" s="19">
        <f>SUMIF($C$6:$C15,$C19,H$6:H15)</f>
        <v>0</v>
      </c>
      <c r="I19" s="19">
        <f>SUMIF($C$6:$C15,$C19,I$6:I15)</f>
        <v>0</v>
      </c>
      <c r="J19" s="19">
        <f>SUMIF($C$6:$C15,$C19,J$6:J15)</f>
        <v>0</v>
      </c>
    </row>
    <row r="20" spans="2:10" ht="14.45" x14ac:dyDescent="0.3">
      <c r="B20" t="s">
        <v>800</v>
      </c>
      <c r="C20" s="23" t="s">
        <v>21</v>
      </c>
      <c r="G20" s="19">
        <f>G16-G19</f>
        <v>39957.129999999997</v>
      </c>
      <c r="H20" s="19">
        <f>H16-H19</f>
        <v>10663.890000000001</v>
      </c>
      <c r="I20" s="19">
        <f>I16-I19</f>
        <v>29293.26</v>
      </c>
      <c r="J20" s="19">
        <f>J16-J19</f>
        <v>865.8</v>
      </c>
    </row>
    <row r="22" spans="2:10" ht="14.45" x14ac:dyDescent="0.3">
      <c r="B22" s="108" t="s">
        <v>938</v>
      </c>
    </row>
    <row r="24" spans="2:10" ht="14.45" x14ac:dyDescent="0.3">
      <c r="B24" s="131"/>
    </row>
    <row r="25" spans="2:10" ht="14.45" x14ac:dyDescent="0.3">
      <c r="B25" s="131"/>
    </row>
  </sheetData>
  <pageMargins left="0.7" right="0.7" top="0.75" bottom="0.75" header="0.3" footer="0.3"/>
  <pageSetup scale="78" orientation="landscape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4"/>
  <sheetViews>
    <sheetView workbookViewId="0">
      <selection activeCell="F23" sqref="F23"/>
    </sheetView>
  </sheetViews>
  <sheetFormatPr defaultRowHeight="15" x14ac:dyDescent="0.25"/>
  <cols>
    <col min="1" max="1" width="12.140625" customWidth="1"/>
    <col min="4" max="4" width="11.140625" customWidth="1"/>
    <col min="5" max="5" width="43.42578125" bestFit="1" customWidth="1"/>
    <col min="6" max="6" width="26.42578125" bestFit="1" customWidth="1"/>
    <col min="7" max="7" width="11.7109375" customWidth="1"/>
    <col min="8" max="8" width="11.28515625" customWidth="1"/>
    <col min="9" max="9" width="10.85546875" customWidth="1"/>
    <col min="10" max="10" width="10.140625" customWidth="1"/>
  </cols>
  <sheetData>
    <row r="1" spans="1:10" ht="19.899999999999999" thickBot="1" x14ac:dyDescent="0.4">
      <c r="A1" s="48" t="str">
        <f>SummarySubstations!$B$1</f>
        <v>Tri-State SPP Asset Listing</v>
      </c>
      <c r="B1" s="48"/>
      <c r="C1" s="48"/>
      <c r="D1" s="48"/>
      <c r="E1" s="48"/>
      <c r="F1" t="s">
        <v>871</v>
      </c>
    </row>
    <row r="2" spans="1:10" ht="18" thickTop="1" thickBot="1" x14ac:dyDescent="0.35">
      <c r="A2" s="47" t="s">
        <v>843</v>
      </c>
      <c r="B2" s="47"/>
      <c r="C2" s="47"/>
      <c r="D2" s="47">
        <f>SummarySubstations!A18</f>
        <v>11</v>
      </c>
      <c r="E2" s="47" t="str">
        <f ca="1">RIGHT(CELL("filename",A1),LEN(CELL("filename",A1))- FIND("]",CELL("filename",A1),1))</f>
        <v>Covalt</v>
      </c>
      <c r="F2" t="str">
        <f>SummarySubstations!E18</f>
        <v>N</v>
      </c>
    </row>
    <row r="3" spans="1:10" thickTop="1" x14ac:dyDescent="0.3"/>
    <row r="5" spans="1:10" ht="14.45" x14ac:dyDescent="0.3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  <c r="H5" s="2" t="s">
        <v>7</v>
      </c>
      <c r="I5" s="2" t="s">
        <v>8</v>
      </c>
      <c r="J5" s="4" t="s">
        <v>9</v>
      </c>
    </row>
    <row r="6" spans="1:10" x14ac:dyDescent="0.25">
      <c r="A6" s="5">
        <v>1666</v>
      </c>
      <c r="B6" s="6">
        <v>353</v>
      </c>
      <c r="C6" s="6" t="s">
        <v>21</v>
      </c>
      <c r="D6" s="6">
        <v>115277</v>
      </c>
      <c r="E6" s="7" t="s">
        <v>536</v>
      </c>
      <c r="F6" s="8" t="s">
        <v>528</v>
      </c>
      <c r="G6" s="26">
        <v>72358.509999999995</v>
      </c>
      <c r="H6" s="26">
        <v>65056.01</v>
      </c>
      <c r="I6" s="26">
        <v>7302.5</v>
      </c>
      <c r="J6" s="26">
        <v>1991.51</v>
      </c>
    </row>
    <row r="7" spans="1:10" x14ac:dyDescent="0.25">
      <c r="A7" s="5"/>
      <c r="B7" s="6">
        <v>353</v>
      </c>
      <c r="C7" s="6" t="s">
        <v>21</v>
      </c>
      <c r="D7" s="6">
        <v>115278</v>
      </c>
      <c r="E7" s="7" t="s">
        <v>524</v>
      </c>
      <c r="F7" s="8" t="s">
        <v>528</v>
      </c>
      <c r="G7" s="26">
        <v>6029.88</v>
      </c>
      <c r="H7" s="26">
        <v>5421.36</v>
      </c>
      <c r="I7" s="26">
        <v>608.52</v>
      </c>
      <c r="J7" s="26">
        <v>165.96</v>
      </c>
    </row>
    <row r="8" spans="1:10" x14ac:dyDescent="0.25">
      <c r="A8" s="5"/>
      <c r="B8" s="6">
        <v>353</v>
      </c>
      <c r="C8" s="6" t="s">
        <v>21</v>
      </c>
      <c r="D8" s="6">
        <v>114434</v>
      </c>
      <c r="E8" s="7" t="s">
        <v>527</v>
      </c>
      <c r="F8" s="8" t="s">
        <v>528</v>
      </c>
      <c r="G8" s="26">
        <v>9395.25</v>
      </c>
      <c r="H8" s="26">
        <v>624.91999999999996</v>
      </c>
      <c r="I8" s="26">
        <v>8770.33</v>
      </c>
      <c r="J8" s="26">
        <v>258.58</v>
      </c>
    </row>
    <row r="9" spans="1:10" x14ac:dyDescent="0.25">
      <c r="A9" s="5"/>
      <c r="B9" s="6">
        <v>353</v>
      </c>
      <c r="C9" s="6" t="s">
        <v>21</v>
      </c>
      <c r="D9" s="6">
        <v>114435</v>
      </c>
      <c r="E9" s="7" t="s">
        <v>529</v>
      </c>
      <c r="F9" s="8" t="s">
        <v>528</v>
      </c>
      <c r="G9" s="26">
        <v>33463.07</v>
      </c>
      <c r="H9" s="26">
        <v>2225.75</v>
      </c>
      <c r="I9" s="26">
        <v>31237.32</v>
      </c>
      <c r="J9" s="26">
        <v>921</v>
      </c>
    </row>
    <row r="10" spans="1:10" x14ac:dyDescent="0.25">
      <c r="A10" s="5"/>
      <c r="B10" s="6">
        <v>353</v>
      </c>
      <c r="C10" s="6" t="s">
        <v>21</v>
      </c>
      <c r="D10" s="6">
        <v>114436</v>
      </c>
      <c r="E10" s="7" t="s">
        <v>530</v>
      </c>
      <c r="F10" s="8" t="s">
        <v>528</v>
      </c>
      <c r="G10" s="26">
        <v>1968.42</v>
      </c>
      <c r="H10" s="26">
        <v>130.86000000000001</v>
      </c>
      <c r="I10" s="26">
        <v>1837.56</v>
      </c>
      <c r="J10" s="26">
        <v>54.17</v>
      </c>
    </row>
    <row r="11" spans="1:10" x14ac:dyDescent="0.25">
      <c r="A11" s="5"/>
      <c r="B11" s="6">
        <v>353</v>
      </c>
      <c r="C11" s="6" t="s">
        <v>21</v>
      </c>
      <c r="D11" s="6">
        <v>114437</v>
      </c>
      <c r="E11" s="7" t="s">
        <v>531</v>
      </c>
      <c r="F11" s="8" t="s">
        <v>528</v>
      </c>
      <c r="G11" s="26">
        <v>688.95</v>
      </c>
      <c r="H11" s="26">
        <v>45.82</v>
      </c>
      <c r="I11" s="26">
        <v>643.13</v>
      </c>
      <c r="J11" s="26">
        <v>18.96</v>
      </c>
    </row>
    <row r="12" spans="1:10" x14ac:dyDescent="0.25">
      <c r="A12" s="5"/>
      <c r="B12" s="6">
        <v>353</v>
      </c>
      <c r="C12" s="6" t="s">
        <v>21</v>
      </c>
      <c r="D12" s="6">
        <v>115279</v>
      </c>
      <c r="E12" s="7" t="s">
        <v>512</v>
      </c>
      <c r="F12" s="8" t="s">
        <v>528</v>
      </c>
      <c r="G12" s="26">
        <v>6029.88</v>
      </c>
      <c r="H12" s="26">
        <v>5421.36</v>
      </c>
      <c r="I12" s="26">
        <v>608.52</v>
      </c>
      <c r="J12" s="26">
        <v>165.96</v>
      </c>
    </row>
    <row r="13" spans="1:10" x14ac:dyDescent="0.25">
      <c r="A13" s="5"/>
      <c r="B13" s="6">
        <v>353</v>
      </c>
      <c r="C13" s="6" t="s">
        <v>21</v>
      </c>
      <c r="D13" s="6">
        <v>115280</v>
      </c>
      <c r="E13" s="7" t="s">
        <v>514</v>
      </c>
      <c r="F13" s="8" t="s">
        <v>528</v>
      </c>
      <c r="G13" s="26">
        <v>3617.93</v>
      </c>
      <c r="H13" s="26">
        <v>3252.67</v>
      </c>
      <c r="I13" s="26">
        <v>365.26</v>
      </c>
      <c r="J13" s="26">
        <v>99.57</v>
      </c>
    </row>
    <row r="14" spans="1:10" x14ac:dyDescent="0.25">
      <c r="A14" s="5"/>
      <c r="B14" s="6">
        <v>353</v>
      </c>
      <c r="C14" s="6" t="s">
        <v>21</v>
      </c>
      <c r="D14" s="6">
        <v>115281</v>
      </c>
      <c r="E14" s="7" t="s">
        <v>515</v>
      </c>
      <c r="F14" s="8" t="s">
        <v>528</v>
      </c>
      <c r="G14" s="26">
        <v>4823.8999999999996</v>
      </c>
      <c r="H14" s="26">
        <v>4336.76</v>
      </c>
      <c r="I14" s="26">
        <v>487.14</v>
      </c>
      <c r="J14" s="26">
        <v>132.76</v>
      </c>
    </row>
    <row r="15" spans="1:10" x14ac:dyDescent="0.25">
      <c r="A15" s="5"/>
      <c r="B15" s="6">
        <v>353</v>
      </c>
      <c r="C15" s="6" t="s">
        <v>21</v>
      </c>
      <c r="D15" s="6">
        <v>115282</v>
      </c>
      <c r="E15" s="7" t="s">
        <v>516</v>
      </c>
      <c r="F15" s="8" t="s">
        <v>528</v>
      </c>
      <c r="G15" s="26">
        <v>2411.9499999999998</v>
      </c>
      <c r="H15" s="26">
        <v>2168.38</v>
      </c>
      <c r="I15" s="26">
        <v>243.57</v>
      </c>
      <c r="J15" s="26">
        <v>66.38</v>
      </c>
    </row>
    <row r="16" spans="1:10" x14ac:dyDescent="0.25">
      <c r="A16" s="5"/>
      <c r="B16" s="6">
        <v>353</v>
      </c>
      <c r="C16" s="6" t="s">
        <v>21</v>
      </c>
      <c r="D16" s="6">
        <v>115283</v>
      </c>
      <c r="E16" s="7" t="s">
        <v>517</v>
      </c>
      <c r="F16" s="8" t="s">
        <v>528</v>
      </c>
      <c r="G16" s="26">
        <v>1205.98</v>
      </c>
      <c r="H16" s="26">
        <v>1084.29</v>
      </c>
      <c r="I16" s="26">
        <v>121.69</v>
      </c>
      <c r="J16" s="26">
        <v>33.19</v>
      </c>
    </row>
    <row r="17" spans="1:10" x14ac:dyDescent="0.25">
      <c r="A17" s="5"/>
      <c r="B17" s="6">
        <v>353</v>
      </c>
      <c r="C17" s="6" t="s">
        <v>21</v>
      </c>
      <c r="D17" s="6">
        <v>115284</v>
      </c>
      <c r="E17" s="7" t="s">
        <v>518</v>
      </c>
      <c r="F17" s="8" t="s">
        <v>528</v>
      </c>
      <c r="G17" s="26">
        <v>1205.98</v>
      </c>
      <c r="H17" s="26">
        <v>1084.29</v>
      </c>
      <c r="I17" s="26">
        <v>121.69</v>
      </c>
      <c r="J17" s="26">
        <v>33.19</v>
      </c>
    </row>
    <row r="18" spans="1:10" x14ac:dyDescent="0.25">
      <c r="A18" s="5"/>
      <c r="B18" s="6">
        <v>353</v>
      </c>
      <c r="C18" s="6" t="s">
        <v>21</v>
      </c>
      <c r="D18" s="6">
        <v>115285</v>
      </c>
      <c r="E18" s="7" t="s">
        <v>519</v>
      </c>
      <c r="F18" s="8" t="s">
        <v>528</v>
      </c>
      <c r="G18" s="26">
        <v>6029.88</v>
      </c>
      <c r="H18" s="26">
        <v>5421.36</v>
      </c>
      <c r="I18" s="26">
        <v>608.52</v>
      </c>
      <c r="J18" s="26">
        <v>165.96</v>
      </c>
    </row>
    <row r="19" spans="1:10" x14ac:dyDescent="0.25">
      <c r="A19" s="5"/>
      <c r="B19" s="6">
        <v>353</v>
      </c>
      <c r="C19" s="6" t="s">
        <v>21</v>
      </c>
      <c r="D19" s="6">
        <v>115286</v>
      </c>
      <c r="E19" s="7" t="s">
        <v>520</v>
      </c>
      <c r="F19" s="8" t="s">
        <v>528</v>
      </c>
      <c r="G19" s="26">
        <v>1205.98</v>
      </c>
      <c r="H19" s="26">
        <v>1084.29</v>
      </c>
      <c r="I19" s="26">
        <v>121.69</v>
      </c>
      <c r="J19" s="26">
        <v>33.19</v>
      </c>
    </row>
    <row r="20" spans="1:10" x14ac:dyDescent="0.25">
      <c r="A20" s="5"/>
      <c r="B20" s="6">
        <v>353</v>
      </c>
      <c r="C20" s="6" t="s">
        <v>21</v>
      </c>
      <c r="D20" s="6">
        <v>115287</v>
      </c>
      <c r="E20" s="7" t="s">
        <v>126</v>
      </c>
      <c r="F20" s="8" t="s">
        <v>528</v>
      </c>
      <c r="G20" s="26">
        <v>1205.98</v>
      </c>
      <c r="H20" s="26">
        <v>1084.29</v>
      </c>
      <c r="I20" s="26">
        <v>121.69</v>
      </c>
      <c r="J20" s="26">
        <v>33.19</v>
      </c>
    </row>
    <row r="21" spans="1:10" x14ac:dyDescent="0.25">
      <c r="A21" s="5"/>
      <c r="B21" s="6">
        <v>353</v>
      </c>
      <c r="C21" s="6" t="s">
        <v>21</v>
      </c>
      <c r="D21" s="6">
        <v>115288</v>
      </c>
      <c r="E21" s="7" t="s">
        <v>521</v>
      </c>
      <c r="F21" s="8" t="s">
        <v>528</v>
      </c>
      <c r="G21" s="26">
        <v>1205.98</v>
      </c>
      <c r="H21" s="26">
        <v>1084.29</v>
      </c>
      <c r="I21" s="26">
        <v>121.69</v>
      </c>
      <c r="J21" s="26">
        <v>33.19</v>
      </c>
    </row>
    <row r="22" spans="1:10" x14ac:dyDescent="0.25">
      <c r="A22" s="5"/>
      <c r="B22" s="6">
        <v>353</v>
      </c>
      <c r="C22" s="6" t="s">
        <v>21</v>
      </c>
      <c r="D22" s="6">
        <v>115289</v>
      </c>
      <c r="E22" s="7" t="s">
        <v>532</v>
      </c>
      <c r="F22" s="8" t="s">
        <v>528</v>
      </c>
      <c r="G22" s="26">
        <v>1205.98</v>
      </c>
      <c r="H22" s="26">
        <v>1084.29</v>
      </c>
      <c r="I22" s="26">
        <v>121.69</v>
      </c>
      <c r="J22" s="26">
        <v>33.19</v>
      </c>
    </row>
    <row r="23" spans="1:10" x14ac:dyDescent="0.25">
      <c r="A23" s="5"/>
      <c r="B23" s="6">
        <v>353</v>
      </c>
      <c r="C23" s="6" t="s">
        <v>10</v>
      </c>
      <c r="D23" s="6">
        <v>115290</v>
      </c>
      <c r="E23" s="7" t="s">
        <v>533</v>
      </c>
      <c r="F23" s="8" t="s">
        <v>528</v>
      </c>
      <c r="G23" s="26">
        <v>1205.98</v>
      </c>
      <c r="H23" s="26">
        <v>185.39</v>
      </c>
      <c r="I23" s="26">
        <v>1020.59</v>
      </c>
      <c r="J23" s="26">
        <v>33.19</v>
      </c>
    </row>
    <row r="24" spans="1:10" x14ac:dyDescent="0.25">
      <c r="A24" s="5"/>
      <c r="B24" s="6">
        <v>353</v>
      </c>
      <c r="C24" s="6" t="s">
        <v>10</v>
      </c>
      <c r="D24" s="6">
        <v>115291</v>
      </c>
      <c r="E24" s="7" t="s">
        <v>534</v>
      </c>
      <c r="F24" s="8" t="s">
        <v>528</v>
      </c>
      <c r="G24" s="26">
        <v>1205.98</v>
      </c>
      <c r="H24" s="26">
        <v>185.39</v>
      </c>
      <c r="I24" s="26">
        <v>1020.59</v>
      </c>
      <c r="J24" s="26">
        <v>33.19</v>
      </c>
    </row>
    <row r="25" spans="1:10" x14ac:dyDescent="0.25">
      <c r="A25" s="5"/>
      <c r="B25" s="6">
        <v>353</v>
      </c>
      <c r="C25" s="6" t="s">
        <v>10</v>
      </c>
      <c r="D25" s="6">
        <v>117463</v>
      </c>
      <c r="E25" s="7" t="s">
        <v>535</v>
      </c>
      <c r="F25" s="8" t="s">
        <v>528</v>
      </c>
      <c r="G25" s="26">
        <v>64495.99</v>
      </c>
      <c r="H25" s="26">
        <v>8431.82</v>
      </c>
      <c r="I25" s="26">
        <v>56064.17</v>
      </c>
      <c r="J25" s="26">
        <v>1775.11</v>
      </c>
    </row>
    <row r="26" spans="1:10" x14ac:dyDescent="0.25">
      <c r="A26" s="5"/>
      <c r="B26" s="6">
        <v>353</v>
      </c>
      <c r="C26" s="6" t="s">
        <v>21</v>
      </c>
      <c r="D26" s="6">
        <v>117464</v>
      </c>
      <c r="E26" s="7" t="s">
        <v>90</v>
      </c>
      <c r="F26" s="8" t="s">
        <v>528</v>
      </c>
      <c r="G26" s="26">
        <v>15353.8</v>
      </c>
      <c r="H26" s="26">
        <v>2007.23</v>
      </c>
      <c r="I26" s="26">
        <v>13346.57</v>
      </c>
      <c r="J26" s="26">
        <v>422.58</v>
      </c>
    </row>
    <row r="27" spans="1:10" x14ac:dyDescent="0.25">
      <c r="A27" s="5"/>
      <c r="B27" s="6">
        <v>353</v>
      </c>
      <c r="C27" s="6" t="s">
        <v>21</v>
      </c>
      <c r="D27" s="6">
        <v>117465</v>
      </c>
      <c r="E27" s="7" t="s">
        <v>113</v>
      </c>
      <c r="F27" s="8" t="s">
        <v>528</v>
      </c>
      <c r="G27" s="26">
        <v>13351.14</v>
      </c>
      <c r="H27" s="26">
        <v>1745.41</v>
      </c>
      <c r="I27" s="26">
        <v>11605.73</v>
      </c>
      <c r="J27" s="26">
        <v>367.46</v>
      </c>
    </row>
    <row r="28" spans="1:10" ht="14.45" x14ac:dyDescent="0.3">
      <c r="A28" s="5"/>
      <c r="B28" s="6"/>
      <c r="C28" s="6"/>
      <c r="D28" s="6"/>
      <c r="E28" s="7" t="s">
        <v>836</v>
      </c>
      <c r="F28" s="8" t="s">
        <v>528</v>
      </c>
      <c r="G28" s="26">
        <f>SUM(G6:G27)</f>
        <v>249666.39000000007</v>
      </c>
      <c r="H28" s="26">
        <f>SUM(H6:H27)</f>
        <v>113166.22999999997</v>
      </c>
      <c r="I28" s="26">
        <f>SUM(I6:I27)</f>
        <v>136500.16</v>
      </c>
      <c r="J28" s="26">
        <f>SUM(J6:J27)</f>
        <v>6871.4799999999977</v>
      </c>
    </row>
    <row r="31" spans="1:10" ht="14.45" x14ac:dyDescent="0.3">
      <c r="B31" s="13" t="s">
        <v>799</v>
      </c>
      <c r="C31" s="23" t="str">
        <f>IF($F$2="N","T"," ")</f>
        <v>T</v>
      </c>
      <c r="G31" s="19">
        <f>SUMIF($C$6:$C27,$C31,G$6:G27)</f>
        <v>66907.95</v>
      </c>
      <c r="H31" s="19">
        <f>SUMIF($C$6:$C27,$C31,H$6:H27)</f>
        <v>8802.6</v>
      </c>
      <c r="I31" s="19">
        <f>SUMIF($C$6:$C27,$C31,I$6:I27)</f>
        <v>58105.35</v>
      </c>
      <c r="J31" s="19">
        <f>SUMIF($C$6:$C27,$C31,J$6:J27)</f>
        <v>1841.4899999999998</v>
      </c>
    </row>
    <row r="32" spans="1:10" ht="14.45" x14ac:dyDescent="0.3">
      <c r="B32" t="s">
        <v>800</v>
      </c>
      <c r="C32" s="23" t="s">
        <v>21</v>
      </c>
      <c r="G32" s="19">
        <f>G28-G31</f>
        <v>182758.44000000006</v>
      </c>
      <c r="H32" s="19">
        <f>H28-H31</f>
        <v>104363.62999999996</v>
      </c>
      <c r="I32" s="19">
        <f>I28-I31</f>
        <v>78394.81</v>
      </c>
      <c r="J32" s="19">
        <f>J28-J31</f>
        <v>5029.989999999998</v>
      </c>
    </row>
    <row r="34" spans="2:2" ht="14.45" x14ac:dyDescent="0.3">
      <c r="B34" s="131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1"/>
  <sheetViews>
    <sheetView workbookViewId="0">
      <selection activeCell="B21" sqref="B21"/>
    </sheetView>
  </sheetViews>
  <sheetFormatPr defaultRowHeight="15" x14ac:dyDescent="0.25"/>
  <cols>
    <col min="1" max="1" width="11.7109375" customWidth="1"/>
  </cols>
  <sheetData>
    <row r="1" spans="1:10" ht="19.899999999999999" thickBot="1" x14ac:dyDescent="0.4">
      <c r="A1" s="48" t="str">
        <f>SummarySubstations!$B$1</f>
        <v>Tri-State SPP Asset Listing</v>
      </c>
      <c r="B1" s="48"/>
      <c r="C1" s="48"/>
      <c r="D1" s="48"/>
      <c r="E1" s="48"/>
      <c r="F1" t="s">
        <v>871</v>
      </c>
    </row>
    <row r="2" spans="1:10" ht="18" thickTop="1" thickBot="1" x14ac:dyDescent="0.35">
      <c r="A2" s="47" t="s">
        <v>843</v>
      </c>
      <c r="B2" s="47"/>
      <c r="C2" s="47"/>
      <c r="D2" s="47">
        <f>SummarySubstations!A19</f>
        <v>12</v>
      </c>
      <c r="E2" s="47" t="str">
        <f ca="1">RIGHT(CELL("filename",A1),LEN(CELL("filename",A1))- FIND("]",CELL("filename",A1),1))</f>
        <v>Crete</v>
      </c>
      <c r="F2" t="str">
        <f>SummarySubstations!E19</f>
        <v>N</v>
      </c>
    </row>
    <row r="3" spans="1:10" thickTop="1" x14ac:dyDescent="0.3"/>
    <row r="4" spans="1:10" thickBot="1" x14ac:dyDescent="0.35"/>
    <row r="5" spans="1:10" ht="14.45" x14ac:dyDescent="0.3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  <c r="H5" s="2" t="s">
        <v>7</v>
      </c>
      <c r="I5" s="2" t="s">
        <v>8</v>
      </c>
      <c r="J5" s="4" t="s">
        <v>9</v>
      </c>
    </row>
    <row r="6" spans="1:10" ht="14.45" x14ac:dyDescent="0.3">
      <c r="A6" s="5"/>
      <c r="B6" s="6">
        <v>353</v>
      </c>
      <c r="C6" s="6" t="s">
        <v>10</v>
      </c>
      <c r="D6" s="6"/>
      <c r="E6" s="7"/>
      <c r="F6" s="8"/>
      <c r="G6" s="26"/>
      <c r="H6" s="64"/>
      <c r="I6" s="64"/>
      <c r="J6" s="65"/>
    </row>
    <row r="7" spans="1:10" ht="14.45" x14ac:dyDescent="0.3">
      <c r="A7" s="5"/>
      <c r="B7" s="6">
        <v>353</v>
      </c>
      <c r="C7" s="6" t="s">
        <v>10</v>
      </c>
      <c r="D7" s="6"/>
      <c r="E7" s="7"/>
      <c r="F7" s="8"/>
      <c r="G7" s="26"/>
      <c r="H7" s="64"/>
      <c r="I7" s="64"/>
      <c r="J7" s="65"/>
    </row>
    <row r="8" spans="1:10" ht="14.45" x14ac:dyDescent="0.3">
      <c r="A8" s="5"/>
      <c r="B8" s="6">
        <v>353</v>
      </c>
      <c r="C8" s="6" t="s">
        <v>10</v>
      </c>
      <c r="D8" s="6"/>
      <c r="E8" s="7"/>
      <c r="F8" s="8"/>
      <c r="G8" s="26"/>
      <c r="H8" s="64"/>
      <c r="I8" s="64"/>
      <c r="J8" s="65"/>
    </row>
    <row r="9" spans="1:10" ht="14.45" x14ac:dyDescent="0.3">
      <c r="A9" s="5"/>
      <c r="B9" s="6">
        <v>353</v>
      </c>
      <c r="C9" s="6" t="s">
        <v>10</v>
      </c>
      <c r="D9" s="6"/>
      <c r="E9" s="7"/>
      <c r="F9" s="8"/>
      <c r="G9" s="26"/>
      <c r="H9" s="64"/>
      <c r="I9" s="64"/>
      <c r="J9" s="65"/>
    </row>
    <row r="10" spans="1:10" ht="14.45" x14ac:dyDescent="0.3">
      <c r="A10" s="5"/>
      <c r="B10" s="6">
        <v>353</v>
      </c>
      <c r="C10" s="6" t="s">
        <v>10</v>
      </c>
      <c r="D10" s="6"/>
      <c r="E10" s="7"/>
      <c r="F10" s="8"/>
      <c r="G10" s="26"/>
      <c r="H10" s="64"/>
      <c r="I10" s="64"/>
      <c r="J10" s="65"/>
    </row>
    <row r="11" spans="1:10" ht="14.45" x14ac:dyDescent="0.3">
      <c r="A11" s="5"/>
      <c r="B11" s="6">
        <v>353</v>
      </c>
      <c r="C11" s="6" t="s">
        <v>10</v>
      </c>
      <c r="D11" s="6"/>
      <c r="E11" s="7"/>
      <c r="F11" s="8"/>
      <c r="G11" s="26"/>
      <c r="H11" s="64"/>
      <c r="I11" s="64"/>
      <c r="J11" s="65"/>
    </row>
    <row r="12" spans="1:10" ht="14.45" x14ac:dyDescent="0.3">
      <c r="A12" s="5"/>
      <c r="B12" s="6">
        <v>353</v>
      </c>
      <c r="C12" s="6" t="s">
        <v>10</v>
      </c>
      <c r="D12" s="6"/>
      <c r="E12" s="7"/>
      <c r="F12" s="8"/>
      <c r="G12" s="26"/>
      <c r="H12" s="64"/>
      <c r="I12" s="64"/>
      <c r="J12" s="65"/>
    </row>
    <row r="13" spans="1:10" ht="14.45" x14ac:dyDescent="0.3">
      <c r="A13" s="5"/>
      <c r="B13" s="6">
        <v>353</v>
      </c>
      <c r="C13" s="6" t="s">
        <v>21</v>
      </c>
      <c r="D13" s="6"/>
      <c r="E13" s="7"/>
      <c r="F13" s="8"/>
      <c r="G13" s="26"/>
      <c r="H13" s="64"/>
      <c r="I13" s="64"/>
      <c r="J13" s="65"/>
    </row>
    <row r="14" spans="1:10" ht="14.45" x14ac:dyDescent="0.3">
      <c r="A14" s="5"/>
      <c r="B14" s="6">
        <v>353</v>
      </c>
      <c r="C14" s="6" t="s">
        <v>21</v>
      </c>
      <c r="D14" s="6"/>
      <c r="E14" s="7"/>
      <c r="F14" s="8"/>
      <c r="G14" s="26"/>
      <c r="H14" s="64"/>
      <c r="I14" s="64"/>
      <c r="J14" s="65"/>
    </row>
    <row r="15" spans="1:10" ht="14.45" x14ac:dyDescent="0.3">
      <c r="A15" s="5"/>
      <c r="B15" s="6"/>
      <c r="C15" s="6"/>
      <c r="D15" s="6"/>
      <c r="E15" s="7" t="s">
        <v>836</v>
      </c>
      <c r="F15" s="8"/>
      <c r="G15" s="26">
        <f>SUM(G6:G14)</f>
        <v>0</v>
      </c>
      <c r="H15" s="26">
        <f>SUM(H6:H14)</f>
        <v>0</v>
      </c>
      <c r="I15" s="26">
        <f>SUM(I6:I14)</f>
        <v>0</v>
      </c>
      <c r="J15" s="26">
        <f>SUM(J6:J14)</f>
        <v>0</v>
      </c>
    </row>
    <row r="16" spans="1:10" ht="14.45" x14ac:dyDescent="0.3">
      <c r="A16" s="17"/>
      <c r="B16" s="17"/>
      <c r="C16" s="17"/>
      <c r="D16" s="17"/>
      <c r="E16" s="72"/>
      <c r="F16" s="15"/>
      <c r="G16" s="16"/>
      <c r="H16" s="16"/>
      <c r="I16" s="16"/>
      <c r="J16" s="16"/>
    </row>
    <row r="18" spans="2:10" ht="14.45" x14ac:dyDescent="0.3">
      <c r="B18" s="13" t="s">
        <v>799</v>
      </c>
      <c r="C18" s="23" t="str">
        <f>IF($F$2="N","T"," ")</f>
        <v>T</v>
      </c>
      <c r="G18" s="19">
        <f>SUMIF($C$6:$C14,$C18,G$6:G14)</f>
        <v>0</v>
      </c>
      <c r="H18" s="19">
        <f>SUMIF($C$6:$C14,$C18,H$6:H14)</f>
        <v>0</v>
      </c>
      <c r="I18" s="19">
        <f>SUMIF($C$6:$C14,$C18,I$6:I14)</f>
        <v>0</v>
      </c>
      <c r="J18" s="19">
        <f>SUMIF($C$6:$C14,$C18,J$6:J14)</f>
        <v>0</v>
      </c>
    </row>
    <row r="19" spans="2:10" ht="14.45" x14ac:dyDescent="0.3">
      <c r="B19" t="s">
        <v>800</v>
      </c>
      <c r="C19" s="23" t="s">
        <v>21</v>
      </c>
      <c r="G19" s="19">
        <f>G15-G18</f>
        <v>0</v>
      </c>
      <c r="H19" s="19">
        <f>H15-H18</f>
        <v>0</v>
      </c>
      <c r="I19" s="19">
        <f>I15-I18</f>
        <v>0</v>
      </c>
      <c r="J19" s="19">
        <f>J15-J18</f>
        <v>0</v>
      </c>
    </row>
    <row r="21" spans="2:10" ht="14.45" x14ac:dyDescent="0.3">
      <c r="B21" s="122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4"/>
  <sheetViews>
    <sheetView workbookViewId="0">
      <selection activeCell="J21" sqref="J21"/>
    </sheetView>
  </sheetViews>
  <sheetFormatPr defaultRowHeight="15" x14ac:dyDescent="0.25"/>
  <cols>
    <col min="1" max="1" width="11.5703125" customWidth="1"/>
    <col min="2" max="3" width="9.140625" customWidth="1"/>
    <col min="4" max="4" width="11.140625" customWidth="1"/>
    <col min="5" max="5" width="35.7109375" bestFit="1" customWidth="1"/>
    <col min="6" max="6" width="32" bestFit="1" customWidth="1"/>
    <col min="7" max="7" width="12.42578125" customWidth="1"/>
    <col min="8" max="8" width="11.42578125" customWidth="1"/>
  </cols>
  <sheetData>
    <row r="1" spans="1:10" ht="19.899999999999999" thickBot="1" x14ac:dyDescent="0.4">
      <c r="A1" s="48" t="str">
        <f>SummarySubstations!$B$1</f>
        <v>Tri-State SPP Asset Listing</v>
      </c>
      <c r="B1" s="48"/>
      <c r="C1" s="48"/>
      <c r="D1" s="48"/>
      <c r="E1" s="48"/>
      <c r="F1" t="s">
        <v>871</v>
      </c>
    </row>
    <row r="2" spans="1:10" ht="18" thickTop="1" thickBot="1" x14ac:dyDescent="0.35">
      <c r="A2" s="47" t="s">
        <v>843</v>
      </c>
      <c r="B2" s="47"/>
      <c r="C2" s="47"/>
      <c r="D2" s="47">
        <f>SummarySubstations!A20</f>
        <v>13</v>
      </c>
      <c r="E2" s="47" t="str">
        <f ca="1">RIGHT(CELL("filename",A1),LEN(CELL("filename",A1))- FIND("]",CELL("filename",A1),1))</f>
        <v>Crete Switch</v>
      </c>
      <c r="F2" t="str">
        <f>SummarySubstations!E20</f>
        <v>N</v>
      </c>
    </row>
    <row r="3" spans="1:10" thickTop="1" x14ac:dyDescent="0.3"/>
    <row r="5" spans="1:10" ht="14.45" x14ac:dyDescent="0.3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  <c r="H5" s="2" t="s">
        <v>7</v>
      </c>
      <c r="I5" s="2" t="s">
        <v>8</v>
      </c>
      <c r="J5" s="4" t="s">
        <v>9</v>
      </c>
    </row>
    <row r="6" spans="1:10" ht="14.45" x14ac:dyDescent="0.3">
      <c r="A6" s="5">
        <v>1632</v>
      </c>
      <c r="B6" s="6">
        <v>353</v>
      </c>
      <c r="C6" s="6" t="s">
        <v>10</v>
      </c>
      <c r="D6" s="6">
        <v>8965</v>
      </c>
      <c r="E6" s="7" t="s">
        <v>502</v>
      </c>
      <c r="F6" s="8" t="s">
        <v>503</v>
      </c>
      <c r="G6" s="26">
        <v>7998.93</v>
      </c>
      <c r="H6" s="133">
        <v>7720.81</v>
      </c>
      <c r="I6" s="133">
        <v>278.12</v>
      </c>
      <c r="J6" s="133">
        <v>209.11</v>
      </c>
    </row>
    <row r="7" spans="1:10" ht="14.45" x14ac:dyDescent="0.3">
      <c r="A7" s="5"/>
      <c r="B7" s="6">
        <v>353</v>
      </c>
      <c r="C7" s="6" t="s">
        <v>10</v>
      </c>
      <c r="D7" s="6">
        <v>8966</v>
      </c>
      <c r="E7" s="7" t="s">
        <v>485</v>
      </c>
      <c r="F7" s="8" t="s">
        <v>503</v>
      </c>
      <c r="G7" s="26">
        <v>6595.77</v>
      </c>
      <c r="H7" s="133">
        <v>6366.17</v>
      </c>
      <c r="I7" s="133">
        <v>229.6</v>
      </c>
      <c r="J7" s="133">
        <v>172.42</v>
      </c>
    </row>
    <row r="8" spans="1:10" ht="14.45" x14ac:dyDescent="0.3">
      <c r="A8" s="5"/>
      <c r="B8" s="6">
        <v>353</v>
      </c>
      <c r="C8" s="6" t="s">
        <v>10</v>
      </c>
      <c r="D8" s="6">
        <v>8967</v>
      </c>
      <c r="E8" s="7" t="s">
        <v>504</v>
      </c>
      <c r="F8" s="8" t="s">
        <v>503</v>
      </c>
      <c r="G8" s="26">
        <v>50042.7</v>
      </c>
      <c r="H8" s="133">
        <v>48298.9</v>
      </c>
      <c r="I8" s="133">
        <v>1743.8</v>
      </c>
      <c r="J8" s="133">
        <v>1308.1199999999999</v>
      </c>
    </row>
    <row r="9" spans="1:10" ht="14.45" x14ac:dyDescent="0.3">
      <c r="A9" s="5"/>
      <c r="B9" s="6">
        <v>353</v>
      </c>
      <c r="C9" s="6" t="s">
        <v>10</v>
      </c>
      <c r="D9" s="6">
        <v>8968</v>
      </c>
      <c r="E9" s="7" t="s">
        <v>75</v>
      </c>
      <c r="F9" s="8" t="s">
        <v>503</v>
      </c>
      <c r="G9" s="26">
        <v>2090.5</v>
      </c>
      <c r="H9" s="133">
        <v>2016.85</v>
      </c>
      <c r="I9" s="133">
        <v>73.650000000000006</v>
      </c>
      <c r="J9" s="133">
        <v>54.61</v>
      </c>
    </row>
    <row r="10" spans="1:10" ht="14.45" x14ac:dyDescent="0.3">
      <c r="A10" s="5"/>
      <c r="B10" s="6">
        <v>353</v>
      </c>
      <c r="C10" s="6" t="s">
        <v>10</v>
      </c>
      <c r="D10" s="6">
        <v>8969</v>
      </c>
      <c r="E10" s="7" t="s">
        <v>73</v>
      </c>
      <c r="F10" s="8" t="s">
        <v>503</v>
      </c>
      <c r="G10" s="26">
        <v>2592.13</v>
      </c>
      <c r="H10" s="133">
        <v>2502.35</v>
      </c>
      <c r="I10" s="133">
        <v>89.78</v>
      </c>
      <c r="J10" s="133">
        <v>67.78</v>
      </c>
    </row>
    <row r="11" spans="1:10" ht="14.45" x14ac:dyDescent="0.3">
      <c r="A11" s="5"/>
      <c r="B11" s="6">
        <v>353</v>
      </c>
      <c r="C11" s="6" t="s">
        <v>10</v>
      </c>
      <c r="D11" s="6">
        <v>8972</v>
      </c>
      <c r="E11" s="7" t="s">
        <v>502</v>
      </c>
      <c r="F11" s="8" t="s">
        <v>503</v>
      </c>
      <c r="G11" s="26">
        <v>22267.88</v>
      </c>
      <c r="H11" s="133">
        <v>21490.97</v>
      </c>
      <c r="I11" s="133">
        <v>776.91</v>
      </c>
      <c r="J11" s="133">
        <v>582.04999999999995</v>
      </c>
    </row>
    <row r="12" spans="1:10" ht="14.45" x14ac:dyDescent="0.3">
      <c r="A12" s="5"/>
      <c r="B12" s="6">
        <v>353</v>
      </c>
      <c r="C12" s="6" t="s">
        <v>10</v>
      </c>
      <c r="D12" s="6">
        <v>8973</v>
      </c>
      <c r="E12" s="7" t="s">
        <v>505</v>
      </c>
      <c r="F12" s="8" t="s">
        <v>503</v>
      </c>
      <c r="G12" s="26">
        <v>29610.36</v>
      </c>
      <c r="H12" s="133">
        <v>28577.85</v>
      </c>
      <c r="I12" s="133">
        <v>1032.51</v>
      </c>
      <c r="J12" s="133">
        <v>773.98</v>
      </c>
    </row>
    <row r="13" spans="1:10" ht="14.45" x14ac:dyDescent="0.3">
      <c r="A13" s="5"/>
      <c r="B13" s="6">
        <v>353</v>
      </c>
      <c r="C13" s="6" t="s">
        <v>10</v>
      </c>
      <c r="D13" s="6">
        <v>8974</v>
      </c>
      <c r="E13" s="7" t="s">
        <v>506</v>
      </c>
      <c r="F13" s="8" t="s">
        <v>503</v>
      </c>
      <c r="G13" s="26">
        <v>6936.97</v>
      </c>
      <c r="H13" s="133">
        <v>6694.99</v>
      </c>
      <c r="I13" s="133">
        <v>241.98</v>
      </c>
      <c r="J13" s="133">
        <v>181.32</v>
      </c>
    </row>
    <row r="14" spans="1:10" ht="14.45" x14ac:dyDescent="0.3">
      <c r="A14" s="5"/>
      <c r="B14" s="6">
        <v>353</v>
      </c>
      <c r="C14" s="6" t="s">
        <v>10</v>
      </c>
      <c r="D14" s="6">
        <v>8975</v>
      </c>
      <c r="E14" s="7" t="s">
        <v>507</v>
      </c>
      <c r="F14" s="8" t="s">
        <v>503</v>
      </c>
      <c r="G14" s="26">
        <v>10887.33</v>
      </c>
      <c r="H14" s="133">
        <v>10507.8</v>
      </c>
      <c r="I14" s="133">
        <v>379.53</v>
      </c>
      <c r="J14" s="133">
        <v>284.58</v>
      </c>
    </row>
    <row r="15" spans="1:10" ht="14.45" x14ac:dyDescent="0.3">
      <c r="A15" s="5"/>
      <c r="B15" s="6">
        <v>353</v>
      </c>
      <c r="C15" s="6" t="s">
        <v>10</v>
      </c>
      <c r="D15" s="6">
        <v>8976</v>
      </c>
      <c r="E15" s="7" t="s">
        <v>508</v>
      </c>
      <c r="F15" s="8" t="s">
        <v>503</v>
      </c>
      <c r="G15" s="26">
        <v>9479.8700000000008</v>
      </c>
      <c r="H15" s="133">
        <v>9149.07</v>
      </c>
      <c r="I15" s="133">
        <v>330.8</v>
      </c>
      <c r="J15" s="133">
        <v>247.78</v>
      </c>
    </row>
    <row r="16" spans="1:10" ht="14.45" x14ac:dyDescent="0.3">
      <c r="A16" s="5"/>
      <c r="B16" s="6">
        <v>353</v>
      </c>
      <c r="C16" s="6" t="s">
        <v>10</v>
      </c>
      <c r="D16" s="6">
        <v>8977</v>
      </c>
      <c r="E16" s="7" t="s">
        <v>509</v>
      </c>
      <c r="F16" s="8" t="s">
        <v>503</v>
      </c>
      <c r="G16" s="26">
        <v>5061.53</v>
      </c>
      <c r="H16" s="133">
        <v>4885.46</v>
      </c>
      <c r="I16" s="133">
        <v>176.07</v>
      </c>
      <c r="J16" s="133">
        <v>132.31</v>
      </c>
    </row>
    <row r="17" spans="1:10" ht="14.45" x14ac:dyDescent="0.3">
      <c r="A17" s="5"/>
      <c r="B17" s="6">
        <v>353</v>
      </c>
      <c r="C17" s="6" t="s">
        <v>10</v>
      </c>
      <c r="D17" s="6">
        <v>8978</v>
      </c>
      <c r="E17" s="7" t="s">
        <v>379</v>
      </c>
      <c r="F17" s="8" t="s">
        <v>503</v>
      </c>
      <c r="G17" s="26">
        <v>5763.9</v>
      </c>
      <c r="H17" s="133">
        <v>5563.08</v>
      </c>
      <c r="I17" s="133">
        <v>200.82</v>
      </c>
      <c r="J17" s="133">
        <v>150.66</v>
      </c>
    </row>
    <row r="18" spans="1:10" x14ac:dyDescent="0.25">
      <c r="A18" s="5"/>
      <c r="B18" s="6">
        <v>353</v>
      </c>
      <c r="C18" s="6" t="s">
        <v>10</v>
      </c>
      <c r="D18" s="6">
        <v>1182</v>
      </c>
      <c r="E18" s="7" t="s">
        <v>510</v>
      </c>
      <c r="F18" s="8" t="s">
        <v>503</v>
      </c>
      <c r="G18" s="26">
        <v>2561.25</v>
      </c>
      <c r="H18" s="64">
        <v>2561.25</v>
      </c>
      <c r="I18" s="64">
        <v>0</v>
      </c>
      <c r="J18" s="133">
        <v>0</v>
      </c>
    </row>
    <row r="19" spans="1:10" x14ac:dyDescent="0.25">
      <c r="A19" s="5"/>
      <c r="B19" s="6">
        <v>353</v>
      </c>
      <c r="C19" s="6" t="s">
        <v>10</v>
      </c>
      <c r="D19" s="6">
        <v>1183</v>
      </c>
      <c r="E19" s="7" t="s">
        <v>511</v>
      </c>
      <c r="F19" s="8" t="s">
        <v>503</v>
      </c>
      <c r="G19" s="26">
        <v>197.02</v>
      </c>
      <c r="H19" s="64">
        <v>197.02</v>
      </c>
      <c r="I19" s="64">
        <v>0</v>
      </c>
      <c r="J19" s="133">
        <v>0</v>
      </c>
    </row>
    <row r="20" spans="1:10" ht="14.45" x14ac:dyDescent="0.3">
      <c r="A20" s="5"/>
      <c r="B20" s="6"/>
      <c r="C20" s="6"/>
      <c r="D20" s="6"/>
      <c r="E20" s="7" t="s">
        <v>836</v>
      </c>
      <c r="F20" s="8" t="s">
        <v>503</v>
      </c>
      <c r="G20" s="26">
        <f>SUM(G6:G19)</f>
        <v>162086.13999999998</v>
      </c>
      <c r="H20" s="26">
        <f>SUM(H6:H19)</f>
        <v>156532.56999999998</v>
      </c>
      <c r="I20" s="26">
        <f>SUM(I6:I19)</f>
        <v>5553.5699999999988</v>
      </c>
      <c r="J20" s="26">
        <f>SUM(J6:J19)</f>
        <v>4164.72</v>
      </c>
    </row>
    <row r="23" spans="1:10" ht="14.45" x14ac:dyDescent="0.3">
      <c r="B23" s="13" t="s">
        <v>799</v>
      </c>
      <c r="C23" s="23" t="str">
        <f>IF($F$2="N","T"," ")</f>
        <v>T</v>
      </c>
      <c r="G23" s="19">
        <f>SUMIF($C$6:$C19,$C23,G$6:G19)</f>
        <v>162086.13999999998</v>
      </c>
      <c r="H23" s="19">
        <f>SUMIF($C$6:$C19,$C23,H$6:H19)</f>
        <v>156532.56999999998</v>
      </c>
      <c r="I23" s="19">
        <f>SUMIF($C$6:$C19,$C23,I$6:I19)</f>
        <v>5553.5699999999988</v>
      </c>
      <c r="J23" s="19">
        <f>SUMIF($C$6:$C19,$C23,J$6:J19)</f>
        <v>4164.72</v>
      </c>
    </row>
    <row r="24" spans="1:10" ht="14.45" x14ac:dyDescent="0.3">
      <c r="B24" t="s">
        <v>800</v>
      </c>
      <c r="C24" s="23" t="s">
        <v>21</v>
      </c>
      <c r="G24" s="19">
        <f>G20-G23</f>
        <v>0</v>
      </c>
      <c r="H24" s="19">
        <f>H20-H23</f>
        <v>0</v>
      </c>
      <c r="I24" s="19">
        <f>I20-I23</f>
        <v>0</v>
      </c>
      <c r="J24" s="19">
        <f>J20-J23</f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62"/>
  <sheetViews>
    <sheetView topLeftCell="A40" workbookViewId="0">
      <selection activeCell="G6" sqref="G6"/>
    </sheetView>
  </sheetViews>
  <sheetFormatPr defaultRowHeight="15" x14ac:dyDescent="0.25"/>
  <cols>
    <col min="1" max="1" width="13.28515625" customWidth="1"/>
    <col min="4" max="4" width="11.140625" customWidth="1"/>
    <col min="5" max="5" width="36.28515625" bestFit="1" customWidth="1"/>
    <col min="6" max="6" width="9.28515625" bestFit="1" customWidth="1"/>
    <col min="7" max="7" width="14.85546875" customWidth="1"/>
    <col min="8" max="8" width="11.140625" customWidth="1"/>
    <col min="9" max="9" width="11" customWidth="1"/>
  </cols>
  <sheetData>
    <row r="1" spans="1:10" ht="19.899999999999999" thickBot="1" x14ac:dyDescent="0.4">
      <c r="A1" s="48" t="str">
        <f>SummarySubstations!$B$1</f>
        <v>Tri-State SPP Asset Listing</v>
      </c>
      <c r="B1" s="48"/>
      <c r="C1" s="48"/>
      <c r="D1" s="48"/>
      <c r="E1" s="48"/>
      <c r="F1" t="s">
        <v>871</v>
      </c>
    </row>
    <row r="2" spans="1:10" ht="18" thickTop="1" thickBot="1" x14ac:dyDescent="0.35">
      <c r="A2" s="47" t="s">
        <v>843</v>
      </c>
      <c r="B2" s="47"/>
      <c r="C2" s="47"/>
      <c r="D2" s="47">
        <f>SummarySubstations!A23</f>
        <v>16</v>
      </c>
      <c r="E2" s="47" t="str">
        <f ca="1">RIGHT(CELL("filename",A1),LEN(CELL("filename",A1))- FIND("]",CELL("filename",A1),1))</f>
        <v>Elsie Tap</v>
      </c>
      <c r="F2" t="str">
        <f>SummarySubstations!E23</f>
        <v>N</v>
      </c>
    </row>
    <row r="3" spans="1:10" thickTop="1" x14ac:dyDescent="0.3"/>
    <row r="5" spans="1:10" ht="14.45" x14ac:dyDescent="0.3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  <c r="H5" s="2" t="s">
        <v>7</v>
      </c>
      <c r="I5" s="2" t="s">
        <v>8</v>
      </c>
      <c r="J5" s="4" t="s">
        <v>9</v>
      </c>
    </row>
    <row r="6" spans="1:10" ht="14.45" x14ac:dyDescent="0.3">
      <c r="A6" s="5"/>
      <c r="B6" s="6">
        <v>352</v>
      </c>
      <c r="C6" s="6" t="s">
        <v>10</v>
      </c>
      <c r="D6" s="6">
        <v>49229</v>
      </c>
      <c r="E6" s="7" t="s">
        <v>606</v>
      </c>
      <c r="F6" s="8" t="s">
        <v>607</v>
      </c>
      <c r="G6" s="26">
        <v>37520.519999999997</v>
      </c>
      <c r="H6" s="133">
        <v>32157.72</v>
      </c>
      <c r="I6" s="133">
        <v>5362.8</v>
      </c>
      <c r="J6" s="133">
        <v>1032.67</v>
      </c>
    </row>
    <row r="7" spans="1:10" ht="14.45" x14ac:dyDescent="0.3">
      <c r="A7" s="5"/>
      <c r="B7" s="6">
        <v>352</v>
      </c>
      <c r="C7" s="6" t="s">
        <v>10</v>
      </c>
      <c r="D7" s="6">
        <v>49230</v>
      </c>
      <c r="E7" s="7" t="s">
        <v>608</v>
      </c>
      <c r="F7" s="8" t="s">
        <v>607</v>
      </c>
      <c r="G7" s="26">
        <v>7441.13</v>
      </c>
      <c r="H7" s="133">
        <v>6377.57</v>
      </c>
      <c r="I7" s="133">
        <v>1063.56</v>
      </c>
      <c r="J7" s="133">
        <v>204.8</v>
      </c>
    </row>
    <row r="8" spans="1:10" ht="14.45" x14ac:dyDescent="0.3">
      <c r="A8" s="5"/>
      <c r="B8" s="6">
        <v>352</v>
      </c>
      <c r="C8" s="6" t="s">
        <v>10</v>
      </c>
      <c r="D8" s="6">
        <v>49232</v>
      </c>
      <c r="E8" s="7" t="s">
        <v>423</v>
      </c>
      <c r="F8" s="8" t="s">
        <v>607</v>
      </c>
      <c r="G8" s="26">
        <v>18316.650000000001</v>
      </c>
      <c r="H8" s="133">
        <v>15698.57</v>
      </c>
      <c r="I8" s="133">
        <v>2618.08</v>
      </c>
      <c r="J8" s="133">
        <v>504.12</v>
      </c>
    </row>
    <row r="9" spans="1:10" ht="14.45" x14ac:dyDescent="0.3">
      <c r="A9" s="5">
        <v>1722</v>
      </c>
      <c r="B9" s="6">
        <v>353</v>
      </c>
      <c r="C9" s="6" t="s">
        <v>21</v>
      </c>
      <c r="D9" s="6">
        <v>21154</v>
      </c>
      <c r="E9" s="7" t="s">
        <v>26</v>
      </c>
      <c r="F9" s="8" t="s">
        <v>607</v>
      </c>
      <c r="G9" s="26">
        <v>12334.83</v>
      </c>
      <c r="H9" s="133">
        <v>6478.59</v>
      </c>
      <c r="I9" s="133">
        <v>5856.24</v>
      </c>
      <c r="J9" s="133">
        <v>339.49</v>
      </c>
    </row>
    <row r="10" spans="1:10" ht="14.45" x14ac:dyDescent="0.3">
      <c r="A10" s="5"/>
      <c r="B10" s="6">
        <v>353</v>
      </c>
      <c r="C10" s="6" t="s">
        <v>10</v>
      </c>
      <c r="D10" s="6">
        <v>110299</v>
      </c>
      <c r="E10" s="7" t="s">
        <v>609</v>
      </c>
      <c r="F10" s="8" t="s">
        <v>607</v>
      </c>
      <c r="G10" s="26">
        <v>13487.39</v>
      </c>
      <c r="H10" s="133">
        <v>989.84</v>
      </c>
      <c r="I10" s="133">
        <v>12497.55</v>
      </c>
      <c r="J10" s="133">
        <v>371.21</v>
      </c>
    </row>
    <row r="11" spans="1:10" ht="14.45" x14ac:dyDescent="0.3">
      <c r="A11" s="5"/>
      <c r="B11" s="6">
        <v>353</v>
      </c>
      <c r="C11" s="6" t="s">
        <v>10</v>
      </c>
      <c r="D11" s="6">
        <v>114568</v>
      </c>
      <c r="E11" s="7" t="s">
        <v>610</v>
      </c>
      <c r="F11" s="8" t="s">
        <v>607</v>
      </c>
      <c r="G11" s="26">
        <v>592.89</v>
      </c>
      <c r="H11" s="133">
        <v>80.2</v>
      </c>
      <c r="I11" s="133">
        <v>512.69000000000005</v>
      </c>
      <c r="J11" s="133">
        <v>16.309999999999999</v>
      </c>
    </row>
    <row r="12" spans="1:10" ht="14.45" x14ac:dyDescent="0.3">
      <c r="A12" s="5"/>
      <c r="B12" s="6">
        <v>353</v>
      </c>
      <c r="C12" s="6" t="s">
        <v>10</v>
      </c>
      <c r="D12" s="6">
        <v>49216</v>
      </c>
      <c r="E12" s="7" t="s">
        <v>422</v>
      </c>
      <c r="F12" s="8" t="s">
        <v>607</v>
      </c>
      <c r="G12" s="26">
        <v>21995.27</v>
      </c>
      <c r="H12" s="133">
        <v>18851.47</v>
      </c>
      <c r="I12" s="133">
        <v>3143.8</v>
      </c>
      <c r="J12" s="133">
        <v>605.37</v>
      </c>
    </row>
    <row r="13" spans="1:10" ht="14.45" x14ac:dyDescent="0.3">
      <c r="A13" s="5"/>
      <c r="B13" s="6">
        <v>353</v>
      </c>
      <c r="C13" s="6" t="s">
        <v>10</v>
      </c>
      <c r="D13" s="6">
        <v>49217</v>
      </c>
      <c r="E13" s="7" t="s">
        <v>560</v>
      </c>
      <c r="F13" s="8" t="s">
        <v>607</v>
      </c>
      <c r="G13" s="26">
        <v>63478.64</v>
      </c>
      <c r="H13" s="133">
        <v>54405.63</v>
      </c>
      <c r="I13" s="133">
        <v>9073.01</v>
      </c>
      <c r="J13" s="133">
        <v>1747.11</v>
      </c>
    </row>
    <row r="14" spans="1:10" ht="14.45" x14ac:dyDescent="0.3">
      <c r="A14" s="5"/>
      <c r="B14" s="6">
        <v>353</v>
      </c>
      <c r="C14" s="6" t="s">
        <v>10</v>
      </c>
      <c r="D14" s="6">
        <v>49218</v>
      </c>
      <c r="E14" s="7" t="s">
        <v>611</v>
      </c>
      <c r="F14" s="8" t="s">
        <v>607</v>
      </c>
      <c r="G14" s="26">
        <v>46492.46</v>
      </c>
      <c r="H14" s="133">
        <v>39847.24</v>
      </c>
      <c r="I14" s="133">
        <v>6645.22</v>
      </c>
      <c r="J14" s="133">
        <v>1279.5999999999999</v>
      </c>
    </row>
    <row r="15" spans="1:10" ht="14.45" x14ac:dyDescent="0.3">
      <c r="A15" s="5"/>
      <c r="B15" s="6">
        <v>353</v>
      </c>
      <c r="C15" s="6" t="s">
        <v>10</v>
      </c>
      <c r="D15" s="6">
        <v>49219</v>
      </c>
      <c r="E15" s="7" t="s">
        <v>612</v>
      </c>
      <c r="F15" s="8" t="s">
        <v>607</v>
      </c>
      <c r="G15" s="26">
        <v>9088.67</v>
      </c>
      <c r="H15" s="133">
        <v>7789.53</v>
      </c>
      <c r="I15" s="133">
        <v>1299.1400000000001</v>
      </c>
      <c r="J15" s="133">
        <v>250.14</v>
      </c>
    </row>
    <row r="16" spans="1:10" ht="14.45" x14ac:dyDescent="0.3">
      <c r="A16" s="5"/>
      <c r="B16" s="6">
        <v>353</v>
      </c>
      <c r="C16" s="6" t="s">
        <v>10</v>
      </c>
      <c r="D16" s="6">
        <v>49220</v>
      </c>
      <c r="E16" s="7" t="s">
        <v>613</v>
      </c>
      <c r="F16" s="8" t="s">
        <v>607</v>
      </c>
      <c r="G16" s="26">
        <v>18402.47</v>
      </c>
      <c r="H16" s="133">
        <v>15772.17</v>
      </c>
      <c r="I16" s="133">
        <v>2630.3</v>
      </c>
      <c r="J16" s="133">
        <v>506.49</v>
      </c>
    </row>
    <row r="17" spans="1:10" ht="14.45" x14ac:dyDescent="0.3">
      <c r="A17" s="5"/>
      <c r="B17" s="6">
        <v>353</v>
      </c>
      <c r="C17" s="6" t="s">
        <v>10</v>
      </c>
      <c r="D17" s="6">
        <v>49223</v>
      </c>
      <c r="E17" s="7" t="s">
        <v>614</v>
      </c>
      <c r="F17" s="8" t="s">
        <v>607</v>
      </c>
      <c r="G17" s="26">
        <v>5151.55</v>
      </c>
      <c r="H17" s="133">
        <v>4415.18</v>
      </c>
      <c r="I17" s="133">
        <v>736.37</v>
      </c>
      <c r="J17" s="133">
        <v>141.78</v>
      </c>
    </row>
    <row r="18" spans="1:10" ht="14.45" x14ac:dyDescent="0.3">
      <c r="A18" s="5"/>
      <c r="B18" s="6">
        <v>353</v>
      </c>
      <c r="C18" s="6" t="s">
        <v>10</v>
      </c>
      <c r="D18" s="6">
        <v>49224</v>
      </c>
      <c r="E18" s="7" t="s">
        <v>615</v>
      </c>
      <c r="F18" s="8" t="s">
        <v>607</v>
      </c>
      <c r="G18" s="26">
        <v>1074.6199999999999</v>
      </c>
      <c r="H18" s="133">
        <v>920.92</v>
      </c>
      <c r="I18" s="133">
        <v>153.69999999999999</v>
      </c>
      <c r="J18" s="133">
        <v>29.57</v>
      </c>
    </row>
    <row r="19" spans="1:10" ht="14.45" x14ac:dyDescent="0.3">
      <c r="A19" s="5"/>
      <c r="B19" s="6">
        <v>353</v>
      </c>
      <c r="C19" s="6" t="s">
        <v>10</v>
      </c>
      <c r="D19" s="6">
        <v>49225</v>
      </c>
      <c r="E19" s="7" t="s">
        <v>616</v>
      </c>
      <c r="F19" s="8" t="s">
        <v>607</v>
      </c>
      <c r="G19" s="26">
        <v>118.14</v>
      </c>
      <c r="H19" s="133">
        <v>101.23</v>
      </c>
      <c r="I19" s="133">
        <v>16.91</v>
      </c>
      <c r="J19" s="133">
        <v>3.25</v>
      </c>
    </row>
    <row r="20" spans="1:10" ht="14.45" x14ac:dyDescent="0.3">
      <c r="A20" s="5"/>
      <c r="B20" s="6">
        <v>353</v>
      </c>
      <c r="C20" s="6" t="s">
        <v>10</v>
      </c>
      <c r="D20" s="6">
        <v>49226</v>
      </c>
      <c r="E20" s="7" t="s">
        <v>617</v>
      </c>
      <c r="F20" s="8" t="s">
        <v>607</v>
      </c>
      <c r="G20" s="26">
        <v>304.06</v>
      </c>
      <c r="H20" s="133">
        <v>260.49</v>
      </c>
      <c r="I20" s="133">
        <v>43.57</v>
      </c>
      <c r="J20" s="133">
        <v>8.36</v>
      </c>
    </row>
    <row r="21" spans="1:10" ht="14.45" x14ac:dyDescent="0.3">
      <c r="A21" s="5"/>
      <c r="B21" s="6">
        <v>353</v>
      </c>
      <c r="C21" s="6" t="s">
        <v>10</v>
      </c>
      <c r="D21" s="6">
        <v>49227</v>
      </c>
      <c r="E21" s="7" t="s">
        <v>618</v>
      </c>
      <c r="F21" s="8" t="s">
        <v>607</v>
      </c>
      <c r="G21" s="26">
        <v>312.52999999999997</v>
      </c>
      <c r="H21" s="133">
        <v>267.85000000000002</v>
      </c>
      <c r="I21" s="133">
        <v>44.68</v>
      </c>
      <c r="J21" s="133">
        <v>8.6</v>
      </c>
    </row>
    <row r="22" spans="1:10" ht="14.45" x14ac:dyDescent="0.3">
      <c r="A22" s="5"/>
      <c r="B22" s="6">
        <v>353</v>
      </c>
      <c r="C22" s="6" t="s">
        <v>10</v>
      </c>
      <c r="D22" s="6">
        <v>49228</v>
      </c>
      <c r="E22" s="7" t="s">
        <v>619</v>
      </c>
      <c r="F22" s="8" t="s">
        <v>607</v>
      </c>
      <c r="G22" s="26">
        <v>25795.57</v>
      </c>
      <c r="H22" s="133">
        <v>22108.51</v>
      </c>
      <c r="I22" s="133">
        <v>3687.06</v>
      </c>
      <c r="J22" s="133">
        <v>709.96</v>
      </c>
    </row>
    <row r="23" spans="1:10" ht="14.45" x14ac:dyDescent="0.3">
      <c r="A23" s="5"/>
      <c r="B23" s="6">
        <v>353</v>
      </c>
      <c r="C23" s="6" t="s">
        <v>10</v>
      </c>
      <c r="D23" s="6">
        <v>49231</v>
      </c>
      <c r="E23" s="7" t="s">
        <v>124</v>
      </c>
      <c r="F23" s="8" t="s">
        <v>607</v>
      </c>
      <c r="G23" s="26">
        <v>8476.89</v>
      </c>
      <c r="H23" s="133">
        <v>7265.17</v>
      </c>
      <c r="I23" s="133">
        <v>1211.72</v>
      </c>
      <c r="J23" s="133">
        <v>233.3</v>
      </c>
    </row>
    <row r="24" spans="1:10" ht="14.45" x14ac:dyDescent="0.3">
      <c r="A24" s="5"/>
      <c r="B24" s="6">
        <v>353</v>
      </c>
      <c r="C24" s="6" t="s">
        <v>10</v>
      </c>
      <c r="D24" s="6">
        <v>49233</v>
      </c>
      <c r="E24" s="7" t="s">
        <v>620</v>
      </c>
      <c r="F24" s="8" t="s">
        <v>607</v>
      </c>
      <c r="G24" s="26">
        <v>15859.3</v>
      </c>
      <c r="H24" s="133">
        <v>13592.48</v>
      </c>
      <c r="I24" s="133">
        <v>2266.8200000000002</v>
      </c>
      <c r="J24" s="133">
        <v>436.49</v>
      </c>
    </row>
    <row r="25" spans="1:10" ht="14.45" x14ac:dyDescent="0.3">
      <c r="A25" s="5"/>
      <c r="B25" s="6">
        <v>353</v>
      </c>
      <c r="C25" s="6" t="s">
        <v>10</v>
      </c>
      <c r="D25" s="6">
        <v>49235</v>
      </c>
      <c r="E25" s="7" t="s">
        <v>37</v>
      </c>
      <c r="F25" s="8" t="s">
        <v>607</v>
      </c>
      <c r="G25" s="26">
        <v>3358.93</v>
      </c>
      <c r="H25" s="133">
        <v>2878.73</v>
      </c>
      <c r="I25" s="133">
        <v>480.2</v>
      </c>
      <c r="J25" s="133">
        <v>92.44</v>
      </c>
    </row>
    <row r="26" spans="1:10" ht="14.45" x14ac:dyDescent="0.3">
      <c r="A26" s="5"/>
      <c r="B26" s="6">
        <v>353</v>
      </c>
      <c r="C26" s="6" t="s">
        <v>10</v>
      </c>
      <c r="D26" s="6">
        <v>49236</v>
      </c>
      <c r="E26" s="7" t="s">
        <v>621</v>
      </c>
      <c r="F26" s="8" t="s">
        <v>607</v>
      </c>
      <c r="G26" s="26">
        <v>5012.46</v>
      </c>
      <c r="H26" s="133">
        <v>4295.9399999999996</v>
      </c>
      <c r="I26" s="133">
        <v>716.52</v>
      </c>
      <c r="J26" s="133">
        <v>137.94999999999999</v>
      </c>
    </row>
    <row r="27" spans="1:10" ht="14.45" x14ac:dyDescent="0.3">
      <c r="A27" s="5"/>
      <c r="B27" s="6">
        <v>353</v>
      </c>
      <c r="C27" s="6" t="s">
        <v>10</v>
      </c>
      <c r="D27" s="6">
        <v>49665</v>
      </c>
      <c r="E27" s="7" t="s">
        <v>622</v>
      </c>
      <c r="F27" s="8" t="s">
        <v>607</v>
      </c>
      <c r="G27" s="26">
        <v>25528.74</v>
      </c>
      <c r="H27" s="133">
        <v>10246.540000000001</v>
      </c>
      <c r="I27" s="133">
        <v>15282.2</v>
      </c>
      <c r="J27" s="133">
        <v>702.62</v>
      </c>
    </row>
    <row r="28" spans="1:10" ht="14.45" x14ac:dyDescent="0.3">
      <c r="A28" s="5"/>
      <c r="B28" s="6">
        <v>353</v>
      </c>
      <c r="C28" s="6" t="s">
        <v>10</v>
      </c>
      <c r="D28" s="6">
        <v>49666</v>
      </c>
      <c r="E28" s="7" t="s">
        <v>623</v>
      </c>
      <c r="F28" s="8" t="s">
        <v>607</v>
      </c>
      <c r="G28" s="26">
        <v>12764.37</v>
      </c>
      <c r="H28" s="133">
        <v>5123.2700000000004</v>
      </c>
      <c r="I28" s="133">
        <v>7641.1</v>
      </c>
      <c r="J28" s="133">
        <v>351.31</v>
      </c>
    </row>
    <row r="29" spans="1:10" ht="14.45" x14ac:dyDescent="0.3">
      <c r="A29" s="5"/>
      <c r="B29" s="6">
        <v>353</v>
      </c>
      <c r="C29" s="6" t="s">
        <v>10</v>
      </c>
      <c r="D29" s="6">
        <v>49667</v>
      </c>
      <c r="E29" s="7" t="s">
        <v>125</v>
      </c>
      <c r="F29" s="8" t="s">
        <v>607</v>
      </c>
      <c r="G29" s="26">
        <v>5105.75</v>
      </c>
      <c r="H29" s="133">
        <v>2049.25</v>
      </c>
      <c r="I29" s="133">
        <v>3056.5</v>
      </c>
      <c r="J29" s="133">
        <v>140.52000000000001</v>
      </c>
    </row>
    <row r="30" spans="1:10" ht="14.45" x14ac:dyDescent="0.3">
      <c r="A30" s="5"/>
      <c r="B30" s="6">
        <v>353</v>
      </c>
      <c r="C30" s="6" t="s">
        <v>10</v>
      </c>
      <c r="D30" s="6">
        <v>49668</v>
      </c>
      <c r="E30" s="7" t="s">
        <v>360</v>
      </c>
      <c r="F30" s="8" t="s">
        <v>607</v>
      </c>
      <c r="G30" s="26">
        <v>1276.44</v>
      </c>
      <c r="H30" s="133">
        <v>512.30999999999995</v>
      </c>
      <c r="I30" s="133">
        <v>764.13</v>
      </c>
      <c r="J30" s="133">
        <v>35.130000000000003</v>
      </c>
    </row>
    <row r="31" spans="1:10" ht="14.45" x14ac:dyDescent="0.3">
      <c r="A31" s="5"/>
      <c r="B31" s="6">
        <v>353</v>
      </c>
      <c r="C31" s="6" t="s">
        <v>10</v>
      </c>
      <c r="D31" s="6">
        <v>49669</v>
      </c>
      <c r="E31" s="7" t="s">
        <v>624</v>
      </c>
      <c r="F31" s="8" t="s">
        <v>607</v>
      </c>
      <c r="G31" s="26">
        <v>25528.74</v>
      </c>
      <c r="H31" s="133">
        <v>10246.540000000001</v>
      </c>
      <c r="I31" s="133">
        <v>15282.2</v>
      </c>
      <c r="J31" s="133">
        <v>702.62</v>
      </c>
    </row>
    <row r="32" spans="1:10" ht="14.45" x14ac:dyDescent="0.3">
      <c r="A32" s="5"/>
      <c r="B32" s="6">
        <v>353</v>
      </c>
      <c r="C32" s="6" t="s">
        <v>10</v>
      </c>
      <c r="D32" s="6">
        <v>49670</v>
      </c>
      <c r="E32" s="7" t="s">
        <v>157</v>
      </c>
      <c r="F32" s="8" t="s">
        <v>607</v>
      </c>
      <c r="G32" s="26">
        <v>114879.33</v>
      </c>
      <c r="H32" s="133">
        <v>46109.73</v>
      </c>
      <c r="I32" s="133">
        <v>68769.600000000006</v>
      </c>
      <c r="J32" s="133">
        <v>3161.81</v>
      </c>
    </row>
    <row r="33" spans="1:10" ht="14.45" x14ac:dyDescent="0.3">
      <c r="A33" s="5"/>
      <c r="B33" s="6">
        <v>353</v>
      </c>
      <c r="C33" s="6" t="s">
        <v>10</v>
      </c>
      <c r="D33" s="6">
        <v>49671</v>
      </c>
      <c r="E33" s="7" t="s">
        <v>363</v>
      </c>
      <c r="F33" s="8" t="s">
        <v>607</v>
      </c>
      <c r="G33" s="26">
        <v>153172.44</v>
      </c>
      <c r="H33" s="133">
        <v>61479.69</v>
      </c>
      <c r="I33" s="133">
        <v>91692.75</v>
      </c>
      <c r="J33" s="133">
        <v>4215.75</v>
      </c>
    </row>
    <row r="34" spans="1:10" ht="14.45" x14ac:dyDescent="0.3">
      <c r="A34" s="5"/>
      <c r="B34" s="6">
        <v>353</v>
      </c>
      <c r="C34" s="6" t="s">
        <v>10</v>
      </c>
      <c r="D34" s="6">
        <v>49672</v>
      </c>
      <c r="E34" s="7" t="s">
        <v>625</v>
      </c>
      <c r="F34" s="8" t="s">
        <v>607</v>
      </c>
      <c r="G34" s="26">
        <v>6382.19</v>
      </c>
      <c r="H34" s="133">
        <v>2561.56</v>
      </c>
      <c r="I34" s="133">
        <v>3820.63</v>
      </c>
      <c r="J34" s="133">
        <v>175.65</v>
      </c>
    </row>
    <row r="35" spans="1:10" ht="14.45" x14ac:dyDescent="0.3">
      <c r="A35" s="5"/>
      <c r="B35" s="6">
        <v>353</v>
      </c>
      <c r="C35" s="6" t="s">
        <v>10</v>
      </c>
      <c r="D35" s="6">
        <v>49673</v>
      </c>
      <c r="E35" s="7" t="s">
        <v>626</v>
      </c>
      <c r="F35" s="8" t="s">
        <v>607</v>
      </c>
      <c r="G35" s="26">
        <v>638.22</v>
      </c>
      <c r="H35" s="133">
        <v>256.08</v>
      </c>
      <c r="I35" s="133">
        <v>382.14</v>
      </c>
      <c r="J35" s="133">
        <v>17.559999999999999</v>
      </c>
    </row>
    <row r="36" spans="1:10" ht="14.45" x14ac:dyDescent="0.3">
      <c r="A36" s="5"/>
      <c r="B36" s="6">
        <v>353</v>
      </c>
      <c r="C36" s="6" t="s">
        <v>10</v>
      </c>
      <c r="D36" s="6">
        <v>49674</v>
      </c>
      <c r="E36" s="7" t="s">
        <v>627</v>
      </c>
      <c r="F36" s="8" t="s">
        <v>607</v>
      </c>
      <c r="G36" s="26">
        <v>8296.84</v>
      </c>
      <c r="H36" s="133">
        <v>3330.1</v>
      </c>
      <c r="I36" s="133">
        <v>4966.74</v>
      </c>
      <c r="J36" s="133">
        <v>228.35</v>
      </c>
    </row>
    <row r="37" spans="1:10" ht="14.45" x14ac:dyDescent="0.3">
      <c r="A37" s="5"/>
      <c r="B37" s="6">
        <v>353</v>
      </c>
      <c r="C37" s="6" t="s">
        <v>10</v>
      </c>
      <c r="D37" s="6">
        <v>49675</v>
      </c>
      <c r="E37" s="7" t="s">
        <v>628</v>
      </c>
      <c r="F37" s="8" t="s">
        <v>607</v>
      </c>
      <c r="G37" s="26">
        <v>2552.87</v>
      </c>
      <c r="H37" s="133">
        <v>1024.6199999999999</v>
      </c>
      <c r="I37" s="133">
        <v>1528.25</v>
      </c>
      <c r="J37" s="133">
        <v>70.260000000000005</v>
      </c>
    </row>
    <row r="38" spans="1:10" ht="14.45" x14ac:dyDescent="0.3">
      <c r="A38" s="5"/>
      <c r="B38" s="6">
        <v>353</v>
      </c>
      <c r="C38" s="6" t="s">
        <v>10</v>
      </c>
      <c r="D38" s="6">
        <v>49676</v>
      </c>
      <c r="E38" s="7" t="s">
        <v>629</v>
      </c>
      <c r="F38" s="8" t="s">
        <v>607</v>
      </c>
      <c r="G38" s="26">
        <v>24252.3</v>
      </c>
      <c r="H38" s="133">
        <v>9734.23</v>
      </c>
      <c r="I38" s="133">
        <v>14518.07</v>
      </c>
      <c r="J38" s="133">
        <v>667.49</v>
      </c>
    </row>
    <row r="39" spans="1:10" ht="14.45" x14ac:dyDescent="0.3">
      <c r="A39" s="5"/>
      <c r="B39" s="6">
        <v>353</v>
      </c>
      <c r="C39" s="6" t="s">
        <v>10</v>
      </c>
      <c r="D39" s="6">
        <v>49677</v>
      </c>
      <c r="E39" s="7" t="s">
        <v>630</v>
      </c>
      <c r="F39" s="8" t="s">
        <v>607</v>
      </c>
      <c r="G39" s="26">
        <v>46589.95</v>
      </c>
      <c r="H39" s="133">
        <v>18700.060000000001</v>
      </c>
      <c r="I39" s="133">
        <v>27889.89</v>
      </c>
      <c r="J39" s="133">
        <v>1282.29</v>
      </c>
    </row>
    <row r="40" spans="1:10" ht="14.45" x14ac:dyDescent="0.3">
      <c r="A40" s="5"/>
      <c r="B40" s="6">
        <v>353</v>
      </c>
      <c r="C40" s="6" t="s">
        <v>10</v>
      </c>
      <c r="D40" s="6">
        <v>49678</v>
      </c>
      <c r="E40" s="7" t="s">
        <v>631</v>
      </c>
      <c r="F40" s="8" t="s">
        <v>607</v>
      </c>
      <c r="G40" s="26">
        <v>6382.19</v>
      </c>
      <c r="H40" s="133">
        <v>2561.56</v>
      </c>
      <c r="I40" s="133">
        <v>3820.63</v>
      </c>
      <c r="J40" s="133">
        <v>175.65</v>
      </c>
    </row>
    <row r="41" spans="1:10" ht="14.45" x14ac:dyDescent="0.3">
      <c r="A41" s="5"/>
      <c r="B41" s="6">
        <v>353</v>
      </c>
      <c r="C41" s="6" t="s">
        <v>10</v>
      </c>
      <c r="D41" s="6">
        <v>49680</v>
      </c>
      <c r="E41" s="7" t="s">
        <v>632</v>
      </c>
      <c r="F41" s="8" t="s">
        <v>607</v>
      </c>
      <c r="G41" s="26">
        <v>202315.27</v>
      </c>
      <c r="H41" s="133">
        <v>81204.52</v>
      </c>
      <c r="I41" s="133">
        <v>121110.75</v>
      </c>
      <c r="J41" s="133">
        <v>5568.31</v>
      </c>
    </row>
    <row r="42" spans="1:10" ht="14.45" x14ac:dyDescent="0.3">
      <c r="A42" s="5"/>
      <c r="B42" s="6">
        <v>353</v>
      </c>
      <c r="C42" s="6" t="s">
        <v>10</v>
      </c>
      <c r="D42" s="6">
        <v>59088</v>
      </c>
      <c r="E42" s="7" t="s">
        <v>38</v>
      </c>
      <c r="F42" s="8" t="s">
        <v>607</v>
      </c>
      <c r="G42" s="26">
        <v>13665.28</v>
      </c>
      <c r="H42" s="133">
        <v>5108.6899999999996</v>
      </c>
      <c r="I42" s="133">
        <v>8556.59</v>
      </c>
      <c r="J42" s="133">
        <v>376.1</v>
      </c>
    </row>
    <row r="43" spans="1:10" ht="14.45" x14ac:dyDescent="0.3">
      <c r="A43" s="5"/>
      <c r="B43" s="6">
        <v>353</v>
      </c>
      <c r="C43" s="6" t="s">
        <v>10</v>
      </c>
      <c r="D43" s="6">
        <v>59109</v>
      </c>
      <c r="E43" s="7" t="s">
        <v>632</v>
      </c>
      <c r="F43" s="8" t="s">
        <v>607</v>
      </c>
      <c r="G43" s="26">
        <v>1166.43</v>
      </c>
      <c r="H43" s="133">
        <v>436.02</v>
      </c>
      <c r="I43" s="133">
        <v>730.41</v>
      </c>
      <c r="J43" s="133">
        <v>32.1</v>
      </c>
    </row>
    <row r="44" spans="1:10" ht="14.45" x14ac:dyDescent="0.3">
      <c r="A44" s="5"/>
      <c r="B44" s="6">
        <v>353</v>
      </c>
      <c r="C44" s="6" t="s">
        <v>10</v>
      </c>
      <c r="D44" s="6">
        <v>67220</v>
      </c>
      <c r="E44" s="7" t="s">
        <v>70</v>
      </c>
      <c r="F44" s="8" t="s">
        <v>607</v>
      </c>
      <c r="G44" s="26">
        <v>111548.38</v>
      </c>
      <c r="H44" s="133">
        <v>31468.78</v>
      </c>
      <c r="I44" s="133">
        <v>80079.600000000006</v>
      </c>
      <c r="J44" s="133">
        <v>3070.13</v>
      </c>
    </row>
    <row r="45" spans="1:10" ht="14.45" x14ac:dyDescent="0.3">
      <c r="A45" s="5"/>
      <c r="B45" s="6">
        <v>353</v>
      </c>
      <c r="C45" s="6" t="s">
        <v>10</v>
      </c>
      <c r="D45" s="6">
        <v>67221</v>
      </c>
      <c r="E45" s="7" t="s">
        <v>633</v>
      </c>
      <c r="F45" s="8" t="s">
        <v>607</v>
      </c>
      <c r="G45" s="26">
        <v>367.9</v>
      </c>
      <c r="H45" s="133">
        <v>103.69</v>
      </c>
      <c r="I45" s="133">
        <v>264.20999999999998</v>
      </c>
      <c r="J45" s="133">
        <v>10.119999999999999</v>
      </c>
    </row>
    <row r="46" spans="1:10" ht="14.45" x14ac:dyDescent="0.3">
      <c r="A46" s="5"/>
      <c r="B46" s="6">
        <v>353</v>
      </c>
      <c r="C46" s="6" t="s">
        <v>10</v>
      </c>
      <c r="D46" s="6">
        <v>6759</v>
      </c>
      <c r="E46" s="7" t="s">
        <v>634</v>
      </c>
      <c r="F46" s="8" t="s">
        <v>607</v>
      </c>
      <c r="G46" s="26">
        <v>217.87</v>
      </c>
      <c r="H46" s="133">
        <v>185.33</v>
      </c>
      <c r="I46" s="133">
        <v>32.54</v>
      </c>
      <c r="J46" s="133">
        <v>5.99</v>
      </c>
    </row>
    <row r="47" spans="1:10" ht="14.45" x14ac:dyDescent="0.3">
      <c r="A47" s="5"/>
      <c r="B47" s="6">
        <v>353</v>
      </c>
      <c r="C47" s="6" t="s">
        <v>10</v>
      </c>
      <c r="D47" s="6">
        <v>6804</v>
      </c>
      <c r="E47" s="7" t="s">
        <v>635</v>
      </c>
      <c r="F47" s="8" t="s">
        <v>607</v>
      </c>
      <c r="G47" s="26">
        <v>597.74</v>
      </c>
      <c r="H47" s="133">
        <v>508.36</v>
      </c>
      <c r="I47" s="133">
        <v>89.38</v>
      </c>
      <c r="J47" s="133">
        <v>16.440000000000001</v>
      </c>
    </row>
    <row r="48" spans="1:10" ht="14.45" x14ac:dyDescent="0.3">
      <c r="A48" s="5"/>
      <c r="B48" s="6">
        <v>353</v>
      </c>
      <c r="C48" s="6" t="s">
        <v>10</v>
      </c>
      <c r="D48" s="6">
        <v>6897</v>
      </c>
      <c r="E48" s="7" t="s">
        <v>636</v>
      </c>
      <c r="F48" s="8" t="s">
        <v>607</v>
      </c>
      <c r="G48" s="26">
        <v>1469.6</v>
      </c>
      <c r="H48" s="133">
        <v>1256.8900000000001</v>
      </c>
      <c r="I48" s="133">
        <v>212.71</v>
      </c>
      <c r="J48" s="133">
        <v>39.299999999999997</v>
      </c>
    </row>
    <row r="49" spans="1:10" x14ac:dyDescent="0.25">
      <c r="A49" s="5"/>
      <c r="B49" s="6">
        <v>353</v>
      </c>
      <c r="C49" s="6" t="s">
        <v>10</v>
      </c>
      <c r="D49" s="6">
        <v>1160</v>
      </c>
      <c r="E49" s="7" t="s">
        <v>637</v>
      </c>
      <c r="F49" s="8" t="s">
        <v>607</v>
      </c>
      <c r="G49" s="26">
        <v>78.06</v>
      </c>
      <c r="H49" s="133">
        <v>78.06</v>
      </c>
      <c r="I49" s="133">
        <v>0</v>
      </c>
      <c r="J49" s="133">
        <v>0</v>
      </c>
    </row>
    <row r="50" spans="1:10" x14ac:dyDescent="0.25">
      <c r="A50" s="5"/>
      <c r="B50" s="6">
        <v>353</v>
      </c>
      <c r="C50" s="6" t="s">
        <v>10</v>
      </c>
      <c r="D50" s="6">
        <v>1171</v>
      </c>
      <c r="E50" s="7" t="s">
        <v>638</v>
      </c>
      <c r="F50" s="8" t="s">
        <v>607</v>
      </c>
      <c r="G50" s="26">
        <v>2561.25</v>
      </c>
      <c r="H50" s="133">
        <v>2561.25</v>
      </c>
      <c r="I50" s="133">
        <v>0</v>
      </c>
      <c r="J50" s="133">
        <v>0</v>
      </c>
    </row>
    <row r="51" spans="1:10" x14ac:dyDescent="0.25">
      <c r="A51" s="5"/>
      <c r="B51" s="6">
        <v>353</v>
      </c>
      <c r="C51" s="6" t="s">
        <v>10</v>
      </c>
      <c r="D51" s="6">
        <v>1172</v>
      </c>
      <c r="E51" s="7" t="s">
        <v>639</v>
      </c>
      <c r="F51" s="8" t="s">
        <v>607</v>
      </c>
      <c r="G51" s="26">
        <v>193.3</v>
      </c>
      <c r="H51" s="133">
        <v>193.3</v>
      </c>
      <c r="I51" s="133">
        <v>0</v>
      </c>
      <c r="J51" s="133">
        <v>0</v>
      </c>
    </row>
    <row r="52" spans="1:10" x14ac:dyDescent="0.25">
      <c r="A52" s="5"/>
      <c r="B52" s="6">
        <v>353</v>
      </c>
      <c r="C52" s="6" t="s">
        <v>10</v>
      </c>
      <c r="D52" s="6">
        <v>1173</v>
      </c>
      <c r="E52" s="7" t="s">
        <v>640</v>
      </c>
      <c r="F52" s="8" t="s">
        <v>607</v>
      </c>
      <c r="G52" s="26">
        <v>189.58</v>
      </c>
      <c r="H52" s="133">
        <v>189.58</v>
      </c>
      <c r="I52" s="133">
        <v>0</v>
      </c>
      <c r="J52" s="133">
        <v>0</v>
      </c>
    </row>
    <row r="53" spans="1:10" x14ac:dyDescent="0.25">
      <c r="A53" s="5"/>
      <c r="B53" s="6">
        <v>353</v>
      </c>
      <c r="C53" s="6" t="s">
        <v>10</v>
      </c>
      <c r="D53" s="6">
        <v>1180</v>
      </c>
      <c r="E53" s="7" t="s">
        <v>641</v>
      </c>
      <c r="F53" s="8" t="s">
        <v>607</v>
      </c>
      <c r="G53" s="26">
        <v>12371.33</v>
      </c>
      <c r="H53" s="133">
        <v>12371.33</v>
      </c>
      <c r="I53" s="133">
        <v>0</v>
      </c>
      <c r="J53" s="133">
        <v>0</v>
      </c>
    </row>
    <row r="54" spans="1:10" ht="14.45" x14ac:dyDescent="0.3">
      <c r="A54" s="5"/>
      <c r="B54" s="6"/>
      <c r="C54" s="6"/>
      <c r="D54" s="6"/>
      <c r="E54" s="7" t="s">
        <v>836</v>
      </c>
      <c r="F54" s="8" t="s">
        <v>607</v>
      </c>
      <c r="G54" s="26">
        <f>SUM(G6:G53)</f>
        <v>1094707.3300000003</v>
      </c>
      <c r="H54" s="26">
        <f>SUM(H6:H53)</f>
        <v>564156.37</v>
      </c>
      <c r="I54" s="26">
        <f>SUM(I6:I53)</f>
        <v>530550.96000000008</v>
      </c>
      <c r="J54" s="26">
        <f>SUM(J6:J53)</f>
        <v>29704.510000000006</v>
      </c>
    </row>
    <row r="55" spans="1:10" ht="14.45" x14ac:dyDescent="0.3">
      <c r="A55" s="17"/>
      <c r="B55" s="17"/>
      <c r="C55" s="17"/>
      <c r="D55" s="17"/>
      <c r="E55" s="72"/>
      <c r="F55" s="15"/>
      <c r="G55" s="16"/>
      <c r="H55" s="16"/>
      <c r="I55" s="16"/>
      <c r="J55" s="16"/>
    </row>
    <row r="56" spans="1:10" ht="14.45" x14ac:dyDescent="0.3">
      <c r="A56" t="s">
        <v>801</v>
      </c>
    </row>
    <row r="57" spans="1:10" ht="14.45" x14ac:dyDescent="0.3">
      <c r="B57" s="13" t="s">
        <v>799</v>
      </c>
      <c r="C57" s="23" t="str">
        <f>IF($F$2="N","T"," ")</f>
        <v>T</v>
      </c>
      <c r="G57" s="19">
        <f>SUMIF($C$6:$C53,$C57,G$6:G53)</f>
        <v>1082372.5000000002</v>
      </c>
      <c r="H57" s="19">
        <f>SUMIF($C$6:$C53,$C57,H$6:H53)</f>
        <v>557677.77999999991</v>
      </c>
      <c r="I57" s="19">
        <f>SUMIF($C$6:$C53,$C57,I$6:I53)</f>
        <v>524694.72</v>
      </c>
      <c r="J57" s="19">
        <f>SUMIF($C$6:$C53,$C57,J$6:J53)</f>
        <v>29365.02</v>
      </c>
    </row>
    <row r="58" spans="1:10" ht="14.45" x14ac:dyDescent="0.3">
      <c r="B58" t="s">
        <v>800</v>
      </c>
      <c r="C58" s="23" t="s">
        <v>21</v>
      </c>
      <c r="G58" s="19">
        <f>G54-G57</f>
        <v>12334.830000000075</v>
      </c>
      <c r="H58" s="19">
        <f>H54-H57</f>
        <v>6478.5900000000838</v>
      </c>
      <c r="I58" s="19">
        <f>I54-I57</f>
        <v>5856.2400000001071</v>
      </c>
      <c r="J58" s="19">
        <f>J54-J57</f>
        <v>339.49000000000524</v>
      </c>
    </row>
    <row r="60" spans="1:10" ht="14.45" x14ac:dyDescent="0.3">
      <c r="A60" t="s">
        <v>802</v>
      </c>
      <c r="B60" t="s">
        <v>799</v>
      </c>
      <c r="C60" t="s">
        <v>803</v>
      </c>
      <c r="G60" s="19">
        <f>G57*2/3</f>
        <v>721581.66666666686</v>
      </c>
      <c r="H60" s="19">
        <f>H57*2/3</f>
        <v>371785.18666666659</v>
      </c>
      <c r="I60" s="19">
        <f>I57*2/3</f>
        <v>349796.48</v>
      </c>
      <c r="J60" s="19">
        <f>J57*2/3</f>
        <v>19576.68</v>
      </c>
    </row>
    <row r="61" spans="1:10" ht="14.45" x14ac:dyDescent="0.3">
      <c r="C61" t="s">
        <v>804</v>
      </c>
      <c r="G61" s="19"/>
      <c r="H61" s="19"/>
      <c r="I61" s="19"/>
      <c r="J61" s="19"/>
    </row>
    <row r="62" spans="1:10" ht="14.45" x14ac:dyDescent="0.3">
      <c r="A62" t="s">
        <v>807</v>
      </c>
      <c r="G62" s="19">
        <f>G54-G60</f>
        <v>373125.66333333345</v>
      </c>
      <c r="H62" s="19">
        <f>H54-H60</f>
        <v>192371.18333333341</v>
      </c>
      <c r="I62" s="19">
        <f>I54-I60</f>
        <v>180754.4800000001</v>
      </c>
      <c r="J62" s="19">
        <f>J54-J60</f>
        <v>10127.830000000005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8"/>
  <sheetViews>
    <sheetView workbookViewId="0">
      <selection activeCell="I42" sqref="I42"/>
    </sheetView>
  </sheetViews>
  <sheetFormatPr defaultRowHeight="15" x14ac:dyDescent="0.25"/>
  <cols>
    <col min="1" max="1" width="13.85546875" customWidth="1"/>
    <col min="4" max="4" width="11.140625" customWidth="1"/>
    <col min="5" max="5" width="36.85546875" bestFit="1" customWidth="1"/>
    <col min="6" max="6" width="26.28515625" bestFit="1" customWidth="1"/>
    <col min="7" max="7" width="10.7109375" customWidth="1"/>
    <col min="8" max="8" width="11" customWidth="1"/>
    <col min="9" max="9" width="11.140625" customWidth="1"/>
  </cols>
  <sheetData>
    <row r="1" spans="1:10" ht="19.899999999999999" thickBot="1" x14ac:dyDescent="0.4">
      <c r="A1" s="48" t="str">
        <f>SummarySubstations!$B$1</f>
        <v>Tri-State SPP Asset Listing</v>
      </c>
      <c r="B1" s="48"/>
      <c r="C1" s="48"/>
      <c r="D1" s="48"/>
      <c r="E1" s="48"/>
      <c r="F1" t="s">
        <v>871</v>
      </c>
    </row>
    <row r="2" spans="1:10" ht="18" thickTop="1" thickBot="1" x14ac:dyDescent="0.35">
      <c r="A2" s="47" t="s">
        <v>843</v>
      </c>
      <c r="B2" s="47"/>
      <c r="C2" s="47"/>
      <c r="D2" s="47">
        <f>SummarySubstations!A24</f>
        <v>17</v>
      </c>
      <c r="E2" s="47" t="str">
        <f ca="1">RIGHT(CELL("filename",A1),LEN(CELL("filename",A1))- FIND("]",CELL("filename",A1),1))</f>
        <v>Enders</v>
      </c>
      <c r="F2" t="str">
        <f>SummarySubstations!E24</f>
        <v>N</v>
      </c>
    </row>
    <row r="3" spans="1:10" thickTop="1" x14ac:dyDescent="0.3"/>
    <row r="5" spans="1:10" ht="14.45" x14ac:dyDescent="0.3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  <c r="H5" s="2" t="s">
        <v>7</v>
      </c>
      <c r="I5" s="2" t="s">
        <v>8</v>
      </c>
      <c r="J5" s="4" t="s">
        <v>9</v>
      </c>
    </row>
    <row r="6" spans="1:10" ht="14.45" x14ac:dyDescent="0.3">
      <c r="A6" s="5">
        <v>1668</v>
      </c>
      <c r="B6" s="6">
        <v>353</v>
      </c>
      <c r="C6" s="6" t="s">
        <v>10</v>
      </c>
      <c r="D6" s="6">
        <v>117682</v>
      </c>
      <c r="E6" s="7" t="s">
        <v>537</v>
      </c>
      <c r="F6" s="8" t="s">
        <v>538</v>
      </c>
      <c r="G6" s="26">
        <v>11427.53</v>
      </c>
      <c r="H6" s="135">
        <v>1179.42</v>
      </c>
      <c r="I6" s="135">
        <v>10248.11</v>
      </c>
      <c r="J6" s="135">
        <v>314.51</v>
      </c>
    </row>
    <row r="7" spans="1:10" ht="14.45" x14ac:dyDescent="0.3">
      <c r="A7" s="5"/>
      <c r="B7" s="6">
        <v>353</v>
      </c>
      <c r="C7" s="6" t="s">
        <v>10</v>
      </c>
      <c r="D7" s="6">
        <v>117683</v>
      </c>
      <c r="E7" s="7" t="s">
        <v>447</v>
      </c>
      <c r="F7" s="8" t="s">
        <v>538</v>
      </c>
      <c r="G7" s="26">
        <v>6841.68</v>
      </c>
      <c r="H7" s="135">
        <v>706.1</v>
      </c>
      <c r="I7" s="135">
        <v>6135.58</v>
      </c>
      <c r="J7" s="135">
        <v>188.3</v>
      </c>
    </row>
    <row r="8" spans="1:10" ht="14.45" x14ac:dyDescent="0.3">
      <c r="A8" s="5"/>
      <c r="B8" s="6">
        <v>353</v>
      </c>
      <c r="C8" s="6" t="s">
        <v>10</v>
      </c>
      <c r="D8" s="6">
        <v>117684</v>
      </c>
      <c r="E8" s="7" t="s">
        <v>102</v>
      </c>
      <c r="F8" s="8" t="s">
        <v>538</v>
      </c>
      <c r="G8" s="26">
        <v>1338.65</v>
      </c>
      <c r="H8" s="135">
        <v>138.15</v>
      </c>
      <c r="I8" s="135">
        <v>1200.5</v>
      </c>
      <c r="J8" s="135">
        <v>36.840000000000003</v>
      </c>
    </row>
    <row r="9" spans="1:10" ht="14.45" x14ac:dyDescent="0.3">
      <c r="A9" s="5"/>
      <c r="B9" s="6">
        <v>353</v>
      </c>
      <c r="C9" s="6" t="s">
        <v>10</v>
      </c>
      <c r="D9" s="6">
        <v>117685</v>
      </c>
      <c r="E9" s="7" t="s">
        <v>336</v>
      </c>
      <c r="F9" s="8" t="s">
        <v>538</v>
      </c>
      <c r="G9" s="26">
        <v>443.24</v>
      </c>
      <c r="H9" s="135">
        <v>45.76</v>
      </c>
      <c r="I9" s="135">
        <v>397.48</v>
      </c>
      <c r="J9" s="135">
        <v>12.19</v>
      </c>
    </row>
    <row r="10" spans="1:10" ht="14.45" x14ac:dyDescent="0.3">
      <c r="A10" s="5"/>
      <c r="B10" s="6">
        <v>353</v>
      </c>
      <c r="C10" s="6" t="s">
        <v>10</v>
      </c>
      <c r="D10" s="6">
        <v>117688</v>
      </c>
      <c r="E10" s="7" t="s">
        <v>539</v>
      </c>
      <c r="F10" s="8" t="s">
        <v>538</v>
      </c>
      <c r="G10" s="26">
        <v>176043.38</v>
      </c>
      <c r="H10" s="135">
        <v>18169.62</v>
      </c>
      <c r="I10" s="135">
        <v>157873.76</v>
      </c>
      <c r="J10" s="135">
        <v>4845.2299999999996</v>
      </c>
    </row>
    <row r="11" spans="1:10" ht="14.45" x14ac:dyDescent="0.3">
      <c r="A11" s="5"/>
      <c r="B11" s="6">
        <v>353</v>
      </c>
      <c r="C11" s="6" t="s">
        <v>10</v>
      </c>
      <c r="D11" s="6">
        <v>117689</v>
      </c>
      <c r="E11" s="7" t="s">
        <v>540</v>
      </c>
      <c r="F11" s="8" t="s">
        <v>538</v>
      </c>
      <c r="G11" s="26">
        <v>57879.72</v>
      </c>
      <c r="H11" s="135">
        <v>5973.78</v>
      </c>
      <c r="I11" s="135">
        <v>51905.94</v>
      </c>
      <c r="J11" s="135">
        <v>1593.01</v>
      </c>
    </row>
    <row r="12" spans="1:10" ht="14.45" x14ac:dyDescent="0.3">
      <c r="A12" s="5"/>
      <c r="B12" s="6">
        <v>353</v>
      </c>
      <c r="C12" s="6" t="s">
        <v>10</v>
      </c>
      <c r="D12" s="6">
        <v>117690</v>
      </c>
      <c r="E12" s="7" t="s">
        <v>113</v>
      </c>
      <c r="F12" s="8" t="s">
        <v>538</v>
      </c>
      <c r="G12" s="26">
        <v>17809.14</v>
      </c>
      <c r="H12" s="135">
        <v>1838.11</v>
      </c>
      <c r="I12" s="135">
        <v>15971.03</v>
      </c>
      <c r="J12" s="135">
        <v>490.15</v>
      </c>
    </row>
    <row r="13" spans="1:10" ht="14.45" x14ac:dyDescent="0.3">
      <c r="A13" s="5"/>
      <c r="B13" s="6">
        <v>353</v>
      </c>
      <c r="C13" s="6" t="s">
        <v>10</v>
      </c>
      <c r="D13" s="6">
        <v>117691</v>
      </c>
      <c r="E13" s="7" t="s">
        <v>541</v>
      </c>
      <c r="F13" s="8" t="s">
        <v>538</v>
      </c>
      <c r="G13" s="26">
        <v>296.82</v>
      </c>
      <c r="H13" s="135">
        <v>30.6</v>
      </c>
      <c r="I13" s="135">
        <v>266.22000000000003</v>
      </c>
      <c r="J13" s="135">
        <v>8.16</v>
      </c>
    </row>
    <row r="14" spans="1:10" ht="14.45" x14ac:dyDescent="0.3">
      <c r="A14" s="5"/>
      <c r="B14" s="6">
        <v>353</v>
      </c>
      <c r="C14" s="6" t="s">
        <v>10</v>
      </c>
      <c r="D14" s="6">
        <v>117692</v>
      </c>
      <c r="E14" s="7" t="s">
        <v>114</v>
      </c>
      <c r="F14" s="8" t="s">
        <v>538</v>
      </c>
      <c r="G14" s="26">
        <v>593.64</v>
      </c>
      <c r="H14" s="135">
        <v>61.23</v>
      </c>
      <c r="I14" s="135">
        <v>532.41</v>
      </c>
      <c r="J14" s="135">
        <v>16.329999999999998</v>
      </c>
    </row>
    <row r="15" spans="1:10" ht="14.45" x14ac:dyDescent="0.3">
      <c r="A15" s="5"/>
      <c r="B15" s="6">
        <v>353</v>
      </c>
      <c r="C15" s="6" t="s">
        <v>10</v>
      </c>
      <c r="D15" s="6">
        <v>8846</v>
      </c>
      <c r="E15" s="7" t="s">
        <v>73</v>
      </c>
      <c r="F15" s="8" t="s">
        <v>538</v>
      </c>
      <c r="G15" s="26">
        <v>6569.88</v>
      </c>
      <c r="H15" s="135">
        <v>6340.89</v>
      </c>
      <c r="I15" s="135">
        <v>228.99</v>
      </c>
      <c r="J15" s="135">
        <v>171.74</v>
      </c>
    </row>
    <row r="16" spans="1:10" ht="14.45" x14ac:dyDescent="0.3">
      <c r="A16" s="5"/>
      <c r="B16" s="6">
        <v>353</v>
      </c>
      <c r="C16" s="6" t="s">
        <v>10</v>
      </c>
      <c r="D16" s="6">
        <v>8847</v>
      </c>
      <c r="E16" s="7" t="s">
        <v>542</v>
      </c>
      <c r="F16" s="8" t="s">
        <v>538</v>
      </c>
      <c r="G16" s="26">
        <v>0</v>
      </c>
      <c r="H16" s="64">
        <v>0</v>
      </c>
      <c r="I16" s="64">
        <v>0</v>
      </c>
      <c r="J16" s="64">
        <v>0</v>
      </c>
    </row>
    <row r="17" spans="1:10" ht="14.45" x14ac:dyDescent="0.3">
      <c r="A17" s="5"/>
      <c r="B17" s="6">
        <v>353</v>
      </c>
      <c r="C17" s="6" t="s">
        <v>10</v>
      </c>
      <c r="D17" s="6">
        <v>8848</v>
      </c>
      <c r="E17" s="7" t="s">
        <v>454</v>
      </c>
      <c r="F17" s="8" t="s">
        <v>538</v>
      </c>
      <c r="G17" s="26">
        <v>4353.53</v>
      </c>
      <c r="H17" s="135">
        <v>4202.68</v>
      </c>
      <c r="I17" s="135">
        <v>150.85</v>
      </c>
      <c r="J17" s="135">
        <v>113.83</v>
      </c>
    </row>
    <row r="18" spans="1:10" ht="14.45" x14ac:dyDescent="0.3">
      <c r="A18" s="5"/>
      <c r="B18" s="6">
        <v>353</v>
      </c>
      <c r="C18" s="6" t="s">
        <v>10</v>
      </c>
      <c r="D18" s="6">
        <v>8849</v>
      </c>
      <c r="E18" s="7" t="s">
        <v>543</v>
      </c>
      <c r="F18" s="8" t="s">
        <v>538</v>
      </c>
      <c r="G18" s="26">
        <v>446.63</v>
      </c>
      <c r="H18" s="135">
        <v>429.39</v>
      </c>
      <c r="I18" s="135">
        <v>17.239999999999998</v>
      </c>
      <c r="J18" s="135">
        <v>12.26</v>
      </c>
    </row>
    <row r="19" spans="1:10" ht="14.45" x14ac:dyDescent="0.3">
      <c r="A19" s="5"/>
      <c r="B19" s="6">
        <v>353</v>
      </c>
      <c r="C19" s="6" t="s">
        <v>10</v>
      </c>
      <c r="D19" s="6">
        <v>8850</v>
      </c>
      <c r="E19" s="7" t="s">
        <v>544</v>
      </c>
      <c r="F19" s="8" t="s">
        <v>538</v>
      </c>
      <c r="G19" s="26">
        <v>18643.04</v>
      </c>
      <c r="H19" s="135">
        <v>17993.169999999998</v>
      </c>
      <c r="I19" s="135">
        <v>649.87</v>
      </c>
      <c r="J19" s="135">
        <v>487.32</v>
      </c>
    </row>
    <row r="20" spans="1:10" ht="14.45" x14ac:dyDescent="0.3">
      <c r="A20" s="5"/>
      <c r="B20" s="6">
        <v>353</v>
      </c>
      <c r="C20" s="6" t="s">
        <v>10</v>
      </c>
      <c r="D20" s="6">
        <v>8851</v>
      </c>
      <c r="E20" s="7" t="s">
        <v>487</v>
      </c>
      <c r="F20" s="8" t="s">
        <v>538</v>
      </c>
      <c r="G20" s="26">
        <v>3119.18</v>
      </c>
      <c r="H20" s="135">
        <v>3009.61</v>
      </c>
      <c r="I20" s="135">
        <v>109.57</v>
      </c>
      <c r="J20" s="135">
        <v>81.5</v>
      </c>
    </row>
    <row r="21" spans="1:10" ht="14.45" x14ac:dyDescent="0.3">
      <c r="A21" s="5"/>
      <c r="B21" s="6">
        <v>353</v>
      </c>
      <c r="C21" s="6" t="s">
        <v>10</v>
      </c>
      <c r="D21" s="6">
        <v>8853</v>
      </c>
      <c r="E21" s="7" t="s">
        <v>545</v>
      </c>
      <c r="F21" s="8" t="s">
        <v>538</v>
      </c>
      <c r="G21" s="26">
        <v>2776.06</v>
      </c>
      <c r="H21" s="135">
        <v>2679.74</v>
      </c>
      <c r="I21" s="135">
        <v>96.32</v>
      </c>
      <c r="J21" s="135">
        <v>72.58</v>
      </c>
    </row>
    <row r="22" spans="1:10" ht="14.45" x14ac:dyDescent="0.3">
      <c r="A22" s="5"/>
      <c r="B22" s="6">
        <v>353</v>
      </c>
      <c r="C22" s="6" t="s">
        <v>10</v>
      </c>
      <c r="D22" s="6">
        <v>8854</v>
      </c>
      <c r="E22" s="7" t="s">
        <v>546</v>
      </c>
      <c r="F22" s="8" t="s">
        <v>538</v>
      </c>
      <c r="G22" s="26">
        <v>1857.93</v>
      </c>
      <c r="H22" s="135">
        <v>1793.1</v>
      </c>
      <c r="I22" s="135">
        <v>64.83</v>
      </c>
      <c r="J22" s="135">
        <v>48.55</v>
      </c>
    </row>
    <row r="23" spans="1:10" ht="14.45" x14ac:dyDescent="0.3">
      <c r="A23" s="5"/>
      <c r="B23" s="6">
        <v>353</v>
      </c>
      <c r="C23" s="6" t="s">
        <v>10</v>
      </c>
      <c r="D23" s="6">
        <v>8855</v>
      </c>
      <c r="E23" s="7" t="s">
        <v>547</v>
      </c>
      <c r="F23" s="8" t="s">
        <v>538</v>
      </c>
      <c r="G23" s="26">
        <v>893.04</v>
      </c>
      <c r="H23" s="135">
        <v>860.57</v>
      </c>
      <c r="I23" s="135">
        <v>32.47</v>
      </c>
      <c r="J23" s="135">
        <v>24.59</v>
      </c>
    </row>
    <row r="24" spans="1:10" ht="14.45" x14ac:dyDescent="0.3">
      <c r="A24" s="5"/>
      <c r="B24" s="6">
        <v>353</v>
      </c>
      <c r="C24" s="6" t="s">
        <v>10</v>
      </c>
      <c r="D24" s="6">
        <v>8856</v>
      </c>
      <c r="E24" s="7" t="s">
        <v>548</v>
      </c>
      <c r="F24" s="8" t="s">
        <v>538</v>
      </c>
      <c r="G24" s="26">
        <v>11324.46</v>
      </c>
      <c r="H24" s="135">
        <v>10929.36</v>
      </c>
      <c r="I24" s="135">
        <v>395.1</v>
      </c>
      <c r="J24" s="135">
        <v>295.99</v>
      </c>
    </row>
    <row r="25" spans="1:10" ht="14.45" x14ac:dyDescent="0.3">
      <c r="A25" s="5"/>
      <c r="B25" s="6">
        <v>353</v>
      </c>
      <c r="C25" s="6" t="s">
        <v>10</v>
      </c>
      <c r="D25" s="6">
        <v>8857</v>
      </c>
      <c r="E25" s="7" t="s">
        <v>549</v>
      </c>
      <c r="F25" s="8" t="s">
        <v>538</v>
      </c>
      <c r="G25" s="26">
        <v>0</v>
      </c>
      <c r="H25" s="135">
        <v>0</v>
      </c>
      <c r="I25" s="135">
        <v>0</v>
      </c>
      <c r="J25" s="135">
        <v>0</v>
      </c>
    </row>
    <row r="26" spans="1:10" ht="14.45" x14ac:dyDescent="0.3">
      <c r="A26" s="5"/>
      <c r="B26" s="6">
        <v>353</v>
      </c>
      <c r="C26" s="6" t="s">
        <v>10</v>
      </c>
      <c r="D26" s="6">
        <v>8858</v>
      </c>
      <c r="E26" s="7" t="s">
        <v>460</v>
      </c>
      <c r="F26" s="8" t="s">
        <v>538</v>
      </c>
      <c r="G26" s="26">
        <v>7337.05</v>
      </c>
      <c r="H26" s="135">
        <v>7081.25</v>
      </c>
      <c r="I26" s="135">
        <v>255.8</v>
      </c>
      <c r="J26" s="135">
        <v>191.79</v>
      </c>
    </row>
    <row r="27" spans="1:10" ht="14.45" x14ac:dyDescent="0.3">
      <c r="A27" s="5"/>
      <c r="B27" s="6">
        <v>353</v>
      </c>
      <c r="C27" s="6" t="s">
        <v>10</v>
      </c>
      <c r="D27" s="6">
        <v>8859</v>
      </c>
      <c r="E27" s="7" t="s">
        <v>550</v>
      </c>
      <c r="F27" s="8" t="s">
        <v>538</v>
      </c>
      <c r="G27" s="26">
        <v>2301.91</v>
      </c>
      <c r="H27" s="135">
        <v>2221.41</v>
      </c>
      <c r="I27" s="135">
        <v>80.5</v>
      </c>
      <c r="J27" s="135">
        <v>60.17</v>
      </c>
    </row>
    <row r="28" spans="1:10" ht="14.45" x14ac:dyDescent="0.3">
      <c r="A28" s="5"/>
      <c r="B28" s="6">
        <v>353</v>
      </c>
      <c r="C28" s="6" t="s">
        <v>10</v>
      </c>
      <c r="D28" s="6">
        <v>1153</v>
      </c>
      <c r="E28" s="7" t="s">
        <v>510</v>
      </c>
      <c r="F28" s="8" t="s">
        <v>538</v>
      </c>
      <c r="G28" s="26">
        <v>7683.76</v>
      </c>
      <c r="H28" s="64">
        <v>7683.76</v>
      </c>
      <c r="I28" s="64">
        <v>0</v>
      </c>
      <c r="J28" s="64">
        <v>0</v>
      </c>
    </row>
    <row r="29" spans="1:10" ht="14.45" x14ac:dyDescent="0.3">
      <c r="A29" s="5"/>
      <c r="B29" s="6">
        <v>353</v>
      </c>
      <c r="C29" s="6" t="s">
        <v>10</v>
      </c>
      <c r="D29" s="6">
        <v>1154</v>
      </c>
      <c r="E29" s="7" t="s">
        <v>551</v>
      </c>
      <c r="F29" s="8" t="s">
        <v>538</v>
      </c>
      <c r="G29" s="26">
        <v>386.6</v>
      </c>
      <c r="H29" s="64">
        <v>386.6</v>
      </c>
      <c r="I29" s="64">
        <v>0</v>
      </c>
      <c r="J29" s="64">
        <v>0</v>
      </c>
    </row>
    <row r="30" spans="1:10" ht="14.45" x14ac:dyDescent="0.3">
      <c r="A30" s="5"/>
      <c r="B30" s="6">
        <v>353</v>
      </c>
      <c r="C30" s="6" t="s">
        <v>10</v>
      </c>
      <c r="D30" s="6">
        <v>1155</v>
      </c>
      <c r="E30" s="7" t="s">
        <v>552</v>
      </c>
      <c r="F30" s="8" t="s">
        <v>538</v>
      </c>
      <c r="G30" s="26">
        <v>572.47</v>
      </c>
      <c r="H30" s="64">
        <v>572.47</v>
      </c>
      <c r="I30" s="64">
        <v>0</v>
      </c>
      <c r="J30" s="64">
        <v>0</v>
      </c>
    </row>
    <row r="31" spans="1:10" ht="14.45" x14ac:dyDescent="0.3">
      <c r="A31" s="5"/>
      <c r="B31" s="6">
        <v>353</v>
      </c>
      <c r="C31" s="6" t="s">
        <v>10</v>
      </c>
      <c r="D31" s="6">
        <v>1156</v>
      </c>
      <c r="E31" s="7" t="s">
        <v>553</v>
      </c>
      <c r="F31" s="8" t="s">
        <v>538</v>
      </c>
      <c r="G31" s="26">
        <v>535.29999999999995</v>
      </c>
      <c r="H31" s="64">
        <v>535.29999999999995</v>
      </c>
      <c r="I31" s="64">
        <v>0</v>
      </c>
      <c r="J31" s="64">
        <v>0</v>
      </c>
    </row>
    <row r="32" spans="1:10" ht="14.45" x14ac:dyDescent="0.3">
      <c r="A32" s="5"/>
      <c r="B32" s="6">
        <v>353</v>
      </c>
      <c r="C32" s="6" t="s">
        <v>10</v>
      </c>
      <c r="D32" s="6">
        <v>1162</v>
      </c>
      <c r="E32" s="7" t="s">
        <v>554</v>
      </c>
      <c r="F32" s="8" t="s">
        <v>538</v>
      </c>
      <c r="G32" s="26">
        <v>1888.41</v>
      </c>
      <c r="H32" s="64">
        <v>1888.41</v>
      </c>
      <c r="I32" s="64">
        <v>0</v>
      </c>
      <c r="J32" s="64">
        <v>0</v>
      </c>
    </row>
    <row r="33" spans="1:10" ht="14.45" x14ac:dyDescent="0.3">
      <c r="A33" s="5"/>
      <c r="B33" s="6">
        <v>353</v>
      </c>
      <c r="C33" s="6" t="s">
        <v>10</v>
      </c>
      <c r="D33" s="6">
        <v>1166</v>
      </c>
      <c r="E33" s="7" t="s">
        <v>555</v>
      </c>
      <c r="F33" s="8" t="s">
        <v>538</v>
      </c>
      <c r="G33" s="26">
        <v>828.97</v>
      </c>
      <c r="H33" s="64">
        <v>828.97</v>
      </c>
      <c r="I33" s="64">
        <v>0</v>
      </c>
      <c r="J33" s="64">
        <v>0</v>
      </c>
    </row>
    <row r="34" spans="1:10" ht="14.45" x14ac:dyDescent="0.3">
      <c r="A34" s="5"/>
      <c r="B34" s="6"/>
      <c r="C34" s="6"/>
      <c r="D34" s="6"/>
      <c r="E34" s="7" t="s">
        <v>836</v>
      </c>
      <c r="F34" s="8"/>
      <c r="G34" s="26">
        <f>SUM(G6:G33)</f>
        <v>344192.0199999999</v>
      </c>
      <c r="H34" s="26">
        <f>SUM(H6:H33)</f>
        <v>97579.450000000012</v>
      </c>
      <c r="I34" s="26">
        <f>SUM(I6:I33)</f>
        <v>246612.57</v>
      </c>
      <c r="J34" s="26">
        <f>SUM(J6:J33)</f>
        <v>9065.0399999999991</v>
      </c>
    </row>
    <row r="37" spans="1:10" ht="14.45" x14ac:dyDescent="0.3">
      <c r="B37" s="13" t="s">
        <v>799</v>
      </c>
      <c r="C37" s="23" t="str">
        <f>IF($F$2="N","T"," ")</f>
        <v>T</v>
      </c>
      <c r="G37" s="19">
        <f>SUMIF($C$6:$C33,$C37,G$6:G33)</f>
        <v>344192.0199999999</v>
      </c>
      <c r="H37" s="19">
        <f>SUMIF($C$6:$C33,$C37,H$6:H33)</f>
        <v>97579.450000000012</v>
      </c>
      <c r="I37" s="19">
        <f>SUMIF($C$6:$C33,$C37,I$6:I33)</f>
        <v>246612.57</v>
      </c>
      <c r="J37" s="19">
        <f>SUMIF($C$6:$C33,$C37,J$6:J33)</f>
        <v>9065.0399999999991</v>
      </c>
    </row>
    <row r="38" spans="1:10" ht="14.45" x14ac:dyDescent="0.3">
      <c r="B38" t="s">
        <v>800</v>
      </c>
      <c r="C38" s="23" t="s">
        <v>21</v>
      </c>
      <c r="G38" s="19">
        <f>G34-G37</f>
        <v>0</v>
      </c>
      <c r="H38" s="19">
        <f>H34-H37</f>
        <v>0</v>
      </c>
      <c r="I38" s="19">
        <f>I34-I37</f>
        <v>0</v>
      </c>
      <c r="J38" s="19">
        <f>J34-J37</f>
        <v>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24"/>
  <sheetViews>
    <sheetView topLeftCell="A97" workbookViewId="0">
      <selection activeCell="G117" sqref="G117"/>
    </sheetView>
  </sheetViews>
  <sheetFormatPr defaultRowHeight="15" x14ac:dyDescent="0.25"/>
  <cols>
    <col min="1" max="1" width="13.7109375" customWidth="1"/>
    <col min="4" max="4" width="11.140625" customWidth="1"/>
    <col min="5" max="5" width="42.5703125" bestFit="1" customWidth="1"/>
    <col min="6" max="6" width="32.85546875" bestFit="1" customWidth="1"/>
    <col min="7" max="7" width="12.85546875" customWidth="1"/>
    <col min="8" max="8" width="11.42578125" customWidth="1"/>
    <col min="9" max="9" width="11.5703125" customWidth="1"/>
  </cols>
  <sheetData>
    <row r="1" spans="1:13" ht="19.899999999999999" thickBot="1" x14ac:dyDescent="0.4">
      <c r="A1" s="48" t="str">
        <f>SummarySubstations!$B$1</f>
        <v>Tri-State SPP Asset Listing</v>
      </c>
      <c r="B1" s="48"/>
      <c r="C1" s="48"/>
      <c r="D1" s="48"/>
      <c r="E1" s="48"/>
      <c r="F1" t="s">
        <v>871</v>
      </c>
    </row>
    <row r="2" spans="1:13" ht="18" thickTop="1" thickBot="1" x14ac:dyDescent="0.35">
      <c r="A2" s="47" t="s">
        <v>843</v>
      </c>
      <c r="B2" s="47"/>
      <c r="C2" s="47"/>
      <c r="D2" s="47">
        <f>SummarySubstations!A26</f>
        <v>19</v>
      </c>
      <c r="E2" s="47" t="str">
        <f ca="1">RIGHT(CELL("filename",A1),LEN(CELL("filename",A1))- FIND("]",CELL("filename",A1),1))</f>
        <v>Grant</v>
      </c>
      <c r="F2" t="str">
        <f>SummarySubstations!E26</f>
        <v>N</v>
      </c>
    </row>
    <row r="3" spans="1:13" thickTop="1" x14ac:dyDescent="0.3"/>
    <row r="5" spans="1:13" ht="14.45" x14ac:dyDescent="0.3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  <c r="H5" s="2" t="s">
        <v>7</v>
      </c>
      <c r="I5" s="2" t="s">
        <v>8</v>
      </c>
      <c r="J5" s="4" t="s">
        <v>9</v>
      </c>
    </row>
    <row r="6" spans="1:13" ht="14.45" x14ac:dyDescent="0.3">
      <c r="A6" s="5"/>
      <c r="B6" s="6">
        <v>350</v>
      </c>
      <c r="C6" s="6" t="s">
        <v>10</v>
      </c>
      <c r="D6" s="6">
        <v>16220</v>
      </c>
      <c r="E6" s="7" t="s">
        <v>424</v>
      </c>
      <c r="F6" s="8" t="s">
        <v>425</v>
      </c>
      <c r="G6" s="136">
        <v>8168.3</v>
      </c>
      <c r="H6" s="136">
        <v>0</v>
      </c>
      <c r="I6" s="136">
        <v>8168.3</v>
      </c>
      <c r="J6" s="136">
        <v>0</v>
      </c>
    </row>
    <row r="7" spans="1:13" ht="14.45" x14ac:dyDescent="0.3">
      <c r="A7" s="5"/>
      <c r="B7" s="6">
        <v>350</v>
      </c>
      <c r="C7" s="6" t="s">
        <v>10</v>
      </c>
      <c r="D7" s="6">
        <v>16222</v>
      </c>
      <c r="E7" s="7" t="s">
        <v>426</v>
      </c>
      <c r="F7" s="8" t="s">
        <v>425</v>
      </c>
      <c r="G7" s="136">
        <v>3491.04</v>
      </c>
      <c r="H7" s="136">
        <v>0</v>
      </c>
      <c r="I7" s="136">
        <v>3491.04</v>
      </c>
      <c r="J7" s="136">
        <v>0</v>
      </c>
      <c r="M7" s="66"/>
    </row>
    <row r="8" spans="1:13" ht="14.45" x14ac:dyDescent="0.3">
      <c r="A8" s="5"/>
      <c r="B8" s="6">
        <v>352</v>
      </c>
      <c r="C8" s="6" t="s">
        <v>10</v>
      </c>
      <c r="D8" s="6">
        <v>50104</v>
      </c>
      <c r="E8" s="7" t="s">
        <v>353</v>
      </c>
      <c r="F8" s="8" t="s">
        <v>425</v>
      </c>
      <c r="G8" s="136">
        <v>323.52999999999997</v>
      </c>
      <c r="H8" s="134">
        <v>131.27000000000001</v>
      </c>
      <c r="I8" s="134">
        <v>192.26</v>
      </c>
      <c r="J8" s="134">
        <v>8.9</v>
      </c>
    </row>
    <row r="9" spans="1:13" ht="14.45" x14ac:dyDescent="0.3">
      <c r="A9" s="5"/>
      <c r="B9" s="6">
        <v>352</v>
      </c>
      <c r="C9" s="6" t="s">
        <v>10</v>
      </c>
      <c r="D9" s="6">
        <v>59872</v>
      </c>
      <c r="E9" s="7" t="s">
        <v>29</v>
      </c>
      <c r="F9" s="8" t="s">
        <v>425</v>
      </c>
      <c r="G9" s="136">
        <v>11623.27</v>
      </c>
      <c r="H9" s="134">
        <v>2905.75</v>
      </c>
      <c r="I9" s="134">
        <v>8717.52</v>
      </c>
      <c r="J9" s="134">
        <v>319.89999999999998</v>
      </c>
    </row>
    <row r="10" spans="1:13" ht="14.45" x14ac:dyDescent="0.3">
      <c r="A10" s="5"/>
      <c r="B10" s="6">
        <v>353</v>
      </c>
      <c r="C10" s="6" t="s">
        <v>10</v>
      </c>
      <c r="D10" s="6">
        <v>17767</v>
      </c>
      <c r="E10" s="7" t="s">
        <v>427</v>
      </c>
      <c r="F10" s="8" t="s">
        <v>425</v>
      </c>
      <c r="G10" s="136">
        <v>13783.3</v>
      </c>
      <c r="H10" s="134">
        <v>7966.23</v>
      </c>
      <c r="I10" s="134">
        <v>5817.07</v>
      </c>
      <c r="J10" s="134">
        <v>379.35</v>
      </c>
    </row>
    <row r="11" spans="1:13" ht="14.45" x14ac:dyDescent="0.3">
      <c r="A11" s="5"/>
      <c r="B11" s="6">
        <v>353</v>
      </c>
      <c r="C11" s="6" t="s">
        <v>10</v>
      </c>
      <c r="D11" s="6">
        <v>17768</v>
      </c>
      <c r="E11" s="7" t="s">
        <v>37</v>
      </c>
      <c r="F11" s="8" t="s">
        <v>425</v>
      </c>
      <c r="G11" s="136">
        <v>3887.61</v>
      </c>
      <c r="H11" s="134">
        <v>2246.9899999999998</v>
      </c>
      <c r="I11" s="134">
        <v>1640.62</v>
      </c>
      <c r="J11" s="134">
        <v>106.99</v>
      </c>
    </row>
    <row r="12" spans="1:13" ht="14.45" x14ac:dyDescent="0.3">
      <c r="A12" s="5"/>
      <c r="B12" s="6">
        <v>353</v>
      </c>
      <c r="C12" s="6" t="s">
        <v>10</v>
      </c>
      <c r="D12" s="6">
        <v>19597</v>
      </c>
      <c r="E12" s="7" t="s">
        <v>428</v>
      </c>
      <c r="F12" s="8" t="s">
        <v>425</v>
      </c>
      <c r="G12" s="136">
        <v>2037.09</v>
      </c>
      <c r="H12" s="134">
        <v>1130.48</v>
      </c>
      <c r="I12" s="134">
        <v>906.61</v>
      </c>
      <c r="J12" s="134">
        <v>56.06</v>
      </c>
    </row>
    <row r="13" spans="1:13" ht="14.45" x14ac:dyDescent="0.3">
      <c r="A13" s="5"/>
      <c r="B13" s="6">
        <v>353</v>
      </c>
      <c r="C13" s="6" t="s">
        <v>10</v>
      </c>
      <c r="D13" s="6">
        <v>19598</v>
      </c>
      <c r="E13" s="7" t="s">
        <v>429</v>
      </c>
      <c r="F13" s="8" t="s">
        <v>425</v>
      </c>
      <c r="G13" s="136">
        <v>96310.06</v>
      </c>
      <c r="H13" s="134">
        <v>53456.25</v>
      </c>
      <c r="I13" s="134">
        <v>42853.81</v>
      </c>
      <c r="J13" s="134">
        <v>2650.73</v>
      </c>
    </row>
    <row r="14" spans="1:13" ht="14.45" x14ac:dyDescent="0.3">
      <c r="A14" s="5"/>
      <c r="B14" s="6">
        <v>353</v>
      </c>
      <c r="C14" s="6" t="s">
        <v>10</v>
      </c>
      <c r="D14" s="6">
        <v>50099</v>
      </c>
      <c r="E14" s="7" t="s">
        <v>430</v>
      </c>
      <c r="F14" s="8" t="s">
        <v>425</v>
      </c>
      <c r="G14" s="136">
        <v>107753.09</v>
      </c>
      <c r="H14" s="134">
        <v>43743.78</v>
      </c>
      <c r="I14" s="134">
        <v>64009.31</v>
      </c>
      <c r="J14" s="134">
        <v>2965.68</v>
      </c>
    </row>
    <row r="15" spans="1:13" ht="14.45" x14ac:dyDescent="0.3">
      <c r="A15" s="5"/>
      <c r="B15" s="6">
        <v>353</v>
      </c>
      <c r="C15" s="6" t="s">
        <v>10</v>
      </c>
      <c r="D15" s="6">
        <v>50100</v>
      </c>
      <c r="E15" s="7" t="s">
        <v>431</v>
      </c>
      <c r="F15" s="8" t="s">
        <v>425</v>
      </c>
      <c r="G15" s="136">
        <v>771.22</v>
      </c>
      <c r="H15" s="134">
        <v>312.99</v>
      </c>
      <c r="I15" s="134">
        <v>458.23</v>
      </c>
      <c r="J15" s="134">
        <v>21.22</v>
      </c>
    </row>
    <row r="16" spans="1:13" ht="14.45" x14ac:dyDescent="0.3">
      <c r="A16" s="5"/>
      <c r="B16" s="6">
        <v>353</v>
      </c>
      <c r="C16" s="6" t="s">
        <v>10</v>
      </c>
      <c r="D16" s="6">
        <v>50101</v>
      </c>
      <c r="E16" s="7" t="s">
        <v>113</v>
      </c>
      <c r="F16" s="8" t="s">
        <v>425</v>
      </c>
      <c r="G16" s="136">
        <v>6852.79</v>
      </c>
      <c r="H16" s="134">
        <v>2781.85</v>
      </c>
      <c r="I16" s="134">
        <v>4070.94</v>
      </c>
      <c r="J16" s="134">
        <v>188.6</v>
      </c>
    </row>
    <row r="17" spans="1:10" ht="14.45" x14ac:dyDescent="0.3">
      <c r="A17" s="5"/>
      <c r="B17" s="6">
        <v>353</v>
      </c>
      <c r="C17" s="6" t="s">
        <v>10</v>
      </c>
      <c r="D17" s="6">
        <v>50102</v>
      </c>
      <c r="E17" s="7" t="s">
        <v>125</v>
      </c>
      <c r="F17" s="8" t="s">
        <v>425</v>
      </c>
      <c r="G17" s="136">
        <v>285.23</v>
      </c>
      <c r="H17" s="134">
        <v>115.78</v>
      </c>
      <c r="I17" s="134">
        <v>169.45</v>
      </c>
      <c r="J17" s="134">
        <v>7.85</v>
      </c>
    </row>
    <row r="18" spans="1:10" ht="14.45" x14ac:dyDescent="0.3">
      <c r="A18" s="5"/>
      <c r="B18" s="6">
        <v>353</v>
      </c>
      <c r="C18" s="6" t="s">
        <v>10</v>
      </c>
      <c r="D18" s="6">
        <v>50103</v>
      </c>
      <c r="E18" s="7" t="s">
        <v>157</v>
      </c>
      <c r="F18" s="8" t="s">
        <v>425</v>
      </c>
      <c r="G18" s="136">
        <v>9130.27</v>
      </c>
      <c r="H18" s="134">
        <v>3706.52</v>
      </c>
      <c r="I18" s="134">
        <v>5423.75</v>
      </c>
      <c r="J18" s="134">
        <v>251.29</v>
      </c>
    </row>
    <row r="19" spans="1:10" ht="14.45" x14ac:dyDescent="0.3">
      <c r="A19" s="5"/>
      <c r="B19" s="6">
        <v>353</v>
      </c>
      <c r="C19" s="6" t="s">
        <v>10</v>
      </c>
      <c r="D19" s="6">
        <v>52330</v>
      </c>
      <c r="E19" s="7" t="s">
        <v>432</v>
      </c>
      <c r="F19" s="8" t="s">
        <v>425</v>
      </c>
      <c r="G19" s="136">
        <v>39937.53</v>
      </c>
      <c r="H19" s="136">
        <v>39937.53</v>
      </c>
      <c r="I19" s="136">
        <v>0</v>
      </c>
      <c r="J19" s="136">
        <v>0</v>
      </c>
    </row>
    <row r="20" spans="1:10" ht="14.45" x14ac:dyDescent="0.3">
      <c r="A20" s="5"/>
      <c r="B20" s="6">
        <v>353</v>
      </c>
      <c r="C20" s="6" t="s">
        <v>10</v>
      </c>
      <c r="D20" s="6">
        <v>52331</v>
      </c>
      <c r="E20" s="7" t="s">
        <v>154</v>
      </c>
      <c r="F20" s="8" t="s">
        <v>425</v>
      </c>
      <c r="G20" s="136">
        <v>14395.18</v>
      </c>
      <c r="H20" s="136">
        <v>14395.18</v>
      </c>
      <c r="I20" s="136">
        <v>0</v>
      </c>
      <c r="J20" s="136">
        <v>0</v>
      </c>
    </row>
    <row r="21" spans="1:10" ht="14.45" x14ac:dyDescent="0.3">
      <c r="A21" s="5"/>
      <c r="B21" s="6">
        <v>353</v>
      </c>
      <c r="C21" s="6" t="s">
        <v>10</v>
      </c>
      <c r="D21" s="6">
        <v>64855</v>
      </c>
      <c r="E21" s="7" t="s">
        <v>326</v>
      </c>
      <c r="F21" s="8" t="s">
        <v>425</v>
      </c>
      <c r="G21" s="136">
        <v>34586.69</v>
      </c>
      <c r="H21" s="134">
        <v>5870.17</v>
      </c>
      <c r="I21" s="134">
        <v>28716.52</v>
      </c>
      <c r="J21" s="134">
        <v>951.92</v>
      </c>
    </row>
    <row r="22" spans="1:10" ht="14.45" x14ac:dyDescent="0.3">
      <c r="A22" s="5"/>
      <c r="B22" s="6">
        <v>353</v>
      </c>
      <c r="C22" s="6" t="s">
        <v>10</v>
      </c>
      <c r="D22" s="6">
        <v>65756</v>
      </c>
      <c r="E22" s="7" t="s">
        <v>43</v>
      </c>
      <c r="F22" s="8" t="s">
        <v>425</v>
      </c>
      <c r="G22" s="136">
        <v>7928.41</v>
      </c>
      <c r="H22" s="134">
        <v>1527.47</v>
      </c>
      <c r="I22" s="134">
        <v>6400.94</v>
      </c>
      <c r="J22" s="134">
        <v>218.21</v>
      </c>
    </row>
    <row r="23" spans="1:10" ht="14.45" x14ac:dyDescent="0.3">
      <c r="A23" s="5"/>
      <c r="B23" s="6">
        <v>353</v>
      </c>
      <c r="C23" s="6" t="s">
        <v>10</v>
      </c>
      <c r="D23" s="6">
        <v>65758</v>
      </c>
      <c r="E23" s="7" t="s">
        <v>433</v>
      </c>
      <c r="F23" s="8" t="s">
        <v>425</v>
      </c>
      <c r="G23" s="136">
        <v>1115.8499999999999</v>
      </c>
      <c r="H23" s="134">
        <v>214.97</v>
      </c>
      <c r="I23" s="134">
        <v>900.88</v>
      </c>
      <c r="J23" s="134">
        <v>30.71</v>
      </c>
    </row>
    <row r="24" spans="1:10" ht="14.45" x14ac:dyDescent="0.3">
      <c r="A24" s="5"/>
      <c r="B24" s="6">
        <v>353</v>
      </c>
      <c r="C24" s="6" t="s">
        <v>10</v>
      </c>
      <c r="D24" s="6">
        <v>65785</v>
      </c>
      <c r="E24" s="7" t="s">
        <v>434</v>
      </c>
      <c r="F24" s="8" t="s">
        <v>425</v>
      </c>
      <c r="G24" s="136">
        <v>52856.02</v>
      </c>
      <c r="H24" s="134">
        <v>10183.25</v>
      </c>
      <c r="I24" s="134">
        <v>42672.77</v>
      </c>
      <c r="J24" s="134">
        <v>1454.75</v>
      </c>
    </row>
    <row r="25" spans="1:10" ht="14.45" x14ac:dyDescent="0.3">
      <c r="A25" s="5"/>
      <c r="B25" s="6">
        <v>353</v>
      </c>
      <c r="C25" s="6" t="s">
        <v>10</v>
      </c>
      <c r="D25" s="6">
        <v>65786</v>
      </c>
      <c r="E25" s="7" t="s">
        <v>435</v>
      </c>
      <c r="F25" s="8" t="s">
        <v>425</v>
      </c>
      <c r="G25" s="136">
        <v>22316.99</v>
      </c>
      <c r="H25" s="134">
        <v>4299.54</v>
      </c>
      <c r="I25" s="134">
        <v>18017.45</v>
      </c>
      <c r="J25" s="134">
        <v>614.22</v>
      </c>
    </row>
    <row r="26" spans="1:10" ht="14.45" x14ac:dyDescent="0.3">
      <c r="A26" s="5"/>
      <c r="B26" s="6">
        <v>353</v>
      </c>
      <c r="C26" s="6" t="s">
        <v>10</v>
      </c>
      <c r="D26" s="6">
        <v>65787</v>
      </c>
      <c r="E26" s="7" t="s">
        <v>436</v>
      </c>
      <c r="F26" s="8" t="s">
        <v>425</v>
      </c>
      <c r="G26" s="136">
        <v>3083.27</v>
      </c>
      <c r="H26" s="134">
        <v>594.02</v>
      </c>
      <c r="I26" s="134">
        <v>2489.25</v>
      </c>
      <c r="J26" s="134">
        <v>84.86</v>
      </c>
    </row>
    <row r="27" spans="1:10" ht="14.45" x14ac:dyDescent="0.3">
      <c r="A27" s="5"/>
      <c r="B27" s="6">
        <v>353</v>
      </c>
      <c r="C27" s="6" t="s">
        <v>10</v>
      </c>
      <c r="D27" s="6">
        <v>65788</v>
      </c>
      <c r="E27" s="7" t="s">
        <v>437</v>
      </c>
      <c r="F27" s="8" t="s">
        <v>425</v>
      </c>
      <c r="G27" s="136">
        <v>33769.129999999997</v>
      </c>
      <c r="H27" s="134">
        <v>6505.94</v>
      </c>
      <c r="I27" s="134">
        <v>27263.19</v>
      </c>
      <c r="J27" s="134">
        <v>929.42</v>
      </c>
    </row>
    <row r="28" spans="1:10" ht="14.45" x14ac:dyDescent="0.3">
      <c r="A28" s="5"/>
      <c r="B28" s="6">
        <v>353</v>
      </c>
      <c r="C28" s="6" t="s">
        <v>10</v>
      </c>
      <c r="D28" s="6">
        <v>65789</v>
      </c>
      <c r="E28" s="7" t="s">
        <v>438</v>
      </c>
      <c r="F28" s="8" t="s">
        <v>425</v>
      </c>
      <c r="G28" s="136">
        <v>2877.72</v>
      </c>
      <c r="H28" s="134">
        <v>554.4</v>
      </c>
      <c r="I28" s="134">
        <v>2323.3200000000002</v>
      </c>
      <c r="J28" s="134">
        <v>79.2</v>
      </c>
    </row>
    <row r="29" spans="1:10" ht="14.45" x14ac:dyDescent="0.3">
      <c r="A29" s="5"/>
      <c r="B29" s="6">
        <v>353</v>
      </c>
      <c r="C29" s="6" t="s">
        <v>10</v>
      </c>
      <c r="D29" s="6">
        <v>65790</v>
      </c>
      <c r="E29" s="7" t="s">
        <v>439</v>
      </c>
      <c r="F29" s="8" t="s">
        <v>425</v>
      </c>
      <c r="G29" s="136">
        <v>33769.129999999997</v>
      </c>
      <c r="H29" s="134">
        <v>6505.94</v>
      </c>
      <c r="I29" s="134">
        <v>27263.19</v>
      </c>
      <c r="J29" s="134">
        <v>929.42</v>
      </c>
    </row>
    <row r="30" spans="1:10" ht="14.45" x14ac:dyDescent="0.3">
      <c r="A30" s="5"/>
      <c r="B30" s="6">
        <v>353</v>
      </c>
      <c r="C30" s="6" t="s">
        <v>10</v>
      </c>
      <c r="D30" s="6">
        <v>65791</v>
      </c>
      <c r="E30" s="7" t="s">
        <v>440</v>
      </c>
      <c r="F30" s="8" t="s">
        <v>425</v>
      </c>
      <c r="G30" s="136">
        <v>3817.38</v>
      </c>
      <c r="H30" s="134">
        <v>735.42</v>
      </c>
      <c r="I30" s="134">
        <v>3081.96</v>
      </c>
      <c r="J30" s="134">
        <v>105.06</v>
      </c>
    </row>
    <row r="31" spans="1:10" ht="14.45" x14ac:dyDescent="0.3">
      <c r="A31" s="5"/>
      <c r="B31" s="6">
        <v>353</v>
      </c>
      <c r="C31" s="6" t="s">
        <v>10</v>
      </c>
      <c r="D31" s="6">
        <v>65792</v>
      </c>
      <c r="E31" s="7" t="s">
        <v>441</v>
      </c>
      <c r="F31" s="8" t="s">
        <v>425</v>
      </c>
      <c r="G31" s="136">
        <v>33769.129999999997</v>
      </c>
      <c r="H31" s="134">
        <v>6505.94</v>
      </c>
      <c r="I31" s="134">
        <v>27263.19</v>
      </c>
      <c r="J31" s="134">
        <v>929.42</v>
      </c>
    </row>
    <row r="32" spans="1:10" ht="14.45" x14ac:dyDescent="0.3">
      <c r="A32" s="5"/>
      <c r="B32" s="6">
        <v>353</v>
      </c>
      <c r="C32" s="6" t="s">
        <v>10</v>
      </c>
      <c r="D32" s="6">
        <v>65793</v>
      </c>
      <c r="E32" s="7" t="s">
        <v>442</v>
      </c>
      <c r="F32" s="8" t="s">
        <v>425</v>
      </c>
      <c r="G32" s="136">
        <v>13801.3</v>
      </c>
      <c r="H32" s="134">
        <v>2658.95</v>
      </c>
      <c r="I32" s="134">
        <v>11142.35</v>
      </c>
      <c r="J32" s="134">
        <v>379.85</v>
      </c>
    </row>
    <row r="33" spans="1:10" ht="14.45" x14ac:dyDescent="0.3">
      <c r="A33" s="5"/>
      <c r="B33" s="6">
        <v>353</v>
      </c>
      <c r="C33" s="6" t="s">
        <v>10</v>
      </c>
      <c r="D33" s="6">
        <v>65794</v>
      </c>
      <c r="E33" s="7" t="s">
        <v>443</v>
      </c>
      <c r="F33" s="8" t="s">
        <v>425</v>
      </c>
      <c r="G33" s="136">
        <v>9983.91</v>
      </c>
      <c r="H33" s="134">
        <v>1923.46</v>
      </c>
      <c r="I33" s="134">
        <v>8060.45</v>
      </c>
      <c r="J33" s="134">
        <v>274.77999999999997</v>
      </c>
    </row>
    <row r="34" spans="1:10" ht="14.45" x14ac:dyDescent="0.3">
      <c r="A34" s="5"/>
      <c r="B34" s="6">
        <v>353</v>
      </c>
      <c r="C34" s="6" t="s">
        <v>10</v>
      </c>
      <c r="D34" s="6">
        <v>65800</v>
      </c>
      <c r="E34" s="7" t="s">
        <v>444</v>
      </c>
      <c r="F34" s="8" t="s">
        <v>425</v>
      </c>
      <c r="G34" s="136">
        <v>88920.97</v>
      </c>
      <c r="H34" s="134">
        <v>17131.599999999999</v>
      </c>
      <c r="I34" s="134">
        <v>71789.37</v>
      </c>
      <c r="J34" s="134">
        <v>2447.36</v>
      </c>
    </row>
    <row r="35" spans="1:10" ht="14.45" x14ac:dyDescent="0.3">
      <c r="A35" s="5"/>
      <c r="B35" s="6">
        <v>353</v>
      </c>
      <c r="C35" s="6" t="s">
        <v>10</v>
      </c>
      <c r="D35" s="6">
        <v>67158</v>
      </c>
      <c r="E35" s="7" t="s">
        <v>70</v>
      </c>
      <c r="F35" s="8" t="s">
        <v>425</v>
      </c>
      <c r="G35" s="136">
        <v>111261.08</v>
      </c>
      <c r="H35" s="134">
        <v>28580.880000000001</v>
      </c>
      <c r="I35" s="134">
        <v>82680.2</v>
      </c>
      <c r="J35" s="134">
        <v>3062.23</v>
      </c>
    </row>
    <row r="36" spans="1:10" ht="14.45" x14ac:dyDescent="0.3">
      <c r="A36" s="5"/>
      <c r="B36" s="6">
        <v>353</v>
      </c>
      <c r="C36" s="6" t="s">
        <v>10</v>
      </c>
      <c r="D36" s="6">
        <v>67159</v>
      </c>
      <c r="E36" s="7" t="s">
        <v>113</v>
      </c>
      <c r="F36" s="8" t="s">
        <v>425</v>
      </c>
      <c r="G36" s="136">
        <v>9983.11</v>
      </c>
      <c r="H36" s="134">
        <v>2564.48</v>
      </c>
      <c r="I36" s="134">
        <v>7418.63</v>
      </c>
      <c r="J36" s="134">
        <v>274.76</v>
      </c>
    </row>
    <row r="37" spans="1:10" ht="14.45" x14ac:dyDescent="0.3">
      <c r="A37" s="5"/>
      <c r="B37" s="6">
        <v>353</v>
      </c>
      <c r="C37" s="6" t="s">
        <v>10</v>
      </c>
      <c r="D37" s="6">
        <v>67160</v>
      </c>
      <c r="E37" s="7" t="s">
        <v>445</v>
      </c>
      <c r="F37" s="8" t="s">
        <v>425</v>
      </c>
      <c r="G37" s="136">
        <v>1198.81</v>
      </c>
      <c r="H37" s="134">
        <v>307.92</v>
      </c>
      <c r="I37" s="134">
        <v>890.89</v>
      </c>
      <c r="J37" s="134">
        <v>32.99</v>
      </c>
    </row>
    <row r="38" spans="1:10" ht="14.45" x14ac:dyDescent="0.3">
      <c r="A38" s="5"/>
      <c r="B38" s="6">
        <v>353</v>
      </c>
      <c r="C38" s="6" t="s">
        <v>10</v>
      </c>
      <c r="D38" s="6">
        <v>67161</v>
      </c>
      <c r="E38" s="7" t="s">
        <v>446</v>
      </c>
      <c r="F38" s="8" t="s">
        <v>425</v>
      </c>
      <c r="G38" s="136">
        <v>330.7</v>
      </c>
      <c r="H38" s="134">
        <v>84.96</v>
      </c>
      <c r="I38" s="134">
        <v>245.74</v>
      </c>
      <c r="J38" s="134">
        <v>9.1</v>
      </c>
    </row>
    <row r="39" spans="1:10" ht="14.45" x14ac:dyDescent="0.3">
      <c r="A39" s="5"/>
      <c r="B39" s="6">
        <v>353</v>
      </c>
      <c r="C39" s="6" t="s">
        <v>10</v>
      </c>
      <c r="D39" s="6">
        <v>67162</v>
      </c>
      <c r="E39" s="7" t="s">
        <v>163</v>
      </c>
      <c r="F39" s="8" t="s">
        <v>425</v>
      </c>
      <c r="G39" s="136">
        <v>1186.4000000000001</v>
      </c>
      <c r="H39" s="134">
        <v>304.72000000000003</v>
      </c>
      <c r="I39" s="134">
        <v>881.68</v>
      </c>
      <c r="J39" s="134">
        <v>32.65</v>
      </c>
    </row>
    <row r="40" spans="1:10" ht="14.45" x14ac:dyDescent="0.3">
      <c r="A40" s="5"/>
      <c r="B40" s="6">
        <v>353</v>
      </c>
      <c r="C40" s="6" t="s">
        <v>10</v>
      </c>
      <c r="D40" s="6">
        <v>67163</v>
      </c>
      <c r="E40" s="7" t="s">
        <v>164</v>
      </c>
      <c r="F40" s="8" t="s">
        <v>425</v>
      </c>
      <c r="G40" s="136">
        <v>2591.89</v>
      </c>
      <c r="H40" s="134">
        <v>665.73</v>
      </c>
      <c r="I40" s="134">
        <v>1926.16</v>
      </c>
      <c r="J40" s="134">
        <v>71.33</v>
      </c>
    </row>
    <row r="41" spans="1:10" ht="14.45" x14ac:dyDescent="0.3">
      <c r="A41" s="5"/>
      <c r="B41" s="6">
        <v>353</v>
      </c>
      <c r="C41" s="6" t="s">
        <v>10</v>
      </c>
      <c r="D41" s="6">
        <v>67164</v>
      </c>
      <c r="E41" s="7" t="s">
        <v>447</v>
      </c>
      <c r="F41" s="8" t="s">
        <v>425</v>
      </c>
      <c r="G41" s="136">
        <v>1157.46</v>
      </c>
      <c r="H41" s="134">
        <v>297.25</v>
      </c>
      <c r="I41" s="134">
        <v>860.21</v>
      </c>
      <c r="J41" s="134">
        <v>31.85</v>
      </c>
    </row>
    <row r="42" spans="1:10" ht="14.45" x14ac:dyDescent="0.3">
      <c r="A42" s="5"/>
      <c r="B42" s="6">
        <v>353</v>
      </c>
      <c r="C42" s="6" t="s">
        <v>10</v>
      </c>
      <c r="D42" s="6">
        <v>67165</v>
      </c>
      <c r="E42" s="7" t="s">
        <v>448</v>
      </c>
      <c r="F42" s="8" t="s">
        <v>425</v>
      </c>
      <c r="G42" s="136">
        <v>88.88</v>
      </c>
      <c r="H42" s="134">
        <v>22.77</v>
      </c>
      <c r="I42" s="134">
        <v>66.11</v>
      </c>
      <c r="J42" s="134">
        <v>2.44</v>
      </c>
    </row>
    <row r="43" spans="1:10" ht="14.45" x14ac:dyDescent="0.3">
      <c r="A43" s="5"/>
      <c r="B43" s="6">
        <v>353</v>
      </c>
      <c r="C43" s="6" t="s">
        <v>10</v>
      </c>
      <c r="D43" s="6">
        <v>6862</v>
      </c>
      <c r="E43" s="7" t="s">
        <v>449</v>
      </c>
      <c r="F43" s="8" t="s">
        <v>425</v>
      </c>
      <c r="G43" s="136">
        <v>859.37</v>
      </c>
      <c r="H43" s="136">
        <v>859.37</v>
      </c>
      <c r="I43" s="136">
        <v>0</v>
      </c>
      <c r="J43" s="136">
        <v>0</v>
      </c>
    </row>
    <row r="44" spans="1:10" ht="14.45" x14ac:dyDescent="0.3">
      <c r="A44" s="5"/>
      <c r="B44" s="6">
        <v>353</v>
      </c>
      <c r="C44" s="6" t="s">
        <v>10</v>
      </c>
      <c r="D44" s="6">
        <v>6927</v>
      </c>
      <c r="E44" s="7" t="s">
        <v>450</v>
      </c>
      <c r="F44" s="8" t="s">
        <v>425</v>
      </c>
      <c r="G44" s="136">
        <v>904.21</v>
      </c>
      <c r="H44" s="134">
        <v>853.79</v>
      </c>
      <c r="I44" s="134">
        <v>50.42</v>
      </c>
      <c r="J44" s="134">
        <v>24.86</v>
      </c>
    </row>
    <row r="45" spans="1:10" ht="14.45" x14ac:dyDescent="0.3">
      <c r="A45" s="5"/>
      <c r="B45" s="6">
        <v>353</v>
      </c>
      <c r="C45" s="6" t="s">
        <v>10</v>
      </c>
      <c r="D45" s="6">
        <v>7270</v>
      </c>
      <c r="E45" s="7" t="s">
        <v>451</v>
      </c>
      <c r="F45" s="8" t="s">
        <v>425</v>
      </c>
      <c r="G45" s="136">
        <v>319.85000000000002</v>
      </c>
      <c r="H45" s="134">
        <v>208.07</v>
      </c>
      <c r="I45" s="134">
        <v>111.78</v>
      </c>
      <c r="J45" s="134">
        <v>8.8000000000000007</v>
      </c>
    </row>
    <row r="46" spans="1:10" ht="14.45" x14ac:dyDescent="0.3">
      <c r="A46" s="5"/>
      <c r="B46" s="6">
        <v>353</v>
      </c>
      <c r="C46" s="6" t="s">
        <v>10</v>
      </c>
      <c r="D46" s="6">
        <v>7283</v>
      </c>
      <c r="E46" s="7" t="s">
        <v>452</v>
      </c>
      <c r="F46" s="8" t="s">
        <v>425</v>
      </c>
      <c r="G46" s="136">
        <v>894</v>
      </c>
      <c r="H46" s="134">
        <v>582.22</v>
      </c>
      <c r="I46" s="134">
        <v>311.77999999999997</v>
      </c>
      <c r="J46" s="134">
        <v>24.6</v>
      </c>
    </row>
    <row r="47" spans="1:10" ht="14.45" x14ac:dyDescent="0.3">
      <c r="A47" s="5"/>
      <c r="B47" s="6">
        <v>353</v>
      </c>
      <c r="C47" s="6" t="s">
        <v>10</v>
      </c>
      <c r="D47" s="6">
        <v>8650</v>
      </c>
      <c r="E47" s="7" t="s">
        <v>453</v>
      </c>
      <c r="F47" s="8" t="s">
        <v>425</v>
      </c>
      <c r="G47" s="136">
        <v>10012.040000000001</v>
      </c>
      <c r="H47" s="134">
        <v>8031.43</v>
      </c>
      <c r="I47" s="134">
        <v>1980.61</v>
      </c>
      <c r="J47" s="134">
        <v>270.07</v>
      </c>
    </row>
    <row r="48" spans="1:10" ht="14.45" x14ac:dyDescent="0.3">
      <c r="A48" s="5"/>
      <c r="B48" s="6">
        <v>353</v>
      </c>
      <c r="C48" s="6" t="s">
        <v>10</v>
      </c>
      <c r="D48" s="6">
        <v>8651</v>
      </c>
      <c r="E48" s="7" t="s">
        <v>454</v>
      </c>
      <c r="F48" s="8" t="s">
        <v>425</v>
      </c>
      <c r="G48" s="136">
        <v>4737.97</v>
      </c>
      <c r="H48" s="134">
        <v>3591.37</v>
      </c>
      <c r="I48" s="134">
        <v>1146.5999999999999</v>
      </c>
      <c r="J48" s="134">
        <v>128.62</v>
      </c>
    </row>
    <row r="49" spans="1:10" ht="14.45" x14ac:dyDescent="0.3">
      <c r="A49" s="5"/>
      <c r="B49" s="6">
        <v>353</v>
      </c>
      <c r="C49" s="6" t="s">
        <v>10</v>
      </c>
      <c r="D49" s="6">
        <v>8657</v>
      </c>
      <c r="E49" s="7" t="s">
        <v>455</v>
      </c>
      <c r="F49" s="8" t="s">
        <v>425</v>
      </c>
      <c r="G49" s="136">
        <v>720.5</v>
      </c>
      <c r="H49" s="134">
        <v>624.16</v>
      </c>
      <c r="I49" s="134">
        <v>96.34</v>
      </c>
      <c r="J49" s="134">
        <v>19.809999999999999</v>
      </c>
    </row>
    <row r="50" spans="1:10" ht="14.45" x14ac:dyDescent="0.3">
      <c r="A50" s="5"/>
      <c r="B50" s="6">
        <v>353</v>
      </c>
      <c r="C50" s="6" t="s">
        <v>10</v>
      </c>
      <c r="D50" s="6">
        <v>8658</v>
      </c>
      <c r="E50" s="7" t="s">
        <v>456</v>
      </c>
      <c r="F50" s="8" t="s">
        <v>425</v>
      </c>
      <c r="G50" s="136">
        <v>160110.47</v>
      </c>
      <c r="H50" s="134">
        <v>139471.82</v>
      </c>
      <c r="I50" s="134">
        <v>20638.650000000001</v>
      </c>
      <c r="J50" s="134">
        <v>4270.1000000000004</v>
      </c>
    </row>
    <row r="51" spans="1:10" ht="14.45" x14ac:dyDescent="0.3">
      <c r="A51" s="5"/>
      <c r="B51" s="6">
        <v>353</v>
      </c>
      <c r="C51" s="6" t="s">
        <v>10</v>
      </c>
      <c r="D51" s="6">
        <v>8659</v>
      </c>
      <c r="E51" s="7" t="s">
        <v>457</v>
      </c>
      <c r="F51" s="8" t="s">
        <v>425</v>
      </c>
      <c r="G51" s="136">
        <v>32457.57</v>
      </c>
      <c r="H51" s="134">
        <v>28272.959999999999</v>
      </c>
      <c r="I51" s="134">
        <v>4184.6099999999997</v>
      </c>
      <c r="J51" s="134">
        <v>865.61</v>
      </c>
    </row>
    <row r="52" spans="1:10" ht="14.45" x14ac:dyDescent="0.3">
      <c r="A52" s="5"/>
      <c r="B52" s="6">
        <v>353</v>
      </c>
      <c r="C52" s="6" t="s">
        <v>10</v>
      </c>
      <c r="D52" s="6">
        <v>8660</v>
      </c>
      <c r="E52" s="7" t="s">
        <v>458</v>
      </c>
      <c r="F52" s="8" t="s">
        <v>425</v>
      </c>
      <c r="G52" s="136">
        <v>13851.2</v>
      </c>
      <c r="H52" s="134">
        <v>11494.77</v>
      </c>
      <c r="I52" s="134">
        <v>2356.4299999999998</v>
      </c>
      <c r="J52" s="134">
        <v>372.03</v>
      </c>
    </row>
    <row r="53" spans="1:10" ht="14.45" x14ac:dyDescent="0.3">
      <c r="A53" s="5"/>
      <c r="B53" s="6">
        <v>353</v>
      </c>
      <c r="C53" s="6" t="s">
        <v>10</v>
      </c>
      <c r="D53" s="6">
        <v>8661</v>
      </c>
      <c r="E53" s="7" t="s">
        <v>459</v>
      </c>
      <c r="F53" s="8" t="s">
        <v>425</v>
      </c>
      <c r="G53" s="136">
        <v>14422.74</v>
      </c>
      <c r="H53" s="134">
        <v>11969.11</v>
      </c>
      <c r="I53" s="134">
        <v>2453.63</v>
      </c>
      <c r="J53" s="134">
        <v>387.38</v>
      </c>
    </row>
    <row r="54" spans="1:10" ht="14.45" x14ac:dyDescent="0.3">
      <c r="A54" s="5"/>
      <c r="B54" s="6">
        <v>353</v>
      </c>
      <c r="C54" s="6" t="s">
        <v>10</v>
      </c>
      <c r="D54" s="6">
        <v>8662</v>
      </c>
      <c r="E54" s="7" t="s">
        <v>460</v>
      </c>
      <c r="F54" s="8" t="s">
        <v>425</v>
      </c>
      <c r="G54" s="136">
        <v>10716.2</v>
      </c>
      <c r="H54" s="134">
        <v>8893.52</v>
      </c>
      <c r="I54" s="134">
        <v>1822.68</v>
      </c>
      <c r="J54" s="134">
        <v>287.83</v>
      </c>
    </row>
    <row r="55" spans="1:10" ht="14.45" x14ac:dyDescent="0.3">
      <c r="A55" s="5"/>
      <c r="B55" s="6">
        <v>353</v>
      </c>
      <c r="C55" s="6" t="s">
        <v>10</v>
      </c>
      <c r="D55" s="6">
        <v>8663</v>
      </c>
      <c r="E55" s="7" t="s">
        <v>461</v>
      </c>
      <c r="F55" s="8" t="s">
        <v>425</v>
      </c>
      <c r="G55" s="136">
        <v>8404.86</v>
      </c>
      <c r="H55" s="134">
        <v>6975.02</v>
      </c>
      <c r="I55" s="134">
        <v>1429.84</v>
      </c>
      <c r="J55" s="134">
        <v>225.75</v>
      </c>
    </row>
    <row r="56" spans="1:10" ht="14.45" x14ac:dyDescent="0.3">
      <c r="A56" s="5"/>
      <c r="B56" s="6">
        <v>353</v>
      </c>
      <c r="C56" s="6" t="s">
        <v>10</v>
      </c>
      <c r="D56" s="6">
        <v>8664</v>
      </c>
      <c r="E56" s="7" t="s">
        <v>75</v>
      </c>
      <c r="F56" s="8" t="s">
        <v>425</v>
      </c>
      <c r="G56" s="136">
        <v>8975.85</v>
      </c>
      <c r="H56" s="134">
        <v>7819.02</v>
      </c>
      <c r="I56" s="134">
        <v>1156.83</v>
      </c>
      <c r="J56" s="134">
        <v>239.39</v>
      </c>
    </row>
    <row r="57" spans="1:10" ht="14.45" x14ac:dyDescent="0.3">
      <c r="A57" s="5"/>
      <c r="B57" s="6">
        <v>353</v>
      </c>
      <c r="C57" s="6" t="s">
        <v>10</v>
      </c>
      <c r="D57" s="6">
        <v>8665</v>
      </c>
      <c r="E57" s="7" t="s">
        <v>462</v>
      </c>
      <c r="F57" s="8" t="s">
        <v>425</v>
      </c>
      <c r="G57" s="136">
        <v>14758.18</v>
      </c>
      <c r="H57" s="134">
        <v>12855.76</v>
      </c>
      <c r="I57" s="134">
        <v>1902.42</v>
      </c>
      <c r="J57" s="134">
        <v>393.59</v>
      </c>
    </row>
    <row r="58" spans="1:10" ht="14.45" x14ac:dyDescent="0.3">
      <c r="A58" s="5"/>
      <c r="B58" s="6">
        <v>353</v>
      </c>
      <c r="C58" s="6" t="s">
        <v>10</v>
      </c>
      <c r="D58" s="6">
        <v>8666</v>
      </c>
      <c r="E58" s="7" t="s">
        <v>79</v>
      </c>
      <c r="F58" s="8" t="s">
        <v>425</v>
      </c>
      <c r="G58" s="136">
        <v>14644.51</v>
      </c>
      <c r="H58" s="134">
        <v>12757.06</v>
      </c>
      <c r="I58" s="134">
        <v>1887.45</v>
      </c>
      <c r="J58" s="134">
        <v>390.57</v>
      </c>
    </row>
    <row r="59" spans="1:10" ht="14.45" x14ac:dyDescent="0.3">
      <c r="A59" s="5"/>
      <c r="B59" s="6">
        <v>353</v>
      </c>
      <c r="C59" s="6" t="s">
        <v>10</v>
      </c>
      <c r="D59" s="6">
        <v>8667</v>
      </c>
      <c r="E59" s="7" t="s">
        <v>73</v>
      </c>
      <c r="F59" s="8" t="s">
        <v>425</v>
      </c>
      <c r="G59" s="136">
        <v>49594.22</v>
      </c>
      <c r="H59" s="134">
        <v>43201.26</v>
      </c>
      <c r="I59" s="134">
        <v>6392.96</v>
      </c>
      <c r="J59" s="134">
        <v>1322.66</v>
      </c>
    </row>
    <row r="60" spans="1:10" ht="14.45" x14ac:dyDescent="0.3">
      <c r="A60" s="5"/>
      <c r="B60" s="6">
        <v>353</v>
      </c>
      <c r="C60" s="6" t="s">
        <v>10</v>
      </c>
      <c r="D60" s="6">
        <v>8668</v>
      </c>
      <c r="E60" s="7" t="s">
        <v>463</v>
      </c>
      <c r="F60" s="8" t="s">
        <v>425</v>
      </c>
      <c r="G60" s="136">
        <v>4840.8500000000004</v>
      </c>
      <c r="H60" s="134">
        <v>4216.68</v>
      </c>
      <c r="I60" s="134">
        <v>624.16999999999996</v>
      </c>
      <c r="J60" s="134">
        <v>129.09</v>
      </c>
    </row>
    <row r="61" spans="1:10" ht="14.45" x14ac:dyDescent="0.3">
      <c r="A61" s="5"/>
      <c r="B61" s="6">
        <v>353</v>
      </c>
      <c r="C61" s="6" t="s">
        <v>10</v>
      </c>
      <c r="D61" s="6">
        <v>8669</v>
      </c>
      <c r="E61" s="7" t="s">
        <v>464</v>
      </c>
      <c r="F61" s="8" t="s">
        <v>425</v>
      </c>
      <c r="G61" s="136">
        <v>6208.28</v>
      </c>
      <c r="H61" s="134">
        <v>5408.1</v>
      </c>
      <c r="I61" s="134">
        <v>800.18</v>
      </c>
      <c r="J61" s="134">
        <v>165.57</v>
      </c>
    </row>
    <row r="62" spans="1:10" ht="14.45" x14ac:dyDescent="0.3">
      <c r="A62" s="5"/>
      <c r="B62" s="6">
        <v>353</v>
      </c>
      <c r="C62" s="6" t="s">
        <v>10</v>
      </c>
      <c r="D62" s="6">
        <v>8670</v>
      </c>
      <c r="E62" s="7" t="s">
        <v>465</v>
      </c>
      <c r="F62" s="8" t="s">
        <v>425</v>
      </c>
      <c r="G62" s="136">
        <v>630.42999999999995</v>
      </c>
      <c r="H62" s="134">
        <v>546.95000000000005</v>
      </c>
      <c r="I62" s="134">
        <v>83.48</v>
      </c>
      <c r="J62" s="134">
        <v>17.36</v>
      </c>
    </row>
    <row r="63" spans="1:10" ht="14.45" x14ac:dyDescent="0.3">
      <c r="A63" s="5"/>
      <c r="B63" s="6">
        <v>353</v>
      </c>
      <c r="C63" s="6" t="s">
        <v>10</v>
      </c>
      <c r="D63" s="6">
        <v>8671</v>
      </c>
      <c r="E63" s="7" t="s">
        <v>460</v>
      </c>
      <c r="F63" s="8" t="s">
        <v>425</v>
      </c>
      <c r="G63" s="136">
        <v>47174.55</v>
      </c>
      <c r="H63" s="134">
        <v>41093.519999999997</v>
      </c>
      <c r="I63" s="134">
        <v>6081.03</v>
      </c>
      <c r="J63" s="134">
        <v>1258.1300000000001</v>
      </c>
    </row>
    <row r="64" spans="1:10" ht="14.45" x14ac:dyDescent="0.3">
      <c r="A64" s="5"/>
      <c r="B64" s="6">
        <v>353</v>
      </c>
      <c r="C64" s="6" t="s">
        <v>10</v>
      </c>
      <c r="D64" s="6">
        <v>8672</v>
      </c>
      <c r="E64" s="7" t="s">
        <v>466</v>
      </c>
      <c r="F64" s="8" t="s">
        <v>425</v>
      </c>
      <c r="G64" s="136">
        <v>63643.92</v>
      </c>
      <c r="H64" s="134">
        <v>55440.03</v>
      </c>
      <c r="I64" s="134">
        <v>8203.89</v>
      </c>
      <c r="J64" s="134">
        <v>1697.35</v>
      </c>
    </row>
    <row r="65" spans="1:10" ht="14.45" x14ac:dyDescent="0.3">
      <c r="A65" s="5"/>
      <c r="B65" s="6">
        <v>353</v>
      </c>
      <c r="C65" s="6" t="s">
        <v>10</v>
      </c>
      <c r="D65" s="6">
        <v>8673</v>
      </c>
      <c r="E65" s="7" t="s">
        <v>467</v>
      </c>
      <c r="F65" s="8" t="s">
        <v>425</v>
      </c>
      <c r="G65" s="136">
        <v>26017.95</v>
      </c>
      <c r="H65" s="134">
        <v>22663.57</v>
      </c>
      <c r="I65" s="134">
        <v>3354.38</v>
      </c>
      <c r="J65" s="134">
        <v>693.87</v>
      </c>
    </row>
    <row r="66" spans="1:10" ht="14.45" x14ac:dyDescent="0.3">
      <c r="A66" s="5"/>
      <c r="B66" s="6">
        <v>353</v>
      </c>
      <c r="C66" s="6" t="s">
        <v>10</v>
      </c>
      <c r="D66" s="6">
        <v>8674</v>
      </c>
      <c r="E66" s="7" t="s">
        <v>468</v>
      </c>
      <c r="F66" s="8" t="s">
        <v>425</v>
      </c>
      <c r="G66" s="136">
        <v>15206.98</v>
      </c>
      <c r="H66" s="134">
        <v>13247.02</v>
      </c>
      <c r="I66" s="134">
        <v>1959.96</v>
      </c>
      <c r="J66" s="134">
        <v>405.57</v>
      </c>
    </row>
    <row r="67" spans="1:10" ht="14.45" x14ac:dyDescent="0.3">
      <c r="A67" s="5"/>
      <c r="B67" s="6">
        <v>353</v>
      </c>
      <c r="C67" s="6" t="s">
        <v>10</v>
      </c>
      <c r="D67" s="6">
        <v>8675</v>
      </c>
      <c r="E67" s="7" t="s">
        <v>208</v>
      </c>
      <c r="F67" s="8" t="s">
        <v>425</v>
      </c>
      <c r="G67" s="136">
        <v>248171.23</v>
      </c>
      <c r="H67" s="134">
        <v>216180.84</v>
      </c>
      <c r="I67" s="134">
        <v>31990.39</v>
      </c>
      <c r="J67" s="134">
        <v>6618.63</v>
      </c>
    </row>
    <row r="68" spans="1:10" ht="14.45" x14ac:dyDescent="0.3">
      <c r="A68" s="5"/>
      <c r="B68" s="6">
        <v>353</v>
      </c>
      <c r="C68" s="6" t="s">
        <v>10</v>
      </c>
      <c r="D68" s="6">
        <v>8676</v>
      </c>
      <c r="E68" s="7" t="s">
        <v>469</v>
      </c>
      <c r="F68" s="8" t="s">
        <v>425</v>
      </c>
      <c r="G68" s="136">
        <v>37153.629999999997</v>
      </c>
      <c r="H68" s="134">
        <v>32363.83</v>
      </c>
      <c r="I68" s="134">
        <v>4789.8</v>
      </c>
      <c r="J68" s="134">
        <v>990.85</v>
      </c>
    </row>
    <row r="69" spans="1:10" ht="14.45" x14ac:dyDescent="0.3">
      <c r="A69" s="5"/>
      <c r="B69" s="6">
        <v>353</v>
      </c>
      <c r="C69" s="6" t="s">
        <v>10</v>
      </c>
      <c r="D69" s="6">
        <v>8677</v>
      </c>
      <c r="E69" s="7" t="s">
        <v>454</v>
      </c>
      <c r="F69" s="8" t="s">
        <v>425</v>
      </c>
      <c r="G69" s="136">
        <v>23119.94</v>
      </c>
      <c r="H69" s="134">
        <v>20139.669999999998</v>
      </c>
      <c r="I69" s="134">
        <v>2980.27</v>
      </c>
      <c r="J69" s="134">
        <v>616.61</v>
      </c>
    </row>
    <row r="70" spans="1:10" ht="14.45" x14ac:dyDescent="0.3">
      <c r="A70" s="5"/>
      <c r="B70" s="6">
        <v>353</v>
      </c>
      <c r="C70" s="6" t="s">
        <v>10</v>
      </c>
      <c r="D70" s="6">
        <v>8678</v>
      </c>
      <c r="E70" s="7" t="s">
        <v>470</v>
      </c>
      <c r="F70" s="8" t="s">
        <v>425</v>
      </c>
      <c r="G70" s="136">
        <v>5447.24</v>
      </c>
      <c r="H70" s="134">
        <v>5376</v>
      </c>
      <c r="I70" s="134">
        <v>71.239999999999995</v>
      </c>
      <c r="J70" s="134">
        <v>141.55000000000001</v>
      </c>
    </row>
    <row r="71" spans="1:10" ht="14.45" x14ac:dyDescent="0.3">
      <c r="A71" s="5"/>
      <c r="B71" s="6">
        <v>353</v>
      </c>
      <c r="C71" s="6" t="s">
        <v>10</v>
      </c>
      <c r="D71" s="6">
        <v>8679</v>
      </c>
      <c r="E71" s="7" t="s">
        <v>71</v>
      </c>
      <c r="F71" s="8" t="s">
        <v>425</v>
      </c>
      <c r="G71" s="136">
        <v>1021.2</v>
      </c>
      <c r="H71" s="134">
        <v>854.52</v>
      </c>
      <c r="I71" s="134">
        <v>166.68</v>
      </c>
      <c r="J71" s="134">
        <v>28.09</v>
      </c>
    </row>
    <row r="72" spans="1:10" ht="14.45" x14ac:dyDescent="0.3">
      <c r="A72" s="5"/>
      <c r="B72" s="6">
        <v>353</v>
      </c>
      <c r="C72" s="6" t="s">
        <v>10</v>
      </c>
      <c r="D72" s="6">
        <v>8680</v>
      </c>
      <c r="E72" s="7" t="s">
        <v>471</v>
      </c>
      <c r="F72" s="8" t="s">
        <v>425</v>
      </c>
      <c r="G72" s="136">
        <v>1212.02</v>
      </c>
      <c r="H72" s="134">
        <v>1014.53</v>
      </c>
      <c r="I72" s="134">
        <v>197.49</v>
      </c>
      <c r="J72" s="134">
        <v>33.35</v>
      </c>
    </row>
    <row r="73" spans="1:10" ht="14.45" x14ac:dyDescent="0.3">
      <c r="A73" s="5"/>
      <c r="B73" s="6">
        <v>353</v>
      </c>
      <c r="C73" s="6" t="s">
        <v>10</v>
      </c>
      <c r="D73" s="6">
        <v>8681</v>
      </c>
      <c r="E73" s="7" t="s">
        <v>472</v>
      </c>
      <c r="F73" s="8" t="s">
        <v>425</v>
      </c>
      <c r="G73" s="136">
        <v>705.28</v>
      </c>
      <c r="H73" s="134">
        <v>590.71</v>
      </c>
      <c r="I73" s="134">
        <v>114.57</v>
      </c>
      <c r="J73" s="134">
        <v>19.420000000000002</v>
      </c>
    </row>
    <row r="74" spans="1:10" ht="14.45" x14ac:dyDescent="0.3">
      <c r="A74" s="5"/>
      <c r="B74" s="6">
        <v>353</v>
      </c>
      <c r="C74" s="6" t="s">
        <v>10</v>
      </c>
      <c r="D74" s="6">
        <v>8682</v>
      </c>
      <c r="E74" s="7" t="s">
        <v>473</v>
      </c>
      <c r="F74" s="8" t="s">
        <v>425</v>
      </c>
      <c r="G74" s="136">
        <v>675.5</v>
      </c>
      <c r="H74" s="134">
        <v>565.5</v>
      </c>
      <c r="I74" s="134">
        <v>110</v>
      </c>
      <c r="J74" s="134">
        <v>18.59</v>
      </c>
    </row>
    <row r="75" spans="1:10" ht="14.45" x14ac:dyDescent="0.3">
      <c r="A75" s="5"/>
      <c r="B75" s="6">
        <v>353</v>
      </c>
      <c r="C75" s="6" t="s">
        <v>10</v>
      </c>
      <c r="D75" s="6">
        <v>8683</v>
      </c>
      <c r="E75" s="7" t="s">
        <v>474</v>
      </c>
      <c r="F75" s="8" t="s">
        <v>425</v>
      </c>
      <c r="G75" s="136">
        <v>36265.03</v>
      </c>
      <c r="H75" s="134">
        <v>31590.55</v>
      </c>
      <c r="I75" s="134">
        <v>4674.4799999999996</v>
      </c>
      <c r="J75" s="134">
        <v>967.18</v>
      </c>
    </row>
    <row r="76" spans="1:10" ht="14.45" x14ac:dyDescent="0.3">
      <c r="A76" s="5"/>
      <c r="B76" s="6">
        <v>353</v>
      </c>
      <c r="C76" s="6" t="s">
        <v>10</v>
      </c>
      <c r="D76" s="6">
        <v>8684</v>
      </c>
      <c r="E76" s="7" t="s">
        <v>475</v>
      </c>
      <c r="F76" s="8" t="s">
        <v>425</v>
      </c>
      <c r="G76" s="136">
        <v>41208.44</v>
      </c>
      <c r="H76" s="134">
        <v>35895.870000000003</v>
      </c>
      <c r="I76" s="134">
        <v>5312.57</v>
      </c>
      <c r="J76" s="134">
        <v>1098.99</v>
      </c>
    </row>
    <row r="77" spans="1:10" ht="14.45" x14ac:dyDescent="0.3">
      <c r="A77" s="5"/>
      <c r="B77" s="6">
        <v>353</v>
      </c>
      <c r="C77" s="6" t="s">
        <v>10</v>
      </c>
      <c r="D77" s="6">
        <v>8685</v>
      </c>
      <c r="E77" s="7" t="s">
        <v>476</v>
      </c>
      <c r="F77" s="8" t="s">
        <v>425</v>
      </c>
      <c r="G77" s="136">
        <v>5521.19</v>
      </c>
      <c r="H77" s="134">
        <v>5448.97</v>
      </c>
      <c r="I77" s="134">
        <v>72.22</v>
      </c>
      <c r="J77" s="134">
        <v>143.47</v>
      </c>
    </row>
    <row r="78" spans="1:10" ht="14.45" x14ac:dyDescent="0.3">
      <c r="A78" s="5"/>
      <c r="B78" s="6">
        <v>353</v>
      </c>
      <c r="C78" s="6" t="s">
        <v>10</v>
      </c>
      <c r="D78" s="6">
        <v>8686</v>
      </c>
      <c r="E78" s="7" t="s">
        <v>477</v>
      </c>
      <c r="F78" s="8" t="s">
        <v>425</v>
      </c>
      <c r="G78" s="136">
        <v>44209.9</v>
      </c>
      <c r="H78" s="134">
        <v>43635.61</v>
      </c>
      <c r="I78" s="134">
        <v>574.29</v>
      </c>
      <c r="J78" s="134">
        <v>1149.07</v>
      </c>
    </row>
    <row r="79" spans="1:10" ht="14.45" x14ac:dyDescent="0.3">
      <c r="A79" s="5"/>
      <c r="B79" s="6">
        <v>353</v>
      </c>
      <c r="C79" s="6" t="s">
        <v>10</v>
      </c>
      <c r="D79" s="6">
        <v>8687</v>
      </c>
      <c r="E79" s="7" t="s">
        <v>478</v>
      </c>
      <c r="F79" s="8" t="s">
        <v>425</v>
      </c>
      <c r="G79" s="136">
        <v>8140.91</v>
      </c>
      <c r="H79" s="134">
        <v>8034.71</v>
      </c>
      <c r="I79" s="134">
        <v>106.2</v>
      </c>
      <c r="J79" s="134">
        <v>211.58</v>
      </c>
    </row>
    <row r="80" spans="1:10" ht="14.45" x14ac:dyDescent="0.3">
      <c r="A80" s="5"/>
      <c r="B80" s="6">
        <v>353</v>
      </c>
      <c r="C80" s="6" t="s">
        <v>10</v>
      </c>
      <c r="D80" s="6">
        <v>8688</v>
      </c>
      <c r="E80" s="7" t="s">
        <v>478</v>
      </c>
      <c r="F80" s="8" t="s">
        <v>425</v>
      </c>
      <c r="G80" s="136">
        <v>3251.48</v>
      </c>
      <c r="H80" s="134">
        <v>3209.24</v>
      </c>
      <c r="I80" s="134">
        <v>42.24</v>
      </c>
      <c r="J80" s="134">
        <v>84.52</v>
      </c>
    </row>
    <row r="81" spans="1:10" ht="14.45" x14ac:dyDescent="0.3">
      <c r="A81" s="5"/>
      <c r="B81" s="6">
        <v>353</v>
      </c>
      <c r="C81" s="6" t="s">
        <v>10</v>
      </c>
      <c r="D81" s="6">
        <v>8689</v>
      </c>
      <c r="E81" s="7" t="s">
        <v>379</v>
      </c>
      <c r="F81" s="8" t="s">
        <v>425</v>
      </c>
      <c r="G81" s="136">
        <v>13409.28</v>
      </c>
      <c r="H81" s="134">
        <v>13235.81</v>
      </c>
      <c r="I81" s="134">
        <v>173.47</v>
      </c>
      <c r="J81" s="134">
        <v>348.55</v>
      </c>
    </row>
    <row r="82" spans="1:10" ht="14.45" x14ac:dyDescent="0.3">
      <c r="A82" s="5"/>
      <c r="B82" s="6">
        <v>353</v>
      </c>
      <c r="C82" s="6" t="s">
        <v>10</v>
      </c>
      <c r="D82" s="6">
        <v>8690</v>
      </c>
      <c r="E82" s="7" t="s">
        <v>479</v>
      </c>
      <c r="F82" s="8" t="s">
        <v>425</v>
      </c>
      <c r="G82" s="136">
        <v>44511.32</v>
      </c>
      <c r="H82" s="134">
        <v>43932.82</v>
      </c>
      <c r="I82" s="134">
        <v>578.5</v>
      </c>
      <c r="J82" s="134">
        <v>1156.9000000000001</v>
      </c>
    </row>
    <row r="83" spans="1:10" ht="14.45" x14ac:dyDescent="0.3">
      <c r="A83" s="5"/>
      <c r="B83" s="6">
        <v>353</v>
      </c>
      <c r="C83" s="6" t="s">
        <v>10</v>
      </c>
      <c r="D83" s="6">
        <v>8691</v>
      </c>
      <c r="E83" s="7" t="s">
        <v>480</v>
      </c>
      <c r="F83" s="8" t="s">
        <v>425</v>
      </c>
      <c r="G83" s="136">
        <v>39734.959999999999</v>
      </c>
      <c r="H83" s="134">
        <v>39219.4</v>
      </c>
      <c r="I83" s="134">
        <v>515.55999999999995</v>
      </c>
      <c r="J83" s="134">
        <v>1032.79</v>
      </c>
    </row>
    <row r="84" spans="1:10" ht="14.45" x14ac:dyDescent="0.3">
      <c r="A84" s="5"/>
      <c r="B84" s="6">
        <v>353</v>
      </c>
      <c r="C84" s="6" t="s">
        <v>10</v>
      </c>
      <c r="D84" s="6">
        <v>8693</v>
      </c>
      <c r="E84" s="7" t="s">
        <v>390</v>
      </c>
      <c r="F84" s="8" t="s">
        <v>425</v>
      </c>
      <c r="G84" s="136">
        <v>8253.9</v>
      </c>
      <c r="H84" s="134">
        <v>8146.61</v>
      </c>
      <c r="I84" s="134">
        <v>107.29</v>
      </c>
      <c r="J84" s="134">
        <v>214.52</v>
      </c>
    </row>
    <row r="85" spans="1:10" ht="14.45" x14ac:dyDescent="0.3">
      <c r="A85" s="5"/>
      <c r="B85" s="6">
        <v>353</v>
      </c>
      <c r="C85" s="6" t="s">
        <v>10</v>
      </c>
      <c r="D85" s="6">
        <v>8694</v>
      </c>
      <c r="E85" s="7" t="s">
        <v>481</v>
      </c>
      <c r="F85" s="8" t="s">
        <v>425</v>
      </c>
      <c r="G85" s="136">
        <v>27028.74</v>
      </c>
      <c r="H85" s="134">
        <v>26676.959999999999</v>
      </c>
      <c r="I85" s="134">
        <v>351.78</v>
      </c>
      <c r="J85" s="134">
        <v>702.49</v>
      </c>
    </row>
    <row r="86" spans="1:10" ht="14.45" x14ac:dyDescent="0.3">
      <c r="A86" s="5"/>
      <c r="B86" s="6">
        <v>353</v>
      </c>
      <c r="C86" s="6" t="s">
        <v>10</v>
      </c>
      <c r="D86" s="6">
        <v>8695</v>
      </c>
      <c r="E86" s="7" t="s">
        <v>79</v>
      </c>
      <c r="F86" s="8" t="s">
        <v>425</v>
      </c>
      <c r="G86" s="136">
        <v>13094.7</v>
      </c>
      <c r="H86" s="134">
        <v>12923.91</v>
      </c>
      <c r="I86" s="134">
        <v>170.79</v>
      </c>
      <c r="J86" s="134">
        <v>340.32</v>
      </c>
    </row>
    <row r="87" spans="1:10" ht="14.45" x14ac:dyDescent="0.3">
      <c r="A87" s="5"/>
      <c r="B87" s="6">
        <v>353</v>
      </c>
      <c r="C87" s="6" t="s">
        <v>10</v>
      </c>
      <c r="D87" s="6">
        <v>8696</v>
      </c>
      <c r="E87" s="7" t="s">
        <v>482</v>
      </c>
      <c r="F87" s="8" t="s">
        <v>425</v>
      </c>
      <c r="G87" s="136">
        <v>7978.73</v>
      </c>
      <c r="H87" s="134">
        <v>7874.86</v>
      </c>
      <c r="I87" s="134">
        <v>103.87</v>
      </c>
      <c r="J87" s="134">
        <v>207.37</v>
      </c>
    </row>
    <row r="88" spans="1:10" ht="14.45" x14ac:dyDescent="0.3">
      <c r="A88" s="5"/>
      <c r="B88" s="6">
        <v>353</v>
      </c>
      <c r="C88" s="6" t="s">
        <v>10</v>
      </c>
      <c r="D88" s="6">
        <v>8697</v>
      </c>
      <c r="E88" s="7" t="s">
        <v>483</v>
      </c>
      <c r="F88" s="8" t="s">
        <v>425</v>
      </c>
      <c r="G88" s="136">
        <v>1174.17</v>
      </c>
      <c r="H88" s="134">
        <v>1157.4100000000001</v>
      </c>
      <c r="I88" s="134">
        <v>16.760000000000002</v>
      </c>
      <c r="J88" s="134">
        <v>32.29</v>
      </c>
    </row>
    <row r="89" spans="1:10" ht="14.45" x14ac:dyDescent="0.3">
      <c r="A89" s="5"/>
      <c r="B89" s="6">
        <v>353</v>
      </c>
      <c r="C89" s="6" t="s">
        <v>10</v>
      </c>
      <c r="D89" s="6">
        <v>8698</v>
      </c>
      <c r="E89" s="7" t="s">
        <v>484</v>
      </c>
      <c r="F89" s="8" t="s">
        <v>425</v>
      </c>
      <c r="G89" s="136">
        <v>3735.17</v>
      </c>
      <c r="H89" s="134">
        <v>3686.89</v>
      </c>
      <c r="I89" s="134">
        <v>48.28</v>
      </c>
      <c r="J89" s="134">
        <v>97.1</v>
      </c>
    </row>
    <row r="90" spans="1:10" ht="14.45" x14ac:dyDescent="0.3">
      <c r="A90" s="5"/>
      <c r="B90" s="6">
        <v>353</v>
      </c>
      <c r="C90" s="6" t="s">
        <v>10</v>
      </c>
      <c r="D90" s="6">
        <v>8699</v>
      </c>
      <c r="E90" s="7" t="s">
        <v>344</v>
      </c>
      <c r="F90" s="8" t="s">
        <v>425</v>
      </c>
      <c r="G90" s="136">
        <v>68705.36</v>
      </c>
      <c r="H90" s="134">
        <v>67812.179999999993</v>
      </c>
      <c r="I90" s="134">
        <v>893.18</v>
      </c>
      <c r="J90" s="134">
        <v>1785.73</v>
      </c>
    </row>
    <row r="91" spans="1:10" ht="14.45" x14ac:dyDescent="0.3">
      <c r="A91" s="5"/>
      <c r="B91" s="6">
        <v>353</v>
      </c>
      <c r="C91" s="6" t="s">
        <v>10</v>
      </c>
      <c r="D91" s="6">
        <v>8700</v>
      </c>
      <c r="E91" s="7" t="s">
        <v>485</v>
      </c>
      <c r="F91" s="8" t="s">
        <v>425</v>
      </c>
      <c r="G91" s="136">
        <v>66024.240000000005</v>
      </c>
      <c r="H91" s="134">
        <v>65165.69</v>
      </c>
      <c r="I91" s="134">
        <v>858.55</v>
      </c>
      <c r="J91" s="134">
        <v>1716.04</v>
      </c>
    </row>
    <row r="92" spans="1:10" ht="14.45" x14ac:dyDescent="0.3">
      <c r="A92" s="5"/>
      <c r="B92" s="6">
        <v>353</v>
      </c>
      <c r="C92" s="6" t="s">
        <v>10</v>
      </c>
      <c r="D92" s="6">
        <v>8703</v>
      </c>
      <c r="E92" s="7" t="s">
        <v>486</v>
      </c>
      <c r="F92" s="8" t="s">
        <v>425</v>
      </c>
      <c r="G92" s="136">
        <v>29518.85</v>
      </c>
      <c r="H92" s="134">
        <v>29134.33</v>
      </c>
      <c r="I92" s="134">
        <v>384.52</v>
      </c>
      <c r="J92" s="134">
        <v>767.2</v>
      </c>
    </row>
    <row r="93" spans="1:10" ht="14.45" x14ac:dyDescent="0.3">
      <c r="A93" s="5"/>
      <c r="B93" s="6">
        <v>353</v>
      </c>
      <c r="C93" s="6" t="s">
        <v>10</v>
      </c>
      <c r="D93" s="6">
        <v>8704</v>
      </c>
      <c r="E93" s="7" t="s">
        <v>487</v>
      </c>
      <c r="F93" s="8" t="s">
        <v>425</v>
      </c>
      <c r="G93" s="136">
        <v>8633.1299999999992</v>
      </c>
      <c r="H93" s="134">
        <v>8520.76</v>
      </c>
      <c r="I93" s="134">
        <v>112.37</v>
      </c>
      <c r="J93" s="134">
        <v>224.37</v>
      </c>
    </row>
    <row r="94" spans="1:10" ht="14.45" x14ac:dyDescent="0.3">
      <c r="A94" s="5"/>
      <c r="B94" s="6">
        <v>353</v>
      </c>
      <c r="C94" s="6" t="s">
        <v>10</v>
      </c>
      <c r="D94" s="6">
        <v>8706</v>
      </c>
      <c r="E94" s="7" t="s">
        <v>256</v>
      </c>
      <c r="F94" s="8" t="s">
        <v>425</v>
      </c>
      <c r="G94" s="136">
        <v>5564.79</v>
      </c>
      <c r="H94" s="134">
        <v>5564.79</v>
      </c>
      <c r="I94" s="134">
        <v>0</v>
      </c>
      <c r="J94" s="144">
        <v>0</v>
      </c>
    </row>
    <row r="95" spans="1:10" ht="14.45" x14ac:dyDescent="0.3">
      <c r="A95" s="5"/>
      <c r="B95" s="6">
        <v>353</v>
      </c>
      <c r="C95" s="6" t="s">
        <v>10</v>
      </c>
      <c r="D95" s="6">
        <v>8707</v>
      </c>
      <c r="E95" s="7" t="s">
        <v>78</v>
      </c>
      <c r="F95" s="8" t="s">
        <v>425</v>
      </c>
      <c r="G95" s="136">
        <v>11289.33</v>
      </c>
      <c r="H95" s="134">
        <v>11289.33</v>
      </c>
      <c r="I95" s="134">
        <v>0</v>
      </c>
      <c r="J95" s="144">
        <v>0</v>
      </c>
    </row>
    <row r="96" spans="1:10" ht="14.45" x14ac:dyDescent="0.3">
      <c r="A96" s="5"/>
      <c r="B96" s="6">
        <v>353</v>
      </c>
      <c r="C96" s="6" t="s">
        <v>10</v>
      </c>
      <c r="D96" s="6">
        <v>8708</v>
      </c>
      <c r="E96" s="7" t="s">
        <v>488</v>
      </c>
      <c r="F96" s="8" t="s">
        <v>425</v>
      </c>
      <c r="G96" s="136">
        <v>4348.96</v>
      </c>
      <c r="H96" s="134">
        <v>4348.96</v>
      </c>
      <c r="I96" s="134">
        <v>0</v>
      </c>
      <c r="J96" s="144">
        <v>0</v>
      </c>
    </row>
    <row r="97" spans="1:11" ht="14.45" x14ac:dyDescent="0.3">
      <c r="A97" s="5"/>
      <c r="B97" s="6">
        <v>353</v>
      </c>
      <c r="C97" s="6" t="s">
        <v>10</v>
      </c>
      <c r="D97" s="6">
        <v>8709</v>
      </c>
      <c r="E97" s="7" t="s">
        <v>489</v>
      </c>
      <c r="F97" s="8" t="s">
        <v>425</v>
      </c>
      <c r="G97" s="136">
        <v>5792.19</v>
      </c>
      <c r="H97" s="134">
        <v>5792.19</v>
      </c>
      <c r="I97" s="134">
        <v>0</v>
      </c>
      <c r="J97" s="144">
        <v>0</v>
      </c>
    </row>
    <row r="98" spans="1:11" ht="14.45" x14ac:dyDescent="0.3">
      <c r="A98" s="5"/>
      <c r="B98" s="6">
        <v>353</v>
      </c>
      <c r="C98" s="6" t="s">
        <v>10</v>
      </c>
      <c r="D98" s="6">
        <v>8710</v>
      </c>
      <c r="E98" s="7" t="s">
        <v>490</v>
      </c>
      <c r="F98" s="8" t="s">
        <v>425</v>
      </c>
      <c r="G98" s="136">
        <v>13335.52</v>
      </c>
      <c r="H98" s="134">
        <v>13335.52</v>
      </c>
      <c r="I98" s="134">
        <v>0</v>
      </c>
      <c r="J98" s="144">
        <v>0</v>
      </c>
    </row>
    <row r="99" spans="1:11" ht="14.45" x14ac:dyDescent="0.3">
      <c r="A99" s="5"/>
      <c r="B99" s="6">
        <v>353</v>
      </c>
      <c r="C99" s="6" t="s">
        <v>10</v>
      </c>
      <c r="D99" s="6">
        <v>8711</v>
      </c>
      <c r="E99" s="7" t="s">
        <v>491</v>
      </c>
      <c r="F99" s="8" t="s">
        <v>425</v>
      </c>
      <c r="G99" s="136">
        <v>0</v>
      </c>
      <c r="H99" s="134">
        <v>0</v>
      </c>
      <c r="I99" s="134">
        <v>0</v>
      </c>
      <c r="J99" s="144">
        <v>0</v>
      </c>
    </row>
    <row r="100" spans="1:11" ht="14.45" x14ac:dyDescent="0.3">
      <c r="A100" s="5"/>
      <c r="B100" s="6">
        <v>353</v>
      </c>
      <c r="C100" s="6" t="s">
        <v>10</v>
      </c>
      <c r="D100" s="6">
        <v>8712</v>
      </c>
      <c r="E100" s="7" t="s">
        <v>492</v>
      </c>
      <c r="F100" s="8" t="s">
        <v>425</v>
      </c>
      <c r="G100" s="136">
        <v>7977.36</v>
      </c>
      <c r="H100" s="134">
        <v>5633.99</v>
      </c>
      <c r="I100" s="134">
        <v>2343.37</v>
      </c>
      <c r="J100" s="144">
        <v>217.96</v>
      </c>
    </row>
    <row r="101" spans="1:11" ht="14.45" x14ac:dyDescent="0.3">
      <c r="A101" s="5"/>
      <c r="B101" s="6">
        <v>353</v>
      </c>
      <c r="C101" s="6" t="s">
        <v>10</v>
      </c>
      <c r="D101" s="6">
        <v>8714</v>
      </c>
      <c r="E101" s="7" t="s">
        <v>485</v>
      </c>
      <c r="F101" s="8" t="s">
        <v>425</v>
      </c>
      <c r="G101" s="136">
        <v>12934.68</v>
      </c>
      <c r="H101" s="134">
        <v>12934.68</v>
      </c>
      <c r="I101" s="134">
        <v>0</v>
      </c>
      <c r="J101" s="144">
        <v>0</v>
      </c>
      <c r="K101" s="131"/>
    </row>
    <row r="102" spans="1:11" ht="14.45" x14ac:dyDescent="0.3">
      <c r="A102" s="5"/>
      <c r="B102" s="6">
        <v>353</v>
      </c>
      <c r="C102" s="6" t="s">
        <v>10</v>
      </c>
      <c r="D102" s="6">
        <v>8715</v>
      </c>
      <c r="E102" s="7" t="s">
        <v>344</v>
      </c>
      <c r="F102" s="8" t="s">
        <v>425</v>
      </c>
      <c r="G102" s="136">
        <v>9478.56</v>
      </c>
      <c r="H102" s="134">
        <v>9478.56</v>
      </c>
      <c r="I102" s="134">
        <v>0</v>
      </c>
      <c r="J102" s="144">
        <v>0</v>
      </c>
    </row>
    <row r="103" spans="1:11" ht="14.45" x14ac:dyDescent="0.3">
      <c r="A103" s="5"/>
      <c r="B103" s="6">
        <v>353</v>
      </c>
      <c r="C103" s="6" t="s">
        <v>10</v>
      </c>
      <c r="D103" s="6">
        <v>8716</v>
      </c>
      <c r="E103" s="7" t="s">
        <v>347</v>
      </c>
      <c r="F103" s="8" t="s">
        <v>425</v>
      </c>
      <c r="G103" s="136">
        <v>9191.82</v>
      </c>
      <c r="H103" s="134">
        <v>9191.82</v>
      </c>
      <c r="I103" s="134">
        <v>0</v>
      </c>
      <c r="J103" s="144">
        <v>0</v>
      </c>
    </row>
    <row r="104" spans="1:11" ht="14.45" x14ac:dyDescent="0.3">
      <c r="A104" s="5"/>
      <c r="B104" s="6">
        <v>353</v>
      </c>
      <c r="C104" s="6" t="s">
        <v>10</v>
      </c>
      <c r="D104" s="6">
        <v>8717</v>
      </c>
      <c r="E104" s="7" t="s">
        <v>493</v>
      </c>
      <c r="F104" s="8" t="s">
        <v>425</v>
      </c>
      <c r="G104" s="136">
        <v>10686.37</v>
      </c>
      <c r="H104" s="134">
        <v>10686.37</v>
      </c>
      <c r="I104" s="134">
        <v>0</v>
      </c>
      <c r="J104" s="144">
        <v>0</v>
      </c>
    </row>
    <row r="105" spans="1:11" ht="14.45" x14ac:dyDescent="0.3">
      <c r="A105" s="5"/>
      <c r="B105" s="6">
        <v>353</v>
      </c>
      <c r="C105" s="6" t="s">
        <v>10</v>
      </c>
      <c r="D105" s="6">
        <v>8718</v>
      </c>
      <c r="E105" s="7" t="s">
        <v>494</v>
      </c>
      <c r="F105" s="8" t="s">
        <v>425</v>
      </c>
      <c r="G105" s="136">
        <v>64887.98</v>
      </c>
      <c r="H105" s="134">
        <v>64887.98</v>
      </c>
      <c r="I105" s="134">
        <v>0</v>
      </c>
      <c r="J105" s="144">
        <v>0</v>
      </c>
    </row>
    <row r="106" spans="1:11" ht="14.45" x14ac:dyDescent="0.3">
      <c r="A106" s="5"/>
      <c r="B106" s="6">
        <v>353</v>
      </c>
      <c r="C106" s="6" t="s">
        <v>10</v>
      </c>
      <c r="D106" s="6">
        <v>8719</v>
      </c>
      <c r="E106" s="7" t="s">
        <v>79</v>
      </c>
      <c r="F106" s="8" t="s">
        <v>425</v>
      </c>
      <c r="G106" s="136">
        <v>1962.8</v>
      </c>
      <c r="H106" s="134">
        <v>1962.8</v>
      </c>
      <c r="I106" s="134">
        <v>0</v>
      </c>
      <c r="J106" s="144">
        <v>0</v>
      </c>
    </row>
    <row r="107" spans="1:11" ht="14.45" x14ac:dyDescent="0.3">
      <c r="A107" s="5"/>
      <c r="B107" s="6">
        <v>353</v>
      </c>
      <c r="C107" s="6" t="s">
        <v>10</v>
      </c>
      <c r="D107" s="6">
        <v>1797</v>
      </c>
      <c r="E107" s="7" t="s">
        <v>495</v>
      </c>
      <c r="F107" s="8" t="s">
        <v>425</v>
      </c>
      <c r="G107" s="136">
        <v>5483.08</v>
      </c>
      <c r="H107" s="136">
        <v>5483.08</v>
      </c>
      <c r="I107" s="136">
        <v>0</v>
      </c>
      <c r="J107" s="136">
        <v>0</v>
      </c>
    </row>
    <row r="108" spans="1:11" ht="14.45" x14ac:dyDescent="0.3">
      <c r="A108" s="5"/>
      <c r="B108" s="6">
        <v>353</v>
      </c>
      <c r="C108" s="6" t="s">
        <v>10</v>
      </c>
      <c r="D108" s="6">
        <v>1798</v>
      </c>
      <c r="E108" s="7" t="s">
        <v>321</v>
      </c>
      <c r="F108" s="8" t="s">
        <v>425</v>
      </c>
      <c r="G108" s="136">
        <v>10245.02</v>
      </c>
      <c r="H108" s="136">
        <v>10245.02</v>
      </c>
      <c r="I108" s="136">
        <v>0</v>
      </c>
      <c r="J108" s="136">
        <v>0</v>
      </c>
    </row>
    <row r="109" spans="1:11" ht="14.45" x14ac:dyDescent="0.3">
      <c r="A109" s="5"/>
      <c r="B109" s="6">
        <v>353</v>
      </c>
      <c r="C109" s="6" t="s">
        <v>10</v>
      </c>
      <c r="D109" s="6">
        <v>1799</v>
      </c>
      <c r="E109" s="7" t="s">
        <v>315</v>
      </c>
      <c r="F109" s="8" t="s">
        <v>425</v>
      </c>
      <c r="G109" s="136">
        <v>579.9</v>
      </c>
      <c r="H109" s="136">
        <v>579.9</v>
      </c>
      <c r="I109" s="136">
        <v>0</v>
      </c>
      <c r="J109" s="136">
        <v>0</v>
      </c>
    </row>
    <row r="110" spans="1:11" ht="14.45" x14ac:dyDescent="0.3">
      <c r="A110" s="5"/>
      <c r="B110" s="6">
        <v>353</v>
      </c>
      <c r="C110" s="6" t="s">
        <v>10</v>
      </c>
      <c r="D110" s="6">
        <v>1800</v>
      </c>
      <c r="E110" s="7" t="s">
        <v>496</v>
      </c>
      <c r="F110" s="8" t="s">
        <v>425</v>
      </c>
      <c r="G110" s="136">
        <v>1665.38</v>
      </c>
      <c r="H110" s="136">
        <v>1665.38</v>
      </c>
      <c r="I110" s="136">
        <v>0</v>
      </c>
      <c r="J110" s="136">
        <v>0</v>
      </c>
    </row>
    <row r="111" spans="1:11" ht="14.45" x14ac:dyDescent="0.3">
      <c r="A111" s="5"/>
      <c r="B111" s="6">
        <v>353</v>
      </c>
      <c r="C111" s="6" t="s">
        <v>10</v>
      </c>
      <c r="D111" s="6">
        <v>1801</v>
      </c>
      <c r="E111" s="7" t="s">
        <v>497</v>
      </c>
      <c r="F111" s="8" t="s">
        <v>425</v>
      </c>
      <c r="G111" s="136">
        <v>1561.28</v>
      </c>
      <c r="H111" s="136">
        <v>1561.28</v>
      </c>
      <c r="I111" s="136">
        <v>0</v>
      </c>
      <c r="J111" s="136">
        <v>0</v>
      </c>
    </row>
    <row r="112" spans="1:11" ht="14.45" x14ac:dyDescent="0.3">
      <c r="A112" s="5"/>
      <c r="B112" s="6">
        <v>353</v>
      </c>
      <c r="C112" s="6" t="s">
        <v>10</v>
      </c>
      <c r="D112" s="6">
        <v>1809</v>
      </c>
      <c r="E112" s="7" t="s">
        <v>498</v>
      </c>
      <c r="F112" s="8" t="s">
        <v>425</v>
      </c>
      <c r="G112" s="136">
        <v>65930.880000000005</v>
      </c>
      <c r="H112" s="136">
        <v>65930.880000000005</v>
      </c>
      <c r="I112" s="136">
        <v>0</v>
      </c>
      <c r="J112" s="136">
        <v>0</v>
      </c>
    </row>
    <row r="113" spans="1:10" ht="14.45" x14ac:dyDescent="0.3">
      <c r="A113" s="5"/>
      <c r="B113" s="6">
        <v>353</v>
      </c>
      <c r="C113" s="6" t="s">
        <v>10</v>
      </c>
      <c r="D113" s="6">
        <v>1810</v>
      </c>
      <c r="E113" s="7" t="s">
        <v>319</v>
      </c>
      <c r="F113" s="8" t="s">
        <v>425</v>
      </c>
      <c r="G113" s="136">
        <v>4884.6000000000004</v>
      </c>
      <c r="H113" s="136">
        <v>4884.6000000000004</v>
      </c>
      <c r="I113" s="136">
        <v>0</v>
      </c>
      <c r="J113" s="136">
        <v>0</v>
      </c>
    </row>
    <row r="114" spans="1:10" ht="14.45" x14ac:dyDescent="0.3">
      <c r="A114" s="5"/>
      <c r="B114" s="6">
        <v>355</v>
      </c>
      <c r="C114" s="6" t="s">
        <v>10</v>
      </c>
      <c r="D114" s="6">
        <v>6397</v>
      </c>
      <c r="E114" s="7" t="s">
        <v>499</v>
      </c>
      <c r="F114" s="8" t="s">
        <v>425</v>
      </c>
      <c r="G114" s="136">
        <v>641.69000000000005</v>
      </c>
      <c r="H114" s="134">
        <v>627.96</v>
      </c>
      <c r="I114" s="134">
        <v>13.73</v>
      </c>
      <c r="J114" s="134">
        <v>17.64</v>
      </c>
    </row>
    <row r="115" spans="1:10" ht="14.45" x14ac:dyDescent="0.3">
      <c r="A115" s="5"/>
      <c r="B115" s="6">
        <v>355</v>
      </c>
      <c r="C115" s="6" t="s">
        <v>10</v>
      </c>
      <c r="D115" s="6">
        <v>6551</v>
      </c>
      <c r="E115" s="7" t="s">
        <v>500</v>
      </c>
      <c r="F115" s="8" t="s">
        <v>425</v>
      </c>
      <c r="G115" s="136">
        <v>8328.1299999999992</v>
      </c>
      <c r="H115" s="134">
        <v>8165.36</v>
      </c>
      <c r="I115" s="134">
        <v>162.77000000000001</v>
      </c>
      <c r="J115" s="134">
        <v>216.83</v>
      </c>
    </row>
    <row r="116" spans="1:10" ht="14.45" x14ac:dyDescent="0.3">
      <c r="A116" s="5"/>
      <c r="B116" s="6">
        <v>356</v>
      </c>
      <c r="C116" s="6" t="s">
        <v>10</v>
      </c>
      <c r="D116" s="6">
        <v>6100</v>
      </c>
      <c r="E116" s="7" t="s">
        <v>501</v>
      </c>
      <c r="F116" s="8" t="s">
        <v>425</v>
      </c>
      <c r="G116" s="136">
        <v>1312.7</v>
      </c>
      <c r="H116" s="132">
        <v>1285.4100000000001</v>
      </c>
      <c r="I116" s="132">
        <v>27.29</v>
      </c>
      <c r="J116" s="132">
        <v>36.119999999999997</v>
      </c>
    </row>
    <row r="117" spans="1:10" ht="14.45" x14ac:dyDescent="0.3">
      <c r="A117" s="5"/>
      <c r="B117" s="6"/>
      <c r="C117" s="6"/>
      <c r="D117" s="6"/>
      <c r="E117" s="7" t="s">
        <v>836</v>
      </c>
      <c r="F117" s="8" t="s">
        <v>425</v>
      </c>
      <c r="G117" s="26">
        <f>SUM(G6:G116)</f>
        <v>2345238.9999999986</v>
      </c>
      <c r="H117" s="26">
        <f>SUM(H6:H116)</f>
        <v>1699871.0000000005</v>
      </c>
      <c r="I117" s="26">
        <f>SUM(I6:I116)</f>
        <v>645368.00000000035</v>
      </c>
      <c r="J117" s="26">
        <f>SUM(J6:J116)</f>
        <v>54737.829999999994</v>
      </c>
    </row>
    <row r="118" spans="1:10" ht="14.45" x14ac:dyDescent="0.3">
      <c r="A118" s="17"/>
      <c r="B118" s="17"/>
      <c r="C118" s="17"/>
      <c r="D118" s="17"/>
      <c r="E118" s="72"/>
      <c r="F118" s="15"/>
      <c r="G118" s="16"/>
      <c r="H118" s="16"/>
      <c r="I118" s="16"/>
      <c r="J118" s="16"/>
    </row>
    <row r="120" spans="1:10" ht="14.45" x14ac:dyDescent="0.3">
      <c r="B120" s="13" t="s">
        <v>799</v>
      </c>
      <c r="C120" s="23" t="str">
        <f>IF($F$2="N","T"," ")</f>
        <v>T</v>
      </c>
      <c r="G120" s="19">
        <f>SUMIF($C$6:$C116,$C120,G$6:G116)</f>
        <v>2345238.9999999986</v>
      </c>
      <c r="H120" s="19">
        <f>SUMIF($C$6:$C116,$C120,H$6:H116)</f>
        <v>1699871.0000000005</v>
      </c>
      <c r="I120" s="19">
        <f>SUMIF($C$6:$C116,$C120,I$6:I116)</f>
        <v>645368.00000000035</v>
      </c>
      <c r="J120" s="19">
        <f>SUMIF($C$6:$C116,$C120,J$6:J116)</f>
        <v>54737.829999999994</v>
      </c>
    </row>
    <row r="121" spans="1:10" ht="14.45" x14ac:dyDescent="0.3">
      <c r="B121" t="s">
        <v>800</v>
      </c>
      <c r="C121" s="23" t="s">
        <v>21</v>
      </c>
      <c r="G121" s="19">
        <f>G117-G120</f>
        <v>0</v>
      </c>
      <c r="H121" s="19">
        <f>H117-H120</f>
        <v>0</v>
      </c>
      <c r="I121" s="19">
        <f>I117-I120</f>
        <v>0</v>
      </c>
      <c r="J121" s="19">
        <f>J117-J120</f>
        <v>0</v>
      </c>
    </row>
    <row r="124" spans="1:10" ht="14.45" x14ac:dyDescent="0.3">
      <c r="B124" s="13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9"/>
  <sheetViews>
    <sheetView workbookViewId="0">
      <selection activeCell="B30" sqref="B30"/>
    </sheetView>
  </sheetViews>
  <sheetFormatPr defaultRowHeight="15" x14ac:dyDescent="0.25"/>
  <cols>
    <col min="1" max="1" width="14" customWidth="1"/>
    <col min="4" max="4" width="11.140625" customWidth="1"/>
    <col min="5" max="5" width="37.42578125" bestFit="1" customWidth="1"/>
    <col min="6" max="6" width="35.140625" bestFit="1" customWidth="1"/>
  </cols>
  <sheetData>
    <row r="1" spans="1:10" ht="19.899999999999999" thickBot="1" x14ac:dyDescent="0.4">
      <c r="A1" s="48" t="str">
        <f>SummarySubstations!$B$1</f>
        <v>Tri-State SPP Asset Listing</v>
      </c>
      <c r="B1" s="48"/>
      <c r="C1" s="48"/>
      <c r="D1" s="48"/>
      <c r="E1" s="48"/>
      <c r="F1" t="s">
        <v>871</v>
      </c>
    </row>
    <row r="2" spans="1:10" ht="18" thickTop="1" thickBot="1" x14ac:dyDescent="0.35">
      <c r="A2" s="47" t="s">
        <v>843</v>
      </c>
      <c r="B2" s="47"/>
      <c r="C2" s="47"/>
      <c r="D2" s="47">
        <f>SummarySubstations!A27</f>
        <v>20</v>
      </c>
      <c r="E2" s="47" t="str">
        <f ca="1">RIGHT(CELL("filename",A1),LEN(CELL("filename",A1))- FIND("]",CELL("filename",A1),1))</f>
        <v>Hemingford</v>
      </c>
      <c r="F2" t="str">
        <f>SummarySubstations!E27</f>
        <v>N</v>
      </c>
    </row>
    <row r="3" spans="1:10" thickTop="1" x14ac:dyDescent="0.3"/>
    <row r="5" spans="1:10" ht="14.45" x14ac:dyDescent="0.3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  <c r="H5" s="2" t="s">
        <v>7</v>
      </c>
      <c r="I5" s="2" t="s">
        <v>8</v>
      </c>
      <c r="J5" s="4" t="s">
        <v>9</v>
      </c>
    </row>
    <row r="6" spans="1:10" ht="14.45" x14ac:dyDescent="0.3">
      <c r="A6" s="5">
        <v>1736</v>
      </c>
      <c r="B6" s="6">
        <v>352</v>
      </c>
      <c r="C6" s="6" t="s">
        <v>21</v>
      </c>
      <c r="D6" s="6">
        <v>114343</v>
      </c>
      <c r="E6" s="7" t="s">
        <v>592</v>
      </c>
      <c r="F6" s="8" t="s">
        <v>642</v>
      </c>
      <c r="G6" s="8">
        <v>0</v>
      </c>
      <c r="H6" s="8">
        <v>0</v>
      </c>
      <c r="I6" s="8">
        <v>0</v>
      </c>
      <c r="J6" s="10">
        <v>0</v>
      </c>
    </row>
    <row r="7" spans="1:10" ht="14.45" x14ac:dyDescent="0.3">
      <c r="A7" s="5"/>
      <c r="B7" s="6">
        <v>352</v>
      </c>
      <c r="C7" s="6" t="s">
        <v>21</v>
      </c>
      <c r="D7" s="6">
        <v>114344</v>
      </c>
      <c r="E7" s="7" t="s">
        <v>423</v>
      </c>
      <c r="F7" s="8" t="s">
        <v>642</v>
      </c>
      <c r="G7" s="8">
        <v>0</v>
      </c>
      <c r="H7" s="8">
        <v>0</v>
      </c>
      <c r="I7" s="8">
        <v>0</v>
      </c>
      <c r="J7" s="10">
        <v>0</v>
      </c>
    </row>
    <row r="8" spans="1:10" ht="14.45" x14ac:dyDescent="0.3">
      <c r="A8" s="5"/>
      <c r="B8" s="6">
        <v>352</v>
      </c>
      <c r="C8" s="6" t="s">
        <v>21</v>
      </c>
      <c r="D8" s="6">
        <v>114345</v>
      </c>
      <c r="E8" s="7" t="s">
        <v>593</v>
      </c>
      <c r="F8" s="8" t="s">
        <v>642</v>
      </c>
      <c r="G8" s="8">
        <v>0</v>
      </c>
      <c r="H8" s="8">
        <v>0</v>
      </c>
      <c r="I8" s="8">
        <v>0</v>
      </c>
      <c r="J8" s="10">
        <v>0</v>
      </c>
    </row>
    <row r="9" spans="1:10" ht="14.45" x14ac:dyDescent="0.3">
      <c r="A9" s="5"/>
      <c r="B9" s="6">
        <v>353</v>
      </c>
      <c r="C9" s="6" t="s">
        <v>21</v>
      </c>
      <c r="D9" s="6">
        <v>114348</v>
      </c>
      <c r="E9" s="7" t="s">
        <v>643</v>
      </c>
      <c r="F9" s="8" t="s">
        <v>642</v>
      </c>
      <c r="G9" s="8">
        <v>0</v>
      </c>
      <c r="H9" s="8">
        <v>0</v>
      </c>
      <c r="I9" s="8">
        <v>0</v>
      </c>
      <c r="J9" s="10">
        <v>0</v>
      </c>
    </row>
    <row r="10" spans="1:10" ht="14.45" x14ac:dyDescent="0.3">
      <c r="A10" s="5"/>
      <c r="B10" s="6">
        <v>353</v>
      </c>
      <c r="C10" s="6" t="s">
        <v>21</v>
      </c>
      <c r="D10" s="6">
        <v>114349</v>
      </c>
      <c r="E10" s="7" t="s">
        <v>594</v>
      </c>
      <c r="F10" s="8" t="s">
        <v>642</v>
      </c>
      <c r="G10" s="8">
        <v>0</v>
      </c>
      <c r="H10" s="8">
        <v>0</v>
      </c>
      <c r="I10" s="8">
        <v>0</v>
      </c>
      <c r="J10" s="10">
        <v>0</v>
      </c>
    </row>
    <row r="11" spans="1:10" ht="14.45" x14ac:dyDescent="0.3">
      <c r="A11" s="5"/>
      <c r="B11" s="6">
        <v>353</v>
      </c>
      <c r="C11" s="6" t="s">
        <v>21</v>
      </c>
      <c r="D11" s="6">
        <v>114350</v>
      </c>
      <c r="E11" s="7" t="s">
        <v>595</v>
      </c>
      <c r="F11" s="8" t="s">
        <v>642</v>
      </c>
      <c r="G11" s="8">
        <v>0</v>
      </c>
      <c r="H11" s="8">
        <v>0</v>
      </c>
      <c r="I11" s="8">
        <v>0</v>
      </c>
      <c r="J11" s="10">
        <v>0</v>
      </c>
    </row>
    <row r="12" spans="1:10" ht="14.45" x14ac:dyDescent="0.3">
      <c r="A12" s="5"/>
      <c r="B12" s="6">
        <v>353</v>
      </c>
      <c r="C12" s="6" t="s">
        <v>21</v>
      </c>
      <c r="D12" s="6">
        <v>114351</v>
      </c>
      <c r="E12" s="7" t="s">
        <v>516</v>
      </c>
      <c r="F12" s="8" t="s">
        <v>642</v>
      </c>
      <c r="G12" s="8">
        <v>0</v>
      </c>
      <c r="H12" s="8">
        <v>0</v>
      </c>
      <c r="I12" s="8">
        <v>0</v>
      </c>
      <c r="J12" s="10">
        <v>0</v>
      </c>
    </row>
    <row r="13" spans="1:10" ht="14.45" x14ac:dyDescent="0.3">
      <c r="A13" s="5"/>
      <c r="B13" s="6">
        <v>353</v>
      </c>
      <c r="C13" s="6" t="s">
        <v>21</v>
      </c>
      <c r="D13" s="6">
        <v>114352</v>
      </c>
      <c r="E13" s="7" t="s">
        <v>517</v>
      </c>
      <c r="F13" s="8" t="s">
        <v>642</v>
      </c>
      <c r="G13" s="8">
        <v>0</v>
      </c>
      <c r="H13" s="8">
        <v>0</v>
      </c>
      <c r="I13" s="8">
        <v>0</v>
      </c>
      <c r="J13" s="10">
        <v>0</v>
      </c>
    </row>
    <row r="14" spans="1:10" ht="14.45" x14ac:dyDescent="0.3">
      <c r="A14" s="5"/>
      <c r="B14" s="6">
        <v>353</v>
      </c>
      <c r="C14" s="6" t="s">
        <v>21</v>
      </c>
      <c r="D14" s="6">
        <v>114353</v>
      </c>
      <c r="E14" s="7" t="s">
        <v>596</v>
      </c>
      <c r="F14" s="8" t="s">
        <v>642</v>
      </c>
      <c r="G14" s="8">
        <v>0</v>
      </c>
      <c r="H14" s="8">
        <v>0</v>
      </c>
      <c r="I14" s="8">
        <v>0</v>
      </c>
      <c r="J14" s="10">
        <v>0</v>
      </c>
    </row>
    <row r="15" spans="1:10" ht="14.45" x14ac:dyDescent="0.3">
      <c r="A15" s="5"/>
      <c r="B15" s="6">
        <v>353</v>
      </c>
      <c r="C15" s="6" t="s">
        <v>21</v>
      </c>
      <c r="D15" s="6">
        <v>114354</v>
      </c>
      <c r="E15" s="7" t="s">
        <v>644</v>
      </c>
      <c r="F15" s="8" t="s">
        <v>642</v>
      </c>
      <c r="G15" s="8">
        <v>0</v>
      </c>
      <c r="H15" s="8">
        <v>0</v>
      </c>
      <c r="I15" s="8">
        <v>0</v>
      </c>
      <c r="J15" s="10">
        <v>0</v>
      </c>
    </row>
    <row r="16" spans="1:10" ht="14.45" x14ac:dyDescent="0.3">
      <c r="A16" s="5"/>
      <c r="B16" s="6">
        <v>353</v>
      </c>
      <c r="C16" s="6" t="s">
        <v>21</v>
      </c>
      <c r="D16" s="6">
        <v>114355</v>
      </c>
      <c r="E16" s="7" t="s">
        <v>645</v>
      </c>
      <c r="F16" s="8" t="s">
        <v>642</v>
      </c>
      <c r="G16" s="8">
        <v>0</v>
      </c>
      <c r="H16" s="8">
        <v>0</v>
      </c>
      <c r="I16" s="8">
        <v>0</v>
      </c>
      <c r="J16" s="10">
        <v>0</v>
      </c>
    </row>
    <row r="17" spans="1:10" ht="14.45" x14ac:dyDescent="0.3">
      <c r="A17" s="5"/>
      <c r="B17" s="6">
        <v>353</v>
      </c>
      <c r="C17" s="6" t="s">
        <v>21</v>
      </c>
      <c r="D17" s="6">
        <v>114356</v>
      </c>
      <c r="E17" s="7" t="s">
        <v>520</v>
      </c>
      <c r="F17" s="8" t="s">
        <v>642</v>
      </c>
      <c r="G17" s="8">
        <v>0</v>
      </c>
      <c r="H17" s="8">
        <v>0</v>
      </c>
      <c r="I17" s="8">
        <v>0</v>
      </c>
      <c r="J17" s="10">
        <v>0</v>
      </c>
    </row>
    <row r="18" spans="1:10" ht="14.45" x14ac:dyDescent="0.3">
      <c r="A18" s="5"/>
      <c r="B18" s="6">
        <v>353</v>
      </c>
      <c r="C18" s="6" t="s">
        <v>21</v>
      </c>
      <c r="D18" s="6">
        <v>114357</v>
      </c>
      <c r="E18" s="7" t="s">
        <v>126</v>
      </c>
      <c r="F18" s="8" t="s">
        <v>642</v>
      </c>
      <c r="G18" s="8">
        <v>0</v>
      </c>
      <c r="H18" s="8">
        <v>0</v>
      </c>
      <c r="I18" s="8">
        <v>0</v>
      </c>
      <c r="J18" s="10">
        <v>0</v>
      </c>
    </row>
    <row r="19" spans="1:10" ht="14.45" x14ac:dyDescent="0.3">
      <c r="A19" s="5"/>
      <c r="B19" s="6">
        <v>353</v>
      </c>
      <c r="C19" s="6" t="s">
        <v>21</v>
      </c>
      <c r="D19" s="6">
        <v>114358</v>
      </c>
      <c r="E19" s="7" t="s">
        <v>646</v>
      </c>
      <c r="F19" s="8" t="s">
        <v>642</v>
      </c>
      <c r="G19" s="8">
        <v>0</v>
      </c>
      <c r="H19" s="8">
        <v>0</v>
      </c>
      <c r="I19" s="8">
        <v>0</v>
      </c>
      <c r="J19" s="10">
        <v>0</v>
      </c>
    </row>
    <row r="20" spans="1:10" ht="14.45" x14ac:dyDescent="0.3">
      <c r="A20" s="5"/>
      <c r="B20" s="6">
        <v>353</v>
      </c>
      <c r="C20" s="6" t="s">
        <v>21</v>
      </c>
      <c r="D20" s="6">
        <v>114346</v>
      </c>
      <c r="E20" s="7" t="s">
        <v>598</v>
      </c>
      <c r="F20" s="8" t="s">
        <v>642</v>
      </c>
      <c r="G20" s="8">
        <v>0</v>
      </c>
      <c r="H20" s="8">
        <v>0</v>
      </c>
      <c r="I20" s="8">
        <v>0</v>
      </c>
      <c r="J20" s="10">
        <v>0</v>
      </c>
    </row>
    <row r="21" spans="1:10" ht="14.45" x14ac:dyDescent="0.3">
      <c r="A21" s="74"/>
      <c r="B21" s="75">
        <v>353</v>
      </c>
      <c r="C21" s="75" t="s">
        <v>21</v>
      </c>
      <c r="D21" s="75">
        <v>114347</v>
      </c>
      <c r="E21" s="76" t="s">
        <v>603</v>
      </c>
      <c r="F21" s="77" t="s">
        <v>642</v>
      </c>
      <c r="G21" s="77">
        <v>0</v>
      </c>
      <c r="H21" s="77">
        <v>0</v>
      </c>
      <c r="I21" s="77">
        <v>0</v>
      </c>
      <c r="J21" s="78">
        <v>0</v>
      </c>
    </row>
    <row r="22" spans="1:10" ht="14.45" x14ac:dyDescent="0.3">
      <c r="A22" s="79"/>
      <c r="B22" s="79"/>
      <c r="C22" s="79"/>
      <c r="D22" s="79"/>
      <c r="E22" s="41" t="s">
        <v>836</v>
      </c>
      <c r="F22" s="79"/>
      <c r="G22" s="79">
        <f>SUM(G6:G21)</f>
        <v>0</v>
      </c>
      <c r="H22" s="79">
        <f>SUM(H6:H21)</f>
        <v>0</v>
      </c>
      <c r="I22" s="79">
        <f>SUM(I6:I21)</f>
        <v>0</v>
      </c>
      <c r="J22" s="79">
        <f>SUM(J6:J21)</f>
        <v>0</v>
      </c>
    </row>
    <row r="25" spans="1:10" ht="14.45" x14ac:dyDescent="0.3">
      <c r="B25" s="13" t="s">
        <v>799</v>
      </c>
      <c r="C25" s="23" t="str">
        <f>IF($F$2="N","T"," ")</f>
        <v>T</v>
      </c>
      <c r="G25" s="19">
        <f>SUMIF($C$6:$C21,$C25,G$6:G21)</f>
        <v>0</v>
      </c>
      <c r="H25" s="19">
        <f>SUMIF($C$6:$C21,$C25,H$6:H21)</f>
        <v>0</v>
      </c>
      <c r="I25" s="19">
        <f>SUMIF($C$6:$C21,$C25,I$6:I21)</f>
        <v>0</v>
      </c>
      <c r="J25" s="19">
        <f>SUMIF($C$6:$C21,$C25,J$6:J21)</f>
        <v>0</v>
      </c>
    </row>
    <row r="26" spans="1:10" ht="14.45" x14ac:dyDescent="0.3">
      <c r="B26" t="s">
        <v>800</v>
      </c>
      <c r="C26" s="23" t="s">
        <v>21</v>
      </c>
      <c r="G26" s="19">
        <f>G22-G25</f>
        <v>0</v>
      </c>
      <c r="H26" s="19">
        <f>H22-H25</f>
        <v>0</v>
      </c>
      <c r="I26" s="19">
        <f>I22-I25</f>
        <v>0</v>
      </c>
      <c r="J26" s="19">
        <f>J22-J25</f>
        <v>0</v>
      </c>
    </row>
    <row r="28" spans="1:10" ht="14.45" x14ac:dyDescent="0.3">
      <c r="B28" t="s">
        <v>939</v>
      </c>
    </row>
    <row r="29" spans="1:10" ht="14.45" x14ac:dyDescent="0.3">
      <c r="B29" s="10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B46"/>
  <sheetViews>
    <sheetView workbookViewId="0">
      <selection activeCell="A41" sqref="A41"/>
    </sheetView>
  </sheetViews>
  <sheetFormatPr defaultRowHeight="15" x14ac:dyDescent="0.25"/>
  <cols>
    <col min="1" max="1" width="33" customWidth="1"/>
  </cols>
  <sheetData>
    <row r="1" spans="1:2" ht="22.9" x14ac:dyDescent="0.4">
      <c r="A1" s="95" t="str">
        <f>'Exhibit 6a-Gen and Summary'!B1</f>
        <v>Tri-State SPP Asset Listing</v>
      </c>
    </row>
    <row r="2" spans="1:2" ht="22.9" x14ac:dyDescent="0.4">
      <c r="A2" s="95" t="s">
        <v>897</v>
      </c>
    </row>
    <row r="3" spans="1:2" ht="15.6" x14ac:dyDescent="0.3">
      <c r="A3" s="112" t="str">
        <f>'Exhibit 6a-Gen and Summary'!B3</f>
        <v>Year Ending December 31, 2015</v>
      </c>
    </row>
    <row r="6" spans="1:2" ht="14.45" x14ac:dyDescent="0.3">
      <c r="A6" s="111"/>
    </row>
    <row r="7" spans="1:2" ht="14.45" x14ac:dyDescent="0.3">
      <c r="A7" s="84" t="s">
        <v>851</v>
      </c>
      <c r="B7" s="117" t="s">
        <v>869</v>
      </c>
    </row>
    <row r="8" spans="1:2" ht="14.45" x14ac:dyDescent="0.3">
      <c r="A8" t="str">
        <f>SummarySubstations!B8</f>
        <v>Alliance</v>
      </c>
      <c r="B8" t="str">
        <f>SummarySubstations!E8</f>
        <v>N</v>
      </c>
    </row>
    <row r="9" spans="1:2" ht="14.45" hidden="1" x14ac:dyDescent="0.3">
      <c r="A9" s="108" t="str">
        <f>SummarySubstations!B9</f>
        <v>Arthur</v>
      </c>
      <c r="B9" s="108" t="str">
        <f>SummarySubstations!E9</f>
        <v>R</v>
      </c>
    </row>
    <row r="10" spans="1:2" ht="14.45" x14ac:dyDescent="0.3">
      <c r="A10" s="108" t="str">
        <f>SummarySubstations!B10</f>
        <v>Athey</v>
      </c>
      <c r="B10" s="108" t="str">
        <f>SummarySubstations!E10</f>
        <v>N</v>
      </c>
    </row>
    <row r="11" spans="1:2" ht="14.45" x14ac:dyDescent="0.3">
      <c r="A11" s="108" t="str">
        <f>SummarySubstations!B11</f>
        <v>Big Springs</v>
      </c>
      <c r="B11" s="108" t="str">
        <f>SummarySubstations!E11</f>
        <v>N</v>
      </c>
    </row>
    <row r="12" spans="1:2" ht="14.45" hidden="1" x14ac:dyDescent="0.3">
      <c r="A12" s="108" t="str">
        <f>SummarySubstations!B12</f>
        <v>Blackwood Creek</v>
      </c>
      <c r="B12" s="108" t="str">
        <f>SummarySubstations!E12</f>
        <v>R</v>
      </c>
    </row>
    <row r="13" spans="1:2" ht="14.45" x14ac:dyDescent="0.3">
      <c r="A13" s="108" t="str">
        <f>SummarySubstations!B13</f>
        <v>Blue Creek</v>
      </c>
      <c r="B13" s="108" t="str">
        <f>SummarySubstations!E13</f>
        <v>N</v>
      </c>
    </row>
    <row r="14" spans="1:2" ht="14.45" x14ac:dyDescent="0.3">
      <c r="A14" s="108" t="str">
        <f>SummarySubstations!B14</f>
        <v>Box Butte</v>
      </c>
      <c r="B14" s="108" t="str">
        <f>SummarySubstations!E14</f>
        <v>N</v>
      </c>
    </row>
    <row r="15" spans="1:2" ht="14.45" x14ac:dyDescent="0.3">
      <c r="A15" s="108" t="str">
        <f>SummarySubstations!B15</f>
        <v>Brule</v>
      </c>
      <c r="B15" s="108" t="str">
        <f>SummarySubstations!E15</f>
        <v>N</v>
      </c>
    </row>
    <row r="16" spans="1:2" ht="14.45" x14ac:dyDescent="0.3">
      <c r="A16" s="108" t="str">
        <f>SummarySubstations!B16</f>
        <v>Chappell</v>
      </c>
      <c r="B16" s="108" t="str">
        <f>SummarySubstations!E16</f>
        <v>N</v>
      </c>
    </row>
    <row r="17" spans="1:2" ht="14.45" hidden="1" x14ac:dyDescent="0.3">
      <c r="A17" s="108" t="str">
        <f>SummarySubstations!B17</f>
        <v>Colton</v>
      </c>
      <c r="B17" s="108" t="str">
        <f>SummarySubstations!E17</f>
        <v>R</v>
      </c>
    </row>
    <row r="18" spans="1:2" ht="14.45" x14ac:dyDescent="0.3">
      <c r="A18" s="108" t="str">
        <f>SummarySubstations!B18</f>
        <v>Covalt</v>
      </c>
      <c r="B18" s="108" t="str">
        <f>SummarySubstations!E18</f>
        <v>N</v>
      </c>
    </row>
    <row r="19" spans="1:2" ht="14.45" x14ac:dyDescent="0.3">
      <c r="A19" s="108" t="str">
        <f>SummarySubstations!B19</f>
        <v>Crete</v>
      </c>
      <c r="B19" s="108" t="str">
        <f>SummarySubstations!E19</f>
        <v>N</v>
      </c>
    </row>
    <row r="20" spans="1:2" ht="14.45" x14ac:dyDescent="0.3">
      <c r="A20" s="108" t="str">
        <f>SummarySubstations!B20</f>
        <v>Crete Switch</v>
      </c>
      <c r="B20" s="108" t="str">
        <f>SummarySubstations!E20</f>
        <v>N</v>
      </c>
    </row>
    <row r="21" spans="1:2" ht="14.45" hidden="1" x14ac:dyDescent="0.3">
      <c r="A21" s="108" t="str">
        <f>SummarySubstations!B21</f>
        <v>Dunlap</v>
      </c>
      <c r="B21" s="108" t="str">
        <f>SummarySubstations!E21</f>
        <v>R</v>
      </c>
    </row>
    <row r="22" spans="1:2" ht="14.45" hidden="1" x14ac:dyDescent="0.3">
      <c r="A22" s="108" t="str">
        <f>SummarySubstations!B22</f>
        <v>Elsie</v>
      </c>
      <c r="B22" s="108" t="str">
        <f>SummarySubstations!E22</f>
        <v>R</v>
      </c>
    </row>
    <row r="23" spans="1:2" ht="14.45" x14ac:dyDescent="0.3">
      <c r="A23" s="108" t="str">
        <f>SummarySubstations!B23</f>
        <v>Elsie Tap</v>
      </c>
      <c r="B23" s="108" t="str">
        <f>SummarySubstations!E23</f>
        <v>N</v>
      </c>
    </row>
    <row r="24" spans="1:2" ht="14.45" x14ac:dyDescent="0.3">
      <c r="A24" s="108" t="str">
        <f>SummarySubstations!B24</f>
        <v>Enders</v>
      </c>
      <c r="B24" s="108" t="str">
        <f>SummarySubstations!E24</f>
        <v>N</v>
      </c>
    </row>
    <row r="25" spans="1:2" ht="14.45" hidden="1" x14ac:dyDescent="0.3">
      <c r="A25" s="108" t="str">
        <f>SummarySubstations!B25</f>
        <v>Gordon</v>
      </c>
      <c r="B25" s="108" t="str">
        <f>SummarySubstations!E25</f>
        <v>R</v>
      </c>
    </row>
    <row r="26" spans="1:2" ht="14.45" x14ac:dyDescent="0.3">
      <c r="A26" s="108" t="str">
        <f>SummarySubstations!B26</f>
        <v>Grant</v>
      </c>
      <c r="B26" s="108" t="str">
        <f>SummarySubstations!E26</f>
        <v>N</v>
      </c>
    </row>
    <row r="27" spans="1:2" ht="14.45" x14ac:dyDescent="0.3">
      <c r="A27" s="108" t="str">
        <f>SummarySubstations!B27</f>
        <v>Hemingford</v>
      </c>
      <c r="B27" s="108" t="str">
        <f>SummarySubstations!E27</f>
        <v>N</v>
      </c>
    </row>
    <row r="28" spans="1:2" ht="14.45" hidden="1" x14ac:dyDescent="0.3">
      <c r="A28" s="108" t="str">
        <f>SummarySubstations!B28</f>
        <v>Hyannis</v>
      </c>
      <c r="B28" s="108" t="str">
        <f>SummarySubstations!E28</f>
        <v>R</v>
      </c>
    </row>
    <row r="29" spans="1:2" ht="14.45" hidden="1" x14ac:dyDescent="0.3">
      <c r="A29" s="108" t="str">
        <f>SummarySubstations!B29</f>
        <v>Interstate</v>
      </c>
      <c r="B29" s="108" t="str">
        <f>SummarySubstations!E29</f>
        <v>R</v>
      </c>
    </row>
    <row r="30" spans="1:2" ht="14.45" x14ac:dyDescent="0.3">
      <c r="A30" s="108" t="str">
        <f>SummarySubstations!B30</f>
        <v>Lamar</v>
      </c>
      <c r="B30" s="108" t="str">
        <f>SummarySubstations!E30</f>
        <v>N</v>
      </c>
    </row>
    <row r="31" spans="1:2" ht="14.45" x14ac:dyDescent="0.3">
      <c r="A31" s="108" t="str">
        <f>SummarySubstations!B31</f>
        <v>Lynn</v>
      </c>
      <c r="B31" s="108" t="str">
        <f>SummarySubstations!E31</f>
        <v>N</v>
      </c>
    </row>
    <row r="32" spans="1:2" ht="14.45" x14ac:dyDescent="0.3">
      <c r="A32" s="108" t="str">
        <f>SummarySubstations!B32</f>
        <v>McConaughy</v>
      </c>
      <c r="B32" s="108" t="str">
        <f>SummarySubstations!E32</f>
        <v>N</v>
      </c>
    </row>
    <row r="33" spans="1:2" ht="14.45" hidden="1" x14ac:dyDescent="0.3">
      <c r="A33" s="108" t="str">
        <f>SummarySubstations!B33</f>
        <v>Morrill County</v>
      </c>
      <c r="B33" s="108" t="str">
        <f>SummarySubstations!E33</f>
        <v>R</v>
      </c>
    </row>
    <row r="34" spans="1:2" ht="14.45" x14ac:dyDescent="0.3">
      <c r="A34" s="108" t="str">
        <f>SummarySubstations!B34</f>
        <v>Ogallala</v>
      </c>
      <c r="B34" s="108" t="str">
        <f>SummarySubstations!E34</f>
        <v>N</v>
      </c>
    </row>
    <row r="35" spans="1:2" ht="14.45" x14ac:dyDescent="0.3">
      <c r="A35" s="108" t="str">
        <f>SummarySubstations!B35</f>
        <v>Paxton</v>
      </c>
      <c r="B35" s="108" t="str">
        <f>SummarySubstations!E35</f>
        <v>N</v>
      </c>
    </row>
    <row r="36" spans="1:2" ht="14.45" hidden="1" x14ac:dyDescent="0.3">
      <c r="A36" s="108" t="str">
        <f>SummarySubstations!B36</f>
        <v>Red Willow Creek</v>
      </c>
      <c r="B36" s="108" t="str">
        <f>SummarySubstations!E36</f>
        <v>R</v>
      </c>
    </row>
    <row r="37" spans="1:2" ht="14.45" x14ac:dyDescent="0.3">
      <c r="A37" s="108" t="str">
        <f>SummarySubstations!B37</f>
        <v>Roscoe</v>
      </c>
      <c r="B37" s="108" t="str">
        <f>SummarySubstations!E37</f>
        <v>N</v>
      </c>
    </row>
    <row r="38" spans="1:2" ht="14.45" x14ac:dyDescent="0.3">
      <c r="A38" s="108" t="str">
        <f>SummarySubstations!B38</f>
        <v>Sidney-230</v>
      </c>
      <c r="B38" s="108" t="str">
        <f>SummarySubstations!E38</f>
        <v>N</v>
      </c>
    </row>
    <row r="39" spans="1:2" x14ac:dyDescent="0.25">
      <c r="A39" s="108" t="str">
        <f>SummarySubstations!B39</f>
        <v>Snake Creek</v>
      </c>
      <c r="B39" s="108" t="str">
        <f>SummarySubstations!E39</f>
        <v>N</v>
      </c>
    </row>
    <row r="40" spans="1:2" x14ac:dyDescent="0.25">
      <c r="A40" s="108" t="str">
        <f>SummarySubstations!B40</f>
        <v>Spring Creek</v>
      </c>
      <c r="B40" s="108" t="str">
        <f>SummarySubstations!E40</f>
        <v>N</v>
      </c>
    </row>
    <row r="41" spans="1:2" x14ac:dyDescent="0.25">
      <c r="A41" s="108" t="str">
        <f>SummarySubstations!B41</f>
        <v>Stegall</v>
      </c>
      <c r="B41" s="108" t="str">
        <f>SummarySubstations!E41</f>
        <v>N</v>
      </c>
    </row>
    <row r="42" spans="1:2" ht="14.45" hidden="1" x14ac:dyDescent="0.3">
      <c r="A42" s="108" t="str">
        <f>SummarySubstations!B42</f>
        <v>Victory Hill</v>
      </c>
      <c r="B42" s="108" t="str">
        <f>SummarySubstations!E42</f>
        <v>R</v>
      </c>
    </row>
    <row r="43" spans="1:2" ht="14.45" hidden="1" x14ac:dyDescent="0.3">
      <c r="A43" s="108" t="str">
        <f>SummarySubstations!B43</f>
        <v>Wayside</v>
      </c>
      <c r="B43" s="108" t="str">
        <f>SummarySubstations!E43</f>
        <v>R</v>
      </c>
    </row>
    <row r="44" spans="1:2" x14ac:dyDescent="0.25">
      <c r="A44" s="108" t="str">
        <f>SummarySubstations!B44</f>
        <v>Wildhorse</v>
      </c>
      <c r="B44" s="108" t="str">
        <f>SummarySubstations!E44</f>
        <v>N</v>
      </c>
    </row>
    <row r="46" spans="1:2" s="108" customFormat="1" x14ac:dyDescent="0.25">
      <c r="A46" s="111"/>
    </row>
  </sheetData>
  <autoFilter ref="A7:B44">
    <filterColumn colId="1">
      <filters>
        <filter val="N"/>
      </filters>
    </filterColumn>
  </autoFilter>
  <pageMargins left="0.7" right="0.7" top="0.75" bottom="0.75" header="0.3" footer="0.3"/>
  <pageSetup scale="97" orientation="portrait" horizontalDpi="1200" verticalDpi="1200" r:id="rId1"/>
  <headerFooter>
    <oddHeader>&amp;RExhibit No. SPP-6
Page &amp;P of &amp;N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01"/>
  <sheetViews>
    <sheetView topLeftCell="A70" workbookViewId="0">
      <selection activeCell="J94" sqref="J94"/>
    </sheetView>
  </sheetViews>
  <sheetFormatPr defaultRowHeight="15" x14ac:dyDescent="0.25"/>
  <cols>
    <col min="1" max="1" width="14.140625" customWidth="1"/>
    <col min="4" max="4" width="11.140625" customWidth="1"/>
    <col min="5" max="5" width="42.5703125" bestFit="1" customWidth="1"/>
    <col min="6" max="6" width="26.5703125" bestFit="1" customWidth="1"/>
    <col min="7" max="7" width="12.5703125" customWidth="1"/>
    <col min="8" max="8" width="11.5703125" customWidth="1"/>
    <col min="9" max="9" width="14" customWidth="1"/>
  </cols>
  <sheetData>
    <row r="1" spans="1:10" ht="19.899999999999999" thickBot="1" x14ac:dyDescent="0.4">
      <c r="A1" s="48" t="str">
        <f>SummarySubstations!$B$1</f>
        <v>Tri-State SPP Asset Listing</v>
      </c>
      <c r="B1" s="48"/>
      <c r="C1" s="48"/>
      <c r="D1" s="48"/>
      <c r="E1" s="48"/>
      <c r="F1" t="s">
        <v>871</v>
      </c>
    </row>
    <row r="2" spans="1:10" ht="18" thickTop="1" thickBot="1" x14ac:dyDescent="0.35">
      <c r="A2" s="47" t="s">
        <v>843</v>
      </c>
      <c r="B2" s="47"/>
      <c r="C2" s="47"/>
      <c r="D2" s="47">
        <f>SummarySubstations!A30</f>
        <v>23</v>
      </c>
      <c r="E2" s="47" t="str">
        <f ca="1">RIGHT(CELL("filename",A1),LEN(CELL("filename",A1))- FIND("]",CELL("filename",A1),1))</f>
        <v>Lamar</v>
      </c>
      <c r="F2" t="str">
        <f>SummarySubstations!E30</f>
        <v>N</v>
      </c>
    </row>
    <row r="3" spans="1:10" thickTop="1" x14ac:dyDescent="0.3"/>
    <row r="5" spans="1:10" ht="14.45" x14ac:dyDescent="0.3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  <c r="H5" s="2" t="s">
        <v>7</v>
      </c>
      <c r="I5" s="2" t="s">
        <v>8</v>
      </c>
      <c r="J5" s="4" t="s">
        <v>9</v>
      </c>
    </row>
    <row r="6" spans="1:10" ht="14.45" x14ac:dyDescent="0.3">
      <c r="A6" s="5"/>
      <c r="B6" s="6">
        <v>350</v>
      </c>
      <c r="C6" s="6" t="s">
        <v>10</v>
      </c>
      <c r="D6" s="6">
        <v>16231</v>
      </c>
      <c r="E6" s="7" t="s">
        <v>737</v>
      </c>
      <c r="F6" s="8" t="s">
        <v>736</v>
      </c>
      <c r="G6" s="26">
        <v>13366.7</v>
      </c>
      <c r="H6" s="26">
        <v>0</v>
      </c>
      <c r="I6" s="26">
        <v>13366.7</v>
      </c>
      <c r="J6" s="26">
        <v>0</v>
      </c>
    </row>
    <row r="7" spans="1:10" x14ac:dyDescent="0.25">
      <c r="A7" s="5"/>
      <c r="B7" s="6">
        <v>352</v>
      </c>
      <c r="C7" s="6" t="s">
        <v>10</v>
      </c>
      <c r="D7" s="6">
        <v>59869</v>
      </c>
      <c r="E7" s="7" t="s">
        <v>29</v>
      </c>
      <c r="F7" s="8" t="s">
        <v>736</v>
      </c>
      <c r="G7" s="26">
        <v>10596.15</v>
      </c>
      <c r="H7" s="26">
        <v>2648.97</v>
      </c>
      <c r="I7" s="26">
        <v>7947.18</v>
      </c>
      <c r="J7" s="26">
        <v>291.63</v>
      </c>
    </row>
    <row r="8" spans="1:10" x14ac:dyDescent="0.25">
      <c r="A8" s="5">
        <v>1624</v>
      </c>
      <c r="B8" s="6">
        <v>353</v>
      </c>
      <c r="C8" s="6" t="s">
        <v>10</v>
      </c>
      <c r="D8" s="6">
        <v>8582</v>
      </c>
      <c r="E8" s="7" t="s">
        <v>735</v>
      </c>
      <c r="F8" s="8" t="s">
        <v>736</v>
      </c>
      <c r="G8" s="26">
        <v>19033.25</v>
      </c>
      <c r="H8" s="26">
        <v>17694.54</v>
      </c>
      <c r="I8" s="26">
        <v>1338.71</v>
      </c>
      <c r="J8" s="26">
        <v>501.65</v>
      </c>
    </row>
    <row r="9" spans="1:10" x14ac:dyDescent="0.25">
      <c r="A9" s="5"/>
      <c r="B9" s="6">
        <v>353</v>
      </c>
      <c r="C9" s="6" t="s">
        <v>10</v>
      </c>
      <c r="D9" s="6">
        <v>114419</v>
      </c>
      <c r="E9" s="7" t="s">
        <v>738</v>
      </c>
      <c r="F9" s="8" t="s">
        <v>736</v>
      </c>
      <c r="G9" s="26">
        <v>8184.67</v>
      </c>
      <c r="H9" s="26">
        <v>976.1</v>
      </c>
      <c r="I9" s="26">
        <v>7208.57</v>
      </c>
      <c r="J9" s="26">
        <v>225.26</v>
      </c>
    </row>
    <row r="10" spans="1:10" x14ac:dyDescent="0.25">
      <c r="A10" s="5"/>
      <c r="B10" s="6">
        <v>353</v>
      </c>
      <c r="C10" s="6" t="s">
        <v>10</v>
      </c>
      <c r="D10" s="6">
        <v>114569</v>
      </c>
      <c r="E10" s="7" t="s">
        <v>610</v>
      </c>
      <c r="F10" s="8" t="s">
        <v>736</v>
      </c>
      <c r="G10" s="26">
        <v>41437.51</v>
      </c>
      <c r="H10" s="26">
        <v>5607.36</v>
      </c>
      <c r="I10" s="26">
        <v>35830.15</v>
      </c>
      <c r="J10" s="26">
        <v>1140.48</v>
      </c>
    </row>
    <row r="11" spans="1:10" x14ac:dyDescent="0.25">
      <c r="A11" s="5"/>
      <c r="B11" s="6">
        <v>353</v>
      </c>
      <c r="C11" s="6" t="s">
        <v>10</v>
      </c>
      <c r="D11" s="6">
        <v>18972</v>
      </c>
      <c r="E11" s="7" t="s">
        <v>739</v>
      </c>
      <c r="F11" s="8" t="s">
        <v>736</v>
      </c>
      <c r="G11" s="26">
        <v>9499.09</v>
      </c>
      <c r="H11" s="26">
        <v>5969.78</v>
      </c>
      <c r="I11" s="26">
        <v>3529.31</v>
      </c>
      <c r="J11" s="26">
        <v>261.44</v>
      </c>
    </row>
    <row r="12" spans="1:10" x14ac:dyDescent="0.25">
      <c r="A12" s="5"/>
      <c r="B12" s="6">
        <v>353</v>
      </c>
      <c r="C12" s="6" t="s">
        <v>10</v>
      </c>
      <c r="D12" s="6">
        <v>19589</v>
      </c>
      <c r="E12" s="7" t="s">
        <v>740</v>
      </c>
      <c r="F12" s="8" t="s">
        <v>736</v>
      </c>
      <c r="G12" s="26">
        <v>117732.54</v>
      </c>
      <c r="H12" s="26">
        <v>65346.92</v>
      </c>
      <c r="I12" s="26">
        <v>52385.62</v>
      </c>
      <c r="J12" s="26">
        <v>3240.34</v>
      </c>
    </row>
    <row r="13" spans="1:10" x14ac:dyDescent="0.25">
      <c r="A13" s="5"/>
      <c r="B13" s="6">
        <v>353</v>
      </c>
      <c r="C13" s="6" t="s">
        <v>10</v>
      </c>
      <c r="D13" s="6">
        <v>19590</v>
      </c>
      <c r="E13" s="7" t="s">
        <v>741</v>
      </c>
      <c r="F13" s="8" t="s">
        <v>736</v>
      </c>
      <c r="G13" s="26">
        <v>1985.04</v>
      </c>
      <c r="H13" s="26">
        <v>1101.6099999999999</v>
      </c>
      <c r="I13" s="26">
        <v>883.43</v>
      </c>
      <c r="J13" s="26">
        <v>54.63</v>
      </c>
    </row>
    <row r="14" spans="1:10" x14ac:dyDescent="0.25">
      <c r="A14" s="5"/>
      <c r="B14" s="6">
        <v>353</v>
      </c>
      <c r="C14" s="6" t="s">
        <v>10</v>
      </c>
      <c r="D14" s="6">
        <v>59086</v>
      </c>
      <c r="E14" s="7" t="s">
        <v>38</v>
      </c>
      <c r="F14" s="8" t="s">
        <v>736</v>
      </c>
      <c r="G14" s="26">
        <v>20611.8</v>
      </c>
      <c r="H14" s="26">
        <v>7705.69</v>
      </c>
      <c r="I14" s="26">
        <v>12906.11</v>
      </c>
      <c r="J14" s="26">
        <v>567.29</v>
      </c>
    </row>
    <row r="15" spans="1:10" x14ac:dyDescent="0.25">
      <c r="A15" s="5"/>
      <c r="B15" s="6">
        <v>353</v>
      </c>
      <c r="C15" s="6" t="s">
        <v>10</v>
      </c>
      <c r="D15" s="6">
        <v>59107</v>
      </c>
      <c r="E15" s="7" t="s">
        <v>632</v>
      </c>
      <c r="F15" s="8" t="s">
        <v>736</v>
      </c>
      <c r="G15" s="26">
        <v>2173.4299999999998</v>
      </c>
      <c r="H15" s="26">
        <v>812.42</v>
      </c>
      <c r="I15" s="26">
        <v>1361.01</v>
      </c>
      <c r="J15" s="26">
        <v>59.81</v>
      </c>
    </row>
    <row r="16" spans="1:10" x14ac:dyDescent="0.25">
      <c r="A16" s="5"/>
      <c r="B16" s="6">
        <v>353</v>
      </c>
      <c r="C16" s="6" t="s">
        <v>10</v>
      </c>
      <c r="D16" s="6">
        <v>61303</v>
      </c>
      <c r="E16" s="7" t="s">
        <v>742</v>
      </c>
      <c r="F16" s="8" t="s">
        <v>736</v>
      </c>
      <c r="G16" s="26">
        <v>190634.49</v>
      </c>
      <c r="H16" s="26">
        <v>41974.559999999998</v>
      </c>
      <c r="I16" s="26">
        <v>148659.93</v>
      </c>
      <c r="J16" s="26">
        <v>5246.82</v>
      </c>
    </row>
    <row r="17" spans="1:11" x14ac:dyDescent="0.25">
      <c r="A17" s="5"/>
      <c r="B17" s="6">
        <v>353</v>
      </c>
      <c r="C17" s="6" t="s">
        <v>10</v>
      </c>
      <c r="D17" s="6">
        <v>61304</v>
      </c>
      <c r="E17" s="7" t="s">
        <v>743</v>
      </c>
      <c r="F17" s="8" t="s">
        <v>736</v>
      </c>
      <c r="G17" s="26">
        <v>5721.28</v>
      </c>
      <c r="H17" s="26">
        <v>1259.68</v>
      </c>
      <c r="I17" s="26">
        <v>4461.6000000000004</v>
      </c>
      <c r="J17" s="26">
        <v>157.46</v>
      </c>
    </row>
    <row r="18" spans="1:11" x14ac:dyDescent="0.25">
      <c r="A18" s="5"/>
      <c r="B18" s="6">
        <v>353</v>
      </c>
      <c r="C18" s="6" t="s">
        <v>10</v>
      </c>
      <c r="D18" s="6">
        <v>61305</v>
      </c>
      <c r="E18" s="7" t="s">
        <v>744</v>
      </c>
      <c r="F18" s="8" t="s">
        <v>736</v>
      </c>
      <c r="G18" s="26">
        <v>20156.77</v>
      </c>
      <c r="H18" s="26">
        <v>4438.16</v>
      </c>
      <c r="I18" s="26">
        <v>15718.61</v>
      </c>
      <c r="J18" s="26">
        <v>554.77</v>
      </c>
    </row>
    <row r="19" spans="1:11" x14ac:dyDescent="0.25">
      <c r="A19" s="5"/>
      <c r="B19" s="6">
        <v>353</v>
      </c>
      <c r="C19" s="6" t="s">
        <v>10</v>
      </c>
      <c r="D19" s="6">
        <v>65783</v>
      </c>
      <c r="E19" s="7" t="s">
        <v>745</v>
      </c>
      <c r="F19" s="8" t="s">
        <v>736</v>
      </c>
      <c r="G19" s="26">
        <v>39935.660000000003</v>
      </c>
      <c r="H19" s="26">
        <v>7419.19</v>
      </c>
      <c r="I19" s="26">
        <v>32516.47</v>
      </c>
      <c r="J19" s="26">
        <v>1099.1400000000001</v>
      </c>
    </row>
    <row r="20" spans="1:11" x14ac:dyDescent="0.25">
      <c r="A20" s="5"/>
      <c r="B20" s="6">
        <v>353</v>
      </c>
      <c r="C20" s="6" t="s">
        <v>10</v>
      </c>
      <c r="D20" s="6">
        <v>7039</v>
      </c>
      <c r="E20" s="7" t="s">
        <v>746</v>
      </c>
      <c r="F20" s="8" t="s">
        <v>736</v>
      </c>
      <c r="G20" s="26">
        <v>685.19</v>
      </c>
      <c r="H20" s="26">
        <v>603.25</v>
      </c>
      <c r="I20" s="26">
        <v>81.94</v>
      </c>
      <c r="J20" s="26">
        <v>18.850000000000001</v>
      </c>
    </row>
    <row r="21" spans="1:11" x14ac:dyDescent="0.25">
      <c r="A21" s="5"/>
      <c r="B21" s="6">
        <v>353</v>
      </c>
      <c r="C21" s="6" t="s">
        <v>10</v>
      </c>
      <c r="D21" s="6">
        <v>8519</v>
      </c>
      <c r="E21" s="7" t="s">
        <v>747</v>
      </c>
      <c r="F21" s="8" t="s">
        <v>736</v>
      </c>
      <c r="G21" s="26">
        <v>9333.9699999999993</v>
      </c>
      <c r="H21" s="26">
        <v>6437.89</v>
      </c>
      <c r="I21" s="26">
        <v>2896.08</v>
      </c>
      <c r="J21" s="26">
        <v>255.52</v>
      </c>
    </row>
    <row r="22" spans="1:11" x14ac:dyDescent="0.25">
      <c r="A22" s="5"/>
      <c r="B22" s="6">
        <v>353</v>
      </c>
      <c r="C22" s="6" t="s">
        <v>10</v>
      </c>
      <c r="D22" s="6">
        <v>8520</v>
      </c>
      <c r="E22" s="7" t="s">
        <v>748</v>
      </c>
      <c r="F22" s="8" t="s">
        <v>736</v>
      </c>
      <c r="G22" s="26">
        <v>1679.87</v>
      </c>
      <c r="H22" s="26">
        <v>1158.44</v>
      </c>
      <c r="I22" s="26">
        <v>521.42999999999995</v>
      </c>
      <c r="J22" s="26">
        <v>45.98</v>
      </c>
    </row>
    <row r="23" spans="1:11" x14ac:dyDescent="0.25">
      <c r="A23" s="5"/>
      <c r="B23" s="6">
        <v>353</v>
      </c>
      <c r="C23" s="6" t="s">
        <v>10</v>
      </c>
      <c r="D23" s="6">
        <v>8521</v>
      </c>
      <c r="E23" s="7" t="s">
        <v>749</v>
      </c>
      <c r="F23" s="8" t="s">
        <v>736</v>
      </c>
      <c r="G23" s="26">
        <v>3751.27</v>
      </c>
      <c r="H23" s="26">
        <v>2587.37</v>
      </c>
      <c r="I23" s="26">
        <v>1163.9000000000001</v>
      </c>
      <c r="J23" s="26">
        <v>102.68</v>
      </c>
    </row>
    <row r="24" spans="1:11" x14ac:dyDescent="0.25">
      <c r="A24" s="5"/>
      <c r="B24" s="6">
        <v>353</v>
      </c>
      <c r="C24" s="6" t="s">
        <v>10</v>
      </c>
      <c r="D24" s="6">
        <v>8522</v>
      </c>
      <c r="E24" s="7" t="s">
        <v>750</v>
      </c>
      <c r="F24" s="8" t="s">
        <v>736</v>
      </c>
      <c r="G24" s="26">
        <v>6280.24</v>
      </c>
      <c r="H24" s="26">
        <v>4331.74</v>
      </c>
      <c r="I24" s="26">
        <v>1948.5</v>
      </c>
      <c r="J24" s="26">
        <v>171.91</v>
      </c>
    </row>
    <row r="25" spans="1:11" x14ac:dyDescent="0.25">
      <c r="A25" s="5"/>
      <c r="B25" s="6">
        <v>353</v>
      </c>
      <c r="C25" s="6" t="s">
        <v>10</v>
      </c>
      <c r="D25" s="6">
        <v>8523</v>
      </c>
      <c r="E25" s="7" t="s">
        <v>462</v>
      </c>
      <c r="F25" s="8" t="s">
        <v>736</v>
      </c>
      <c r="G25" s="26">
        <v>16714.75</v>
      </c>
      <c r="H25" s="26">
        <v>11528.9</v>
      </c>
      <c r="I25" s="26">
        <v>5185.8500000000004</v>
      </c>
      <c r="J25" s="26">
        <v>457.57</v>
      </c>
    </row>
    <row r="26" spans="1:11" x14ac:dyDescent="0.25">
      <c r="A26" s="5"/>
      <c r="B26" s="6">
        <v>353</v>
      </c>
      <c r="C26" s="6" t="s">
        <v>10</v>
      </c>
      <c r="D26" s="6">
        <v>8524</v>
      </c>
      <c r="E26" s="7" t="s">
        <v>751</v>
      </c>
      <c r="F26" s="8" t="s">
        <v>736</v>
      </c>
      <c r="G26" s="26">
        <v>0</v>
      </c>
      <c r="H26" s="26">
        <v>0</v>
      </c>
      <c r="I26" s="26">
        <v>0</v>
      </c>
      <c r="J26" s="26">
        <v>0</v>
      </c>
    </row>
    <row r="27" spans="1:11" x14ac:dyDescent="0.25">
      <c r="A27" s="5"/>
      <c r="B27" s="6">
        <v>353</v>
      </c>
      <c r="C27" s="6" t="s">
        <v>10</v>
      </c>
      <c r="D27" s="6">
        <v>8525</v>
      </c>
      <c r="E27" s="7" t="s">
        <v>469</v>
      </c>
      <c r="F27" s="8" t="s">
        <v>736</v>
      </c>
      <c r="G27" s="26">
        <v>34076.9</v>
      </c>
      <c r="H27" s="26">
        <v>29218.03</v>
      </c>
      <c r="I27" s="26">
        <v>4858.87</v>
      </c>
      <c r="J27" s="26">
        <v>911.05</v>
      </c>
    </row>
    <row r="28" spans="1:11" x14ac:dyDescent="0.25">
      <c r="A28" s="5"/>
      <c r="B28" s="6">
        <v>353</v>
      </c>
      <c r="C28" s="6" t="s">
        <v>10</v>
      </c>
      <c r="D28" s="6">
        <v>8531</v>
      </c>
      <c r="E28" s="7" t="s">
        <v>408</v>
      </c>
      <c r="F28" s="8" t="s">
        <v>736</v>
      </c>
      <c r="G28" s="26">
        <v>4389.74</v>
      </c>
      <c r="H28" s="26">
        <v>4389.74</v>
      </c>
      <c r="I28" s="26">
        <v>0</v>
      </c>
      <c r="J28" s="26">
        <v>0</v>
      </c>
      <c r="K28" s="131"/>
    </row>
    <row r="29" spans="1:11" x14ac:dyDescent="0.25">
      <c r="A29" s="5"/>
      <c r="B29" s="6">
        <v>353</v>
      </c>
      <c r="C29" s="6" t="s">
        <v>10</v>
      </c>
      <c r="D29" s="6">
        <v>8532</v>
      </c>
      <c r="E29" s="7" t="s">
        <v>409</v>
      </c>
      <c r="F29" s="8" t="s">
        <v>736</v>
      </c>
      <c r="G29" s="26">
        <v>8405.8799999999992</v>
      </c>
      <c r="H29" s="26">
        <v>8405.8799999999992</v>
      </c>
      <c r="I29" s="26">
        <v>0</v>
      </c>
      <c r="J29" s="26">
        <v>0</v>
      </c>
    </row>
    <row r="30" spans="1:11" x14ac:dyDescent="0.25">
      <c r="A30" s="5"/>
      <c r="B30" s="6">
        <v>353</v>
      </c>
      <c r="C30" s="6" t="s">
        <v>10</v>
      </c>
      <c r="D30" s="6">
        <v>8533</v>
      </c>
      <c r="E30" s="7" t="s">
        <v>74</v>
      </c>
      <c r="F30" s="8" t="s">
        <v>736</v>
      </c>
      <c r="G30" s="26">
        <v>2288.27</v>
      </c>
      <c r="H30" s="26">
        <v>2288.27</v>
      </c>
      <c r="I30" s="26">
        <v>0</v>
      </c>
      <c r="J30" s="26">
        <v>0</v>
      </c>
    </row>
    <row r="31" spans="1:11" x14ac:dyDescent="0.25">
      <c r="A31" s="5"/>
      <c r="B31" s="6">
        <v>353</v>
      </c>
      <c r="C31" s="6" t="s">
        <v>10</v>
      </c>
      <c r="D31" s="6">
        <v>8534</v>
      </c>
      <c r="E31" s="7" t="s">
        <v>86</v>
      </c>
      <c r="F31" s="8" t="s">
        <v>736</v>
      </c>
      <c r="G31" s="26">
        <v>3677.57</v>
      </c>
      <c r="H31" s="26">
        <v>3677.57</v>
      </c>
      <c r="I31" s="26">
        <v>0</v>
      </c>
      <c r="J31" s="26">
        <v>0</v>
      </c>
    </row>
    <row r="32" spans="1:11" x14ac:dyDescent="0.25">
      <c r="A32" s="5"/>
      <c r="B32" s="6">
        <v>353</v>
      </c>
      <c r="C32" s="6" t="s">
        <v>10</v>
      </c>
      <c r="D32" s="6">
        <v>8535</v>
      </c>
      <c r="E32" s="7" t="s">
        <v>75</v>
      </c>
      <c r="F32" s="8" t="s">
        <v>736</v>
      </c>
      <c r="G32" s="26">
        <v>1739.55</v>
      </c>
      <c r="H32" s="26">
        <v>1739.55</v>
      </c>
      <c r="I32" s="26">
        <v>0</v>
      </c>
      <c r="J32" s="26">
        <v>0</v>
      </c>
    </row>
    <row r="33" spans="1:10" x14ac:dyDescent="0.25">
      <c r="A33" s="5"/>
      <c r="B33" s="6">
        <v>353</v>
      </c>
      <c r="C33" s="6" t="s">
        <v>10</v>
      </c>
      <c r="D33" s="6">
        <v>8536</v>
      </c>
      <c r="E33" s="7" t="s">
        <v>490</v>
      </c>
      <c r="F33" s="8" t="s">
        <v>736</v>
      </c>
      <c r="G33" s="26">
        <v>796.1</v>
      </c>
      <c r="H33" s="26">
        <v>796.1</v>
      </c>
      <c r="I33" s="26">
        <v>0</v>
      </c>
      <c r="J33" s="26">
        <v>0</v>
      </c>
    </row>
    <row r="34" spans="1:10" x14ac:dyDescent="0.25">
      <c r="A34" s="5"/>
      <c r="B34" s="6">
        <v>353</v>
      </c>
      <c r="C34" s="6" t="s">
        <v>10</v>
      </c>
      <c r="D34" s="6">
        <v>8538</v>
      </c>
      <c r="E34" s="7" t="s">
        <v>752</v>
      </c>
      <c r="F34" s="8" t="s">
        <v>736</v>
      </c>
      <c r="G34" s="26">
        <v>5578.72</v>
      </c>
      <c r="H34" s="26">
        <v>5187.41</v>
      </c>
      <c r="I34" s="26">
        <v>391.31</v>
      </c>
      <c r="J34" s="26">
        <v>147.07</v>
      </c>
    </row>
    <row r="35" spans="1:10" x14ac:dyDescent="0.25">
      <c r="A35" s="5"/>
      <c r="B35" s="6">
        <v>353</v>
      </c>
      <c r="C35" s="6" t="s">
        <v>10</v>
      </c>
      <c r="D35" s="6">
        <v>8539</v>
      </c>
      <c r="E35" s="7" t="s">
        <v>460</v>
      </c>
      <c r="F35" s="8" t="s">
        <v>736</v>
      </c>
      <c r="G35" s="26">
        <v>14624.66</v>
      </c>
      <c r="H35" s="26">
        <v>14624.66</v>
      </c>
      <c r="I35" s="26">
        <v>0</v>
      </c>
      <c r="J35" s="26">
        <v>0</v>
      </c>
    </row>
    <row r="36" spans="1:10" x14ac:dyDescent="0.25">
      <c r="A36" s="5"/>
      <c r="B36" s="6">
        <v>353</v>
      </c>
      <c r="C36" s="6" t="s">
        <v>10</v>
      </c>
      <c r="D36" s="6">
        <v>8540</v>
      </c>
      <c r="E36" s="7" t="s">
        <v>753</v>
      </c>
      <c r="F36" s="8" t="s">
        <v>736</v>
      </c>
      <c r="G36" s="26">
        <v>16501.22</v>
      </c>
      <c r="H36" s="26">
        <v>16501.22</v>
      </c>
      <c r="I36" s="26">
        <v>0</v>
      </c>
      <c r="J36" s="26">
        <v>0</v>
      </c>
    </row>
    <row r="37" spans="1:10" x14ac:dyDescent="0.25">
      <c r="A37" s="5"/>
      <c r="B37" s="6">
        <v>353</v>
      </c>
      <c r="C37" s="6" t="s">
        <v>10</v>
      </c>
      <c r="D37" s="6">
        <v>8541</v>
      </c>
      <c r="E37" s="7" t="s">
        <v>754</v>
      </c>
      <c r="F37" s="8" t="s">
        <v>736</v>
      </c>
      <c r="G37" s="26">
        <v>55167.15</v>
      </c>
      <c r="H37" s="26">
        <v>55167.15</v>
      </c>
      <c r="I37" s="26">
        <v>0</v>
      </c>
      <c r="J37" s="26">
        <v>0</v>
      </c>
    </row>
    <row r="38" spans="1:10" x14ac:dyDescent="0.25">
      <c r="A38" s="5"/>
      <c r="B38" s="6">
        <v>353</v>
      </c>
      <c r="C38" s="6" t="s">
        <v>10</v>
      </c>
      <c r="D38" s="6">
        <v>8542</v>
      </c>
      <c r="E38" s="7" t="s">
        <v>346</v>
      </c>
      <c r="F38" s="8" t="s">
        <v>736</v>
      </c>
      <c r="G38" s="26">
        <v>15006.35</v>
      </c>
      <c r="H38" s="26">
        <v>15006.35</v>
      </c>
      <c r="I38" s="26">
        <v>0</v>
      </c>
      <c r="J38" s="26">
        <v>0</v>
      </c>
    </row>
    <row r="39" spans="1:10" x14ac:dyDescent="0.25">
      <c r="A39" s="5"/>
      <c r="B39" s="6">
        <v>353</v>
      </c>
      <c r="C39" s="6" t="s">
        <v>10</v>
      </c>
      <c r="D39" s="6">
        <v>8543</v>
      </c>
      <c r="E39" s="7" t="s">
        <v>504</v>
      </c>
      <c r="F39" s="8" t="s">
        <v>736</v>
      </c>
      <c r="G39" s="26">
        <v>15004.5</v>
      </c>
      <c r="H39" s="26">
        <v>15004.5</v>
      </c>
      <c r="I39" s="26">
        <v>0</v>
      </c>
      <c r="J39" s="26">
        <v>0</v>
      </c>
    </row>
    <row r="40" spans="1:10" x14ac:dyDescent="0.25">
      <c r="A40" s="5"/>
      <c r="B40" s="6">
        <v>353</v>
      </c>
      <c r="C40" s="6" t="s">
        <v>10</v>
      </c>
      <c r="D40" s="6">
        <v>8544</v>
      </c>
      <c r="E40" s="7" t="s">
        <v>79</v>
      </c>
      <c r="F40" s="8" t="s">
        <v>736</v>
      </c>
      <c r="G40" s="26">
        <v>350.25</v>
      </c>
      <c r="H40" s="26">
        <v>350.25</v>
      </c>
      <c r="I40" s="26">
        <v>0</v>
      </c>
      <c r="J40" s="26">
        <v>0</v>
      </c>
    </row>
    <row r="41" spans="1:10" x14ac:dyDescent="0.25">
      <c r="A41" s="5"/>
      <c r="B41" s="6">
        <v>353</v>
      </c>
      <c r="C41" s="6" t="s">
        <v>10</v>
      </c>
      <c r="D41" s="6">
        <v>8545</v>
      </c>
      <c r="E41" s="7" t="s">
        <v>464</v>
      </c>
      <c r="F41" s="8" t="s">
        <v>736</v>
      </c>
      <c r="G41" s="26">
        <v>4856.76</v>
      </c>
      <c r="H41" s="26">
        <v>4515.42</v>
      </c>
      <c r="I41" s="26">
        <v>341.34</v>
      </c>
      <c r="J41" s="26">
        <v>128.01</v>
      </c>
    </row>
    <row r="42" spans="1:10" x14ac:dyDescent="0.25">
      <c r="A42" s="5"/>
      <c r="B42" s="6">
        <v>353</v>
      </c>
      <c r="C42" s="6" t="s">
        <v>10</v>
      </c>
      <c r="D42" s="6">
        <v>8546</v>
      </c>
      <c r="E42" s="7" t="s">
        <v>410</v>
      </c>
      <c r="F42" s="8" t="s">
        <v>736</v>
      </c>
      <c r="G42" s="26">
        <v>68791.62</v>
      </c>
      <c r="H42" s="26">
        <v>63956.34</v>
      </c>
      <c r="I42" s="26">
        <v>4835.28</v>
      </c>
      <c r="J42" s="26">
        <v>1813.21</v>
      </c>
    </row>
    <row r="43" spans="1:10" x14ac:dyDescent="0.25">
      <c r="A43" s="5"/>
      <c r="B43" s="6">
        <v>353</v>
      </c>
      <c r="C43" s="6" t="s">
        <v>10</v>
      </c>
      <c r="D43" s="6">
        <v>8547</v>
      </c>
      <c r="E43" s="7" t="s">
        <v>755</v>
      </c>
      <c r="F43" s="8" t="s">
        <v>736</v>
      </c>
      <c r="G43" s="26">
        <v>108467.62</v>
      </c>
      <c r="H43" s="26">
        <v>100843.69</v>
      </c>
      <c r="I43" s="26">
        <v>7623.93</v>
      </c>
      <c r="J43" s="26">
        <v>2858.99</v>
      </c>
    </row>
    <row r="44" spans="1:10" x14ac:dyDescent="0.25">
      <c r="A44" s="5"/>
      <c r="B44" s="6">
        <v>353</v>
      </c>
      <c r="C44" s="6" t="s">
        <v>10</v>
      </c>
      <c r="D44" s="6">
        <v>8549</v>
      </c>
      <c r="E44" s="7" t="s">
        <v>312</v>
      </c>
      <c r="F44" s="8" t="s">
        <v>736</v>
      </c>
      <c r="G44" s="26">
        <v>0</v>
      </c>
      <c r="H44" s="26">
        <v>0</v>
      </c>
      <c r="I44" s="26">
        <v>0</v>
      </c>
      <c r="J44" s="26">
        <v>0</v>
      </c>
    </row>
    <row r="45" spans="1:10" x14ac:dyDescent="0.25">
      <c r="A45" s="5"/>
      <c r="B45" s="6">
        <v>353</v>
      </c>
      <c r="C45" s="6" t="s">
        <v>10</v>
      </c>
      <c r="D45" s="6">
        <v>8550</v>
      </c>
      <c r="E45" s="7" t="s">
        <v>756</v>
      </c>
      <c r="F45" s="8" t="s">
        <v>736</v>
      </c>
      <c r="G45" s="26">
        <v>0</v>
      </c>
      <c r="H45" s="26">
        <v>0</v>
      </c>
      <c r="I45" s="26">
        <v>0</v>
      </c>
      <c r="J45" s="26">
        <v>0</v>
      </c>
    </row>
    <row r="46" spans="1:10" x14ac:dyDescent="0.25">
      <c r="A46" s="5"/>
      <c r="B46" s="6">
        <v>353</v>
      </c>
      <c r="C46" s="6" t="s">
        <v>10</v>
      </c>
      <c r="D46" s="6">
        <v>8551</v>
      </c>
      <c r="E46" s="7" t="s">
        <v>757</v>
      </c>
      <c r="F46" s="8" t="s">
        <v>736</v>
      </c>
      <c r="G46" s="26">
        <v>1973.75</v>
      </c>
      <c r="H46" s="26">
        <v>1835.54</v>
      </c>
      <c r="I46" s="26">
        <v>138.21</v>
      </c>
      <c r="J46" s="26">
        <v>52.04</v>
      </c>
    </row>
    <row r="47" spans="1:10" x14ac:dyDescent="0.25">
      <c r="A47" s="5"/>
      <c r="B47" s="6">
        <v>353</v>
      </c>
      <c r="C47" s="6" t="s">
        <v>10</v>
      </c>
      <c r="D47" s="6">
        <v>8552</v>
      </c>
      <c r="E47" s="7" t="s">
        <v>758</v>
      </c>
      <c r="F47" s="8" t="s">
        <v>736</v>
      </c>
      <c r="G47" s="26">
        <v>519.58000000000004</v>
      </c>
      <c r="H47" s="26">
        <v>481.16</v>
      </c>
      <c r="I47" s="26">
        <v>38.42</v>
      </c>
      <c r="J47" s="26">
        <v>14.29</v>
      </c>
    </row>
    <row r="48" spans="1:10" x14ac:dyDescent="0.25">
      <c r="A48" s="5"/>
      <c r="B48" s="6">
        <v>353</v>
      </c>
      <c r="C48" s="6" t="s">
        <v>10</v>
      </c>
      <c r="D48" s="6">
        <v>8553</v>
      </c>
      <c r="E48" s="7" t="s">
        <v>759</v>
      </c>
      <c r="F48" s="8" t="s">
        <v>736</v>
      </c>
      <c r="G48" s="26">
        <v>28588.98</v>
      </c>
      <c r="H48" s="26">
        <v>26579.35</v>
      </c>
      <c r="I48" s="26">
        <v>2009.63</v>
      </c>
      <c r="J48" s="26">
        <v>753.54</v>
      </c>
    </row>
    <row r="49" spans="1:10" x14ac:dyDescent="0.25">
      <c r="A49" s="5"/>
      <c r="B49" s="6">
        <v>353</v>
      </c>
      <c r="C49" s="6" t="s">
        <v>10</v>
      </c>
      <c r="D49" s="6">
        <v>8554</v>
      </c>
      <c r="E49" s="7" t="s">
        <v>760</v>
      </c>
      <c r="F49" s="8" t="s">
        <v>736</v>
      </c>
      <c r="G49" s="26">
        <v>7588.69</v>
      </c>
      <c r="H49" s="26">
        <v>7055.8</v>
      </c>
      <c r="I49" s="26">
        <v>532.89</v>
      </c>
      <c r="J49" s="26">
        <v>200.05</v>
      </c>
    </row>
    <row r="50" spans="1:10" x14ac:dyDescent="0.25">
      <c r="A50" s="5"/>
      <c r="B50" s="6">
        <v>353</v>
      </c>
      <c r="C50" s="6" t="s">
        <v>10</v>
      </c>
      <c r="D50" s="6">
        <v>8555</v>
      </c>
      <c r="E50" s="7" t="s">
        <v>761</v>
      </c>
      <c r="F50" s="8" t="s">
        <v>736</v>
      </c>
      <c r="G50" s="26">
        <v>3445.67</v>
      </c>
      <c r="H50" s="26">
        <v>3203.22</v>
      </c>
      <c r="I50" s="26">
        <v>242.45</v>
      </c>
      <c r="J50" s="26">
        <v>90.8</v>
      </c>
    </row>
    <row r="51" spans="1:10" x14ac:dyDescent="0.25">
      <c r="A51" s="5"/>
      <c r="B51" s="6">
        <v>353</v>
      </c>
      <c r="C51" s="6" t="s">
        <v>10</v>
      </c>
      <c r="D51" s="6">
        <v>8556</v>
      </c>
      <c r="E51" s="7" t="s">
        <v>762</v>
      </c>
      <c r="F51" s="8" t="s">
        <v>736</v>
      </c>
      <c r="G51" s="26">
        <v>683.67</v>
      </c>
      <c r="H51" s="26">
        <v>633.71</v>
      </c>
      <c r="I51" s="26">
        <v>49.96</v>
      </c>
      <c r="J51" s="26">
        <v>18.82</v>
      </c>
    </row>
    <row r="52" spans="1:10" x14ac:dyDescent="0.25">
      <c r="A52" s="5"/>
      <c r="B52" s="6">
        <v>353</v>
      </c>
      <c r="C52" s="6" t="s">
        <v>10</v>
      </c>
      <c r="D52" s="6">
        <v>8557</v>
      </c>
      <c r="E52" s="7" t="s">
        <v>379</v>
      </c>
      <c r="F52" s="8" t="s">
        <v>736</v>
      </c>
      <c r="G52" s="26">
        <v>20088.28</v>
      </c>
      <c r="H52" s="26">
        <v>18675.63</v>
      </c>
      <c r="I52" s="26">
        <v>1412.65</v>
      </c>
      <c r="J52" s="26">
        <v>529.46</v>
      </c>
    </row>
    <row r="53" spans="1:10" x14ac:dyDescent="0.25">
      <c r="A53" s="5"/>
      <c r="B53" s="6">
        <v>353</v>
      </c>
      <c r="C53" s="6" t="s">
        <v>10</v>
      </c>
      <c r="D53" s="6">
        <v>8558</v>
      </c>
      <c r="E53" s="7" t="s">
        <v>172</v>
      </c>
      <c r="F53" s="8" t="s">
        <v>736</v>
      </c>
      <c r="G53" s="26">
        <v>854.58</v>
      </c>
      <c r="H53" s="26">
        <v>791.84</v>
      </c>
      <c r="I53" s="26">
        <v>62.74</v>
      </c>
      <c r="J53" s="26">
        <v>23.52</v>
      </c>
    </row>
    <row r="54" spans="1:10" x14ac:dyDescent="0.25">
      <c r="A54" s="5"/>
      <c r="B54" s="6">
        <v>353</v>
      </c>
      <c r="C54" s="6" t="s">
        <v>10</v>
      </c>
      <c r="D54" s="6">
        <v>8559</v>
      </c>
      <c r="E54" s="7" t="s">
        <v>763</v>
      </c>
      <c r="F54" s="8" t="s">
        <v>736</v>
      </c>
      <c r="G54" s="26">
        <v>1251.1099999999999</v>
      </c>
      <c r="H54" s="26">
        <v>1159.23</v>
      </c>
      <c r="I54" s="26">
        <v>91.88</v>
      </c>
      <c r="J54" s="26">
        <v>34.43</v>
      </c>
    </row>
    <row r="55" spans="1:10" x14ac:dyDescent="0.25">
      <c r="A55" s="5"/>
      <c r="B55" s="6">
        <v>353</v>
      </c>
      <c r="C55" s="6" t="s">
        <v>10</v>
      </c>
      <c r="D55" s="6">
        <v>8560</v>
      </c>
      <c r="E55" s="7" t="s">
        <v>764</v>
      </c>
      <c r="F55" s="8" t="s">
        <v>736</v>
      </c>
      <c r="G55" s="26">
        <v>1832.22</v>
      </c>
      <c r="H55" s="26">
        <v>1702.95</v>
      </c>
      <c r="I55" s="26">
        <v>129.27000000000001</v>
      </c>
      <c r="J55" s="26">
        <v>48.28</v>
      </c>
    </row>
    <row r="56" spans="1:10" x14ac:dyDescent="0.25">
      <c r="A56" s="5"/>
      <c r="B56" s="6">
        <v>353</v>
      </c>
      <c r="C56" s="6" t="s">
        <v>10</v>
      </c>
      <c r="D56" s="6">
        <v>8561</v>
      </c>
      <c r="E56" s="7" t="s">
        <v>765</v>
      </c>
      <c r="F56" s="8" t="s">
        <v>736</v>
      </c>
      <c r="G56" s="26">
        <v>6781.97</v>
      </c>
      <c r="H56" s="26">
        <v>6304.39</v>
      </c>
      <c r="I56" s="26">
        <v>477.58</v>
      </c>
      <c r="J56" s="26">
        <v>178.73</v>
      </c>
    </row>
    <row r="57" spans="1:10" x14ac:dyDescent="0.25">
      <c r="A57" s="5"/>
      <c r="B57" s="6">
        <v>353</v>
      </c>
      <c r="C57" s="6" t="s">
        <v>10</v>
      </c>
      <c r="D57" s="6">
        <v>8562</v>
      </c>
      <c r="E57" s="7" t="s">
        <v>766</v>
      </c>
      <c r="F57" s="8" t="s">
        <v>736</v>
      </c>
      <c r="G57" s="26">
        <v>9954.17</v>
      </c>
      <c r="H57" s="26">
        <v>9254.06</v>
      </c>
      <c r="I57" s="26">
        <v>700.11</v>
      </c>
      <c r="J57" s="26">
        <v>262.36</v>
      </c>
    </row>
    <row r="58" spans="1:10" x14ac:dyDescent="0.25">
      <c r="A58" s="5"/>
      <c r="B58" s="6">
        <v>353</v>
      </c>
      <c r="C58" s="6" t="s">
        <v>10</v>
      </c>
      <c r="D58" s="6">
        <v>8563</v>
      </c>
      <c r="E58" s="7" t="s">
        <v>767</v>
      </c>
      <c r="F58" s="8" t="s">
        <v>736</v>
      </c>
      <c r="G58" s="26">
        <v>2406.5</v>
      </c>
      <c r="H58" s="26">
        <v>2237.56</v>
      </c>
      <c r="I58" s="26">
        <v>168.94</v>
      </c>
      <c r="J58" s="26">
        <v>63.43</v>
      </c>
    </row>
    <row r="59" spans="1:10" x14ac:dyDescent="0.25">
      <c r="A59" s="5"/>
      <c r="B59" s="6">
        <v>353</v>
      </c>
      <c r="C59" s="6" t="s">
        <v>10</v>
      </c>
      <c r="D59" s="6">
        <v>8564</v>
      </c>
      <c r="E59" s="7" t="s">
        <v>768</v>
      </c>
      <c r="F59" s="8" t="s">
        <v>736</v>
      </c>
      <c r="G59" s="26">
        <v>1476.72</v>
      </c>
      <c r="H59" s="26">
        <v>1373.55</v>
      </c>
      <c r="I59" s="26">
        <v>103.17</v>
      </c>
      <c r="J59" s="26">
        <v>38.94</v>
      </c>
    </row>
    <row r="60" spans="1:10" x14ac:dyDescent="0.25">
      <c r="A60" s="5"/>
      <c r="B60" s="6">
        <v>353</v>
      </c>
      <c r="C60" s="6" t="s">
        <v>10</v>
      </c>
      <c r="D60" s="6">
        <v>8565</v>
      </c>
      <c r="E60" s="7" t="s">
        <v>769</v>
      </c>
      <c r="F60" s="8" t="s">
        <v>736</v>
      </c>
      <c r="G60" s="26">
        <v>5660.75</v>
      </c>
      <c r="H60" s="26">
        <v>5262.2</v>
      </c>
      <c r="I60" s="26">
        <v>398.55</v>
      </c>
      <c r="J60" s="26">
        <v>149.18</v>
      </c>
    </row>
    <row r="61" spans="1:10" x14ac:dyDescent="0.25">
      <c r="A61" s="5"/>
      <c r="B61" s="6">
        <v>353</v>
      </c>
      <c r="C61" s="6" t="s">
        <v>10</v>
      </c>
      <c r="D61" s="6">
        <v>8566</v>
      </c>
      <c r="E61" s="7" t="s">
        <v>591</v>
      </c>
      <c r="F61" s="8" t="s">
        <v>736</v>
      </c>
      <c r="G61" s="26">
        <v>2119.71</v>
      </c>
      <c r="H61" s="26">
        <v>1970.76</v>
      </c>
      <c r="I61" s="26">
        <v>148.94999999999999</v>
      </c>
      <c r="J61" s="26">
        <v>55.86</v>
      </c>
    </row>
    <row r="62" spans="1:10" x14ac:dyDescent="0.25">
      <c r="A62" s="5"/>
      <c r="B62" s="6">
        <v>353</v>
      </c>
      <c r="C62" s="6" t="s">
        <v>10</v>
      </c>
      <c r="D62" s="6">
        <v>8567</v>
      </c>
      <c r="E62" s="7" t="s">
        <v>770</v>
      </c>
      <c r="F62" s="8" t="s">
        <v>736</v>
      </c>
      <c r="G62" s="26">
        <v>7399.32</v>
      </c>
      <c r="H62" s="26">
        <v>6878.87</v>
      </c>
      <c r="I62" s="26">
        <v>520.45000000000005</v>
      </c>
      <c r="J62" s="26">
        <v>195.02</v>
      </c>
    </row>
    <row r="63" spans="1:10" x14ac:dyDescent="0.25">
      <c r="A63" s="5"/>
      <c r="B63" s="6">
        <v>353</v>
      </c>
      <c r="C63" s="6" t="s">
        <v>10</v>
      </c>
      <c r="D63" s="6">
        <v>8568</v>
      </c>
      <c r="E63" s="7" t="s">
        <v>771</v>
      </c>
      <c r="F63" s="8" t="s">
        <v>736</v>
      </c>
      <c r="G63" s="26">
        <v>1974.69</v>
      </c>
      <c r="H63" s="26">
        <v>1836.07</v>
      </c>
      <c r="I63" s="26">
        <v>138.62</v>
      </c>
      <c r="J63" s="26">
        <v>52.05</v>
      </c>
    </row>
    <row r="64" spans="1:10" x14ac:dyDescent="0.25">
      <c r="A64" s="5"/>
      <c r="B64" s="6">
        <v>353</v>
      </c>
      <c r="C64" s="6" t="s">
        <v>10</v>
      </c>
      <c r="D64" s="6">
        <v>8569</v>
      </c>
      <c r="E64" s="7" t="s">
        <v>772</v>
      </c>
      <c r="F64" s="8" t="s">
        <v>736</v>
      </c>
      <c r="G64" s="26">
        <v>394.34</v>
      </c>
      <c r="H64" s="26">
        <v>364.52</v>
      </c>
      <c r="I64" s="26">
        <v>29.82</v>
      </c>
      <c r="J64" s="26">
        <v>10.82</v>
      </c>
    </row>
    <row r="65" spans="1:10" x14ac:dyDescent="0.25">
      <c r="A65" s="5"/>
      <c r="B65" s="6">
        <v>353</v>
      </c>
      <c r="C65" s="6" t="s">
        <v>10</v>
      </c>
      <c r="D65" s="6">
        <v>8570</v>
      </c>
      <c r="E65" s="7" t="s">
        <v>773</v>
      </c>
      <c r="F65" s="8" t="s">
        <v>736</v>
      </c>
      <c r="G65" s="26">
        <v>3486.7</v>
      </c>
      <c r="H65" s="26">
        <v>3241.82</v>
      </c>
      <c r="I65" s="26">
        <v>244.88</v>
      </c>
      <c r="J65" s="26">
        <v>91.91</v>
      </c>
    </row>
    <row r="66" spans="1:10" x14ac:dyDescent="0.25">
      <c r="A66" s="5"/>
      <c r="B66" s="6">
        <v>353</v>
      </c>
      <c r="C66" s="6" t="s">
        <v>10</v>
      </c>
      <c r="D66" s="6">
        <v>8571</v>
      </c>
      <c r="E66" s="7" t="s">
        <v>774</v>
      </c>
      <c r="F66" s="8" t="s">
        <v>736</v>
      </c>
      <c r="G66" s="26">
        <v>2502.2199999999998</v>
      </c>
      <c r="H66" s="26">
        <v>2326.52</v>
      </c>
      <c r="I66" s="26">
        <v>175.7</v>
      </c>
      <c r="J66" s="26">
        <v>65.95</v>
      </c>
    </row>
    <row r="67" spans="1:10" x14ac:dyDescent="0.25">
      <c r="A67" s="5"/>
      <c r="B67" s="6">
        <v>353</v>
      </c>
      <c r="C67" s="6" t="s">
        <v>10</v>
      </c>
      <c r="D67" s="6">
        <v>8572</v>
      </c>
      <c r="E67" s="7" t="s">
        <v>775</v>
      </c>
      <c r="F67" s="8" t="s">
        <v>736</v>
      </c>
      <c r="G67" s="26">
        <v>1189.58</v>
      </c>
      <c r="H67" s="26">
        <v>1102.52</v>
      </c>
      <c r="I67" s="26">
        <v>87.06</v>
      </c>
      <c r="J67" s="26">
        <v>32.75</v>
      </c>
    </row>
    <row r="68" spans="1:10" x14ac:dyDescent="0.25">
      <c r="A68" s="5"/>
      <c r="B68" s="6">
        <v>353</v>
      </c>
      <c r="C68" s="6" t="s">
        <v>10</v>
      </c>
      <c r="D68" s="6">
        <v>8573</v>
      </c>
      <c r="E68" s="7" t="s">
        <v>776</v>
      </c>
      <c r="F68" s="8" t="s">
        <v>736</v>
      </c>
      <c r="G68" s="26">
        <v>213.31</v>
      </c>
      <c r="H68" s="26">
        <v>197.67</v>
      </c>
      <c r="I68" s="26">
        <v>15.64</v>
      </c>
      <c r="J68" s="26">
        <v>5.87</v>
      </c>
    </row>
    <row r="69" spans="1:10" x14ac:dyDescent="0.25">
      <c r="A69" s="5"/>
      <c r="B69" s="6">
        <v>353</v>
      </c>
      <c r="C69" s="6" t="s">
        <v>10</v>
      </c>
      <c r="D69" s="6">
        <v>8574</v>
      </c>
      <c r="E69" s="7" t="s">
        <v>777</v>
      </c>
      <c r="F69" s="8" t="s">
        <v>736</v>
      </c>
      <c r="G69" s="26">
        <v>2297.12</v>
      </c>
      <c r="H69" s="26">
        <v>2135.94</v>
      </c>
      <c r="I69" s="26">
        <v>161.18</v>
      </c>
      <c r="J69" s="26">
        <v>60.55</v>
      </c>
    </row>
    <row r="70" spans="1:10" x14ac:dyDescent="0.25">
      <c r="A70" s="5"/>
      <c r="B70" s="6">
        <v>353</v>
      </c>
      <c r="C70" s="6" t="s">
        <v>10</v>
      </c>
      <c r="D70" s="6">
        <v>8575</v>
      </c>
      <c r="E70" s="7" t="s">
        <v>778</v>
      </c>
      <c r="F70" s="8" t="s">
        <v>736</v>
      </c>
      <c r="G70" s="26">
        <v>480.21</v>
      </c>
      <c r="H70" s="26">
        <v>444.63</v>
      </c>
      <c r="I70" s="26">
        <v>35.58</v>
      </c>
      <c r="J70" s="26">
        <v>13.2</v>
      </c>
    </row>
    <row r="71" spans="1:10" x14ac:dyDescent="0.25">
      <c r="A71" s="5"/>
      <c r="B71" s="6">
        <v>353</v>
      </c>
      <c r="C71" s="6" t="s">
        <v>10</v>
      </c>
      <c r="D71" s="6">
        <v>8576</v>
      </c>
      <c r="E71" s="7" t="s">
        <v>779</v>
      </c>
      <c r="F71" s="8" t="s">
        <v>736</v>
      </c>
      <c r="G71" s="26">
        <v>17.12</v>
      </c>
      <c r="H71" s="26">
        <v>15.87</v>
      </c>
      <c r="I71" s="26">
        <v>1.25</v>
      </c>
      <c r="J71" s="26">
        <v>0.47</v>
      </c>
    </row>
    <row r="72" spans="1:10" x14ac:dyDescent="0.25">
      <c r="A72" s="5"/>
      <c r="B72" s="6">
        <v>353</v>
      </c>
      <c r="C72" s="6" t="s">
        <v>10</v>
      </c>
      <c r="D72" s="6">
        <v>8577</v>
      </c>
      <c r="E72" s="7" t="s">
        <v>84</v>
      </c>
      <c r="F72" s="8" t="s">
        <v>736</v>
      </c>
      <c r="G72" s="26">
        <v>12032.53</v>
      </c>
      <c r="H72" s="26">
        <v>11186.91</v>
      </c>
      <c r="I72" s="26">
        <v>845.62</v>
      </c>
      <c r="J72" s="26">
        <v>317.16000000000003</v>
      </c>
    </row>
    <row r="73" spans="1:10" x14ac:dyDescent="0.25">
      <c r="A73" s="5"/>
      <c r="B73" s="6">
        <v>353</v>
      </c>
      <c r="C73" s="6" t="s">
        <v>10</v>
      </c>
      <c r="D73" s="6">
        <v>8578</v>
      </c>
      <c r="E73" s="7" t="s">
        <v>780</v>
      </c>
      <c r="F73" s="8" t="s">
        <v>736</v>
      </c>
      <c r="G73" s="26">
        <v>2529.56</v>
      </c>
      <c r="H73" s="26">
        <v>2351.73</v>
      </c>
      <c r="I73" s="26">
        <v>177.83</v>
      </c>
      <c r="J73" s="26">
        <v>66.66</v>
      </c>
    </row>
    <row r="74" spans="1:10" x14ac:dyDescent="0.25">
      <c r="A74" s="5"/>
      <c r="B74" s="6">
        <v>353</v>
      </c>
      <c r="C74" s="6" t="s">
        <v>10</v>
      </c>
      <c r="D74" s="6">
        <v>8579</v>
      </c>
      <c r="E74" s="7" t="s">
        <v>692</v>
      </c>
      <c r="F74" s="8" t="s">
        <v>736</v>
      </c>
      <c r="G74" s="26">
        <v>7337.65</v>
      </c>
      <c r="H74" s="26">
        <v>6821.96</v>
      </c>
      <c r="I74" s="26">
        <v>515.69000000000005</v>
      </c>
      <c r="J74" s="26">
        <v>193.4</v>
      </c>
    </row>
    <row r="75" spans="1:10" x14ac:dyDescent="0.25">
      <c r="A75" s="5"/>
      <c r="B75" s="6">
        <v>353</v>
      </c>
      <c r="C75" s="6" t="s">
        <v>10</v>
      </c>
      <c r="D75" s="6">
        <v>8580</v>
      </c>
      <c r="E75" s="7" t="s">
        <v>781</v>
      </c>
      <c r="F75" s="8" t="s">
        <v>736</v>
      </c>
      <c r="G75" s="26">
        <v>271962.01</v>
      </c>
      <c r="H75" s="26">
        <v>252846.96</v>
      </c>
      <c r="I75" s="26">
        <v>19115.05</v>
      </c>
      <c r="J75" s="26">
        <v>7168.39</v>
      </c>
    </row>
    <row r="76" spans="1:10" x14ac:dyDescent="0.25">
      <c r="A76" s="5"/>
      <c r="B76" s="6">
        <v>353</v>
      </c>
      <c r="C76" s="6" t="s">
        <v>10</v>
      </c>
      <c r="D76" s="6">
        <v>8581</v>
      </c>
      <c r="E76" s="7" t="s">
        <v>782</v>
      </c>
      <c r="F76" s="8" t="s">
        <v>736</v>
      </c>
      <c r="G76" s="26">
        <v>29042.12</v>
      </c>
      <c r="H76" s="26">
        <v>27000.560000000001</v>
      </c>
      <c r="I76" s="26">
        <v>2041.56</v>
      </c>
      <c r="J76" s="26">
        <v>765.48</v>
      </c>
    </row>
    <row r="77" spans="1:10" x14ac:dyDescent="0.25">
      <c r="A77" s="5"/>
      <c r="B77" s="6">
        <v>353</v>
      </c>
      <c r="C77" s="6" t="s">
        <v>10</v>
      </c>
      <c r="D77" s="6">
        <v>8587</v>
      </c>
      <c r="E77" s="7" t="s">
        <v>783</v>
      </c>
      <c r="F77" s="8" t="s">
        <v>736</v>
      </c>
      <c r="G77" s="26">
        <v>2920.63</v>
      </c>
      <c r="H77" s="26">
        <v>2715.59</v>
      </c>
      <c r="I77" s="26">
        <v>205.04</v>
      </c>
      <c r="J77" s="26">
        <v>76.98</v>
      </c>
    </row>
    <row r="78" spans="1:10" x14ac:dyDescent="0.25">
      <c r="A78" s="5"/>
      <c r="B78" s="6">
        <v>353</v>
      </c>
      <c r="C78" s="6" t="s">
        <v>10</v>
      </c>
      <c r="D78" s="6">
        <v>8588</v>
      </c>
      <c r="E78" s="7" t="s">
        <v>218</v>
      </c>
      <c r="F78" s="8" t="s">
        <v>736</v>
      </c>
      <c r="G78" s="26">
        <v>3445.67</v>
      </c>
      <c r="H78" s="26">
        <v>3203.22</v>
      </c>
      <c r="I78" s="26">
        <v>242.45</v>
      </c>
      <c r="J78" s="26">
        <v>90.8</v>
      </c>
    </row>
    <row r="79" spans="1:10" x14ac:dyDescent="0.25">
      <c r="A79" s="5"/>
      <c r="B79" s="6">
        <v>353</v>
      </c>
      <c r="C79" s="6" t="s">
        <v>10</v>
      </c>
      <c r="D79" s="6">
        <v>8589</v>
      </c>
      <c r="E79" s="7" t="s">
        <v>347</v>
      </c>
      <c r="F79" s="8" t="s">
        <v>736</v>
      </c>
      <c r="G79" s="26">
        <v>49223.9</v>
      </c>
      <c r="H79" s="26">
        <v>45763.99</v>
      </c>
      <c r="I79" s="26">
        <v>3459.91</v>
      </c>
      <c r="J79" s="26">
        <v>1297.44</v>
      </c>
    </row>
    <row r="80" spans="1:10" x14ac:dyDescent="0.25">
      <c r="A80" s="5"/>
      <c r="B80" s="6">
        <v>353</v>
      </c>
      <c r="C80" s="6" t="s">
        <v>10</v>
      </c>
      <c r="D80" s="6">
        <v>8590</v>
      </c>
      <c r="E80" s="7" t="s">
        <v>784</v>
      </c>
      <c r="F80" s="8" t="s">
        <v>736</v>
      </c>
      <c r="G80" s="26">
        <v>17501.84</v>
      </c>
      <c r="H80" s="26">
        <v>16271.25</v>
      </c>
      <c r="I80" s="26">
        <v>1230.5899999999999</v>
      </c>
      <c r="J80" s="26">
        <v>461.3</v>
      </c>
    </row>
    <row r="81" spans="1:10" x14ac:dyDescent="0.25">
      <c r="A81" s="5"/>
      <c r="B81" s="6">
        <v>353</v>
      </c>
      <c r="C81" s="6" t="s">
        <v>10</v>
      </c>
      <c r="D81" s="6">
        <v>8591</v>
      </c>
      <c r="E81" s="7" t="s">
        <v>785</v>
      </c>
      <c r="F81" s="8" t="s">
        <v>736</v>
      </c>
      <c r="G81" s="26">
        <v>49223.9</v>
      </c>
      <c r="H81" s="26">
        <v>45763.99</v>
      </c>
      <c r="I81" s="26">
        <v>3459.91</v>
      </c>
      <c r="J81" s="26">
        <v>1297.44</v>
      </c>
    </row>
    <row r="82" spans="1:10" x14ac:dyDescent="0.25">
      <c r="A82" s="5"/>
      <c r="B82" s="6">
        <v>353</v>
      </c>
      <c r="C82" s="6" t="s">
        <v>10</v>
      </c>
      <c r="D82" s="6">
        <v>8592</v>
      </c>
      <c r="E82" s="7" t="s">
        <v>786</v>
      </c>
      <c r="F82" s="8" t="s">
        <v>736</v>
      </c>
      <c r="G82" s="26">
        <v>25924.6</v>
      </c>
      <c r="H82" s="26">
        <v>24102.17</v>
      </c>
      <c r="I82" s="26">
        <v>1822.43</v>
      </c>
      <c r="J82" s="26">
        <v>683.32</v>
      </c>
    </row>
    <row r="83" spans="1:10" x14ac:dyDescent="0.25">
      <c r="A83" s="5"/>
      <c r="B83" s="6">
        <v>353</v>
      </c>
      <c r="C83" s="6" t="s">
        <v>10</v>
      </c>
      <c r="D83" s="6">
        <v>8593</v>
      </c>
      <c r="E83" s="7" t="s">
        <v>787</v>
      </c>
      <c r="F83" s="8" t="s">
        <v>736</v>
      </c>
      <c r="G83" s="26">
        <v>10090.9</v>
      </c>
      <c r="H83" s="26">
        <v>9380.9</v>
      </c>
      <c r="I83" s="26">
        <v>710</v>
      </c>
      <c r="J83" s="26">
        <v>265.95</v>
      </c>
    </row>
    <row r="84" spans="1:10" x14ac:dyDescent="0.25">
      <c r="A84" s="5"/>
      <c r="B84" s="6">
        <v>353</v>
      </c>
      <c r="C84" s="6" t="s">
        <v>10</v>
      </c>
      <c r="D84" s="6">
        <v>8594</v>
      </c>
      <c r="E84" s="7" t="s">
        <v>788</v>
      </c>
      <c r="F84" s="8" t="s">
        <v>736</v>
      </c>
      <c r="G84" s="26">
        <v>6891.35</v>
      </c>
      <c r="H84" s="26">
        <v>6407.46</v>
      </c>
      <c r="I84" s="26">
        <v>483.89</v>
      </c>
      <c r="J84" s="26">
        <v>181.66</v>
      </c>
    </row>
    <row r="85" spans="1:10" x14ac:dyDescent="0.25">
      <c r="A85" s="5"/>
      <c r="B85" s="6">
        <v>353</v>
      </c>
      <c r="C85" s="6" t="s">
        <v>10</v>
      </c>
      <c r="D85" s="6">
        <v>8595</v>
      </c>
      <c r="E85" s="7" t="s">
        <v>789</v>
      </c>
      <c r="F85" s="8" t="s">
        <v>736</v>
      </c>
      <c r="G85" s="26">
        <v>7985.21</v>
      </c>
      <c r="H85" s="26">
        <v>7423.42</v>
      </c>
      <c r="I85" s="26">
        <v>561.79</v>
      </c>
      <c r="J85" s="26">
        <v>210.44</v>
      </c>
    </row>
    <row r="86" spans="1:10" x14ac:dyDescent="0.25">
      <c r="A86" s="5"/>
      <c r="B86" s="6">
        <v>353</v>
      </c>
      <c r="C86" s="6" t="s">
        <v>10</v>
      </c>
      <c r="D86" s="6">
        <v>8596</v>
      </c>
      <c r="E86" s="7" t="s">
        <v>790</v>
      </c>
      <c r="F86" s="8" t="s">
        <v>736</v>
      </c>
      <c r="G86" s="26">
        <v>9297.86</v>
      </c>
      <c r="H86" s="26">
        <v>8644.44</v>
      </c>
      <c r="I86" s="26">
        <v>653.41999999999996</v>
      </c>
      <c r="J86" s="26">
        <v>245.09</v>
      </c>
    </row>
    <row r="87" spans="1:10" x14ac:dyDescent="0.25">
      <c r="A87" s="5"/>
      <c r="B87" s="6">
        <v>353</v>
      </c>
      <c r="C87" s="6" t="s">
        <v>10</v>
      </c>
      <c r="D87" s="6">
        <v>8597</v>
      </c>
      <c r="E87" s="7" t="s">
        <v>791</v>
      </c>
      <c r="F87" s="8" t="s">
        <v>736</v>
      </c>
      <c r="G87" s="26">
        <v>3527.71</v>
      </c>
      <c r="H87" s="26">
        <v>3279.58</v>
      </c>
      <c r="I87" s="26">
        <v>248.13</v>
      </c>
      <c r="J87" s="26">
        <v>92.97</v>
      </c>
    </row>
    <row r="88" spans="1:10" x14ac:dyDescent="0.25">
      <c r="A88" s="5"/>
      <c r="B88" s="6">
        <v>353</v>
      </c>
      <c r="C88" s="6" t="s">
        <v>10</v>
      </c>
      <c r="D88" s="6">
        <v>8598</v>
      </c>
      <c r="E88" s="7" t="s">
        <v>792</v>
      </c>
      <c r="F88" s="8" t="s">
        <v>736</v>
      </c>
      <c r="G88" s="26">
        <v>25455.88</v>
      </c>
      <c r="H88" s="26">
        <v>23667.4</v>
      </c>
      <c r="I88" s="26">
        <v>1788.48</v>
      </c>
      <c r="J88" s="26">
        <v>670.99</v>
      </c>
    </row>
    <row r="89" spans="1:10" x14ac:dyDescent="0.25">
      <c r="A89" s="5"/>
      <c r="B89" s="6">
        <v>353</v>
      </c>
      <c r="C89" s="6" t="s">
        <v>10</v>
      </c>
      <c r="D89" s="6">
        <v>8599</v>
      </c>
      <c r="E89" s="7" t="s">
        <v>793</v>
      </c>
      <c r="F89" s="8" t="s">
        <v>736</v>
      </c>
      <c r="G89" s="26">
        <v>4277.5600000000004</v>
      </c>
      <c r="H89" s="26">
        <v>3977.02</v>
      </c>
      <c r="I89" s="26">
        <v>300.54000000000002</v>
      </c>
      <c r="J89" s="26">
        <v>112.74</v>
      </c>
    </row>
    <row r="90" spans="1:10" x14ac:dyDescent="0.25">
      <c r="A90" s="5"/>
      <c r="B90" s="6">
        <v>353</v>
      </c>
      <c r="C90" s="6" t="s">
        <v>10</v>
      </c>
      <c r="D90" s="6">
        <v>8600</v>
      </c>
      <c r="E90" s="7" t="s">
        <v>794</v>
      </c>
      <c r="F90" s="8" t="s">
        <v>736</v>
      </c>
      <c r="G90" s="26">
        <v>6251.64</v>
      </c>
      <c r="H90" s="26">
        <v>5812.07</v>
      </c>
      <c r="I90" s="26">
        <v>439.57</v>
      </c>
      <c r="J90" s="26">
        <v>164.78</v>
      </c>
    </row>
    <row r="91" spans="1:10" x14ac:dyDescent="0.25">
      <c r="A91" s="5"/>
      <c r="B91" s="6">
        <v>353</v>
      </c>
      <c r="C91" s="6" t="s">
        <v>10</v>
      </c>
      <c r="D91" s="6">
        <v>8605</v>
      </c>
      <c r="E91" s="7" t="s">
        <v>795</v>
      </c>
      <c r="F91" s="8" t="s">
        <v>736</v>
      </c>
      <c r="G91" s="26">
        <v>74871.08</v>
      </c>
      <c r="H91" s="26">
        <v>69607.94</v>
      </c>
      <c r="I91" s="26">
        <v>5263.14</v>
      </c>
      <c r="J91" s="26">
        <v>1973.43</v>
      </c>
    </row>
    <row r="92" spans="1:10" x14ac:dyDescent="0.25">
      <c r="A92" s="5"/>
      <c r="B92" s="6">
        <v>353</v>
      </c>
      <c r="C92" s="6" t="s">
        <v>10</v>
      </c>
      <c r="D92" s="6">
        <v>8606</v>
      </c>
      <c r="E92" s="7" t="s">
        <v>796</v>
      </c>
      <c r="F92" s="8" t="s">
        <v>736</v>
      </c>
      <c r="G92" s="26">
        <v>30012.91</v>
      </c>
      <c r="H92" s="26">
        <v>27903.32</v>
      </c>
      <c r="I92" s="26">
        <v>2109.59</v>
      </c>
      <c r="J92" s="26">
        <v>791.09</v>
      </c>
    </row>
    <row r="93" spans="1:10" x14ac:dyDescent="0.25">
      <c r="A93" s="5"/>
      <c r="B93" s="6">
        <v>353</v>
      </c>
      <c r="C93" s="6" t="s">
        <v>10</v>
      </c>
      <c r="D93" s="6">
        <v>8607</v>
      </c>
      <c r="E93" s="7" t="s">
        <v>797</v>
      </c>
      <c r="F93" s="8" t="s">
        <v>736</v>
      </c>
      <c r="G93" s="26">
        <v>14356.98</v>
      </c>
      <c r="H93" s="26">
        <v>13348.06</v>
      </c>
      <c r="I93" s="26">
        <v>1008.92</v>
      </c>
      <c r="J93" s="26">
        <v>378.42</v>
      </c>
    </row>
    <row r="94" spans="1:10" x14ac:dyDescent="0.25">
      <c r="A94" s="5"/>
      <c r="B94" s="6"/>
      <c r="C94" s="6"/>
      <c r="D94" s="6"/>
      <c r="E94" s="7" t="s">
        <v>836</v>
      </c>
      <c r="F94" s="8" t="s">
        <v>736</v>
      </c>
      <c r="G94" s="26">
        <f>SUM(G6:G93)</f>
        <v>1678580.9799999995</v>
      </c>
      <c r="H94" s="26">
        <f>SUM(H6:H93)</f>
        <v>1255820.0199999998</v>
      </c>
      <c r="I94" s="26">
        <f>SUM(I6:I93)</f>
        <v>422760.96000000002</v>
      </c>
      <c r="J94" s="26">
        <f>SUM(J6:J93)</f>
        <v>40859.80999999999</v>
      </c>
    </row>
    <row r="95" spans="1:10" x14ac:dyDescent="0.25">
      <c r="A95" s="17"/>
      <c r="B95" s="17"/>
      <c r="C95" s="17"/>
      <c r="D95" s="17"/>
      <c r="E95" s="72"/>
      <c r="F95" s="15"/>
      <c r="G95" s="16"/>
      <c r="H95" s="16"/>
      <c r="I95" s="16"/>
      <c r="J95" s="16"/>
    </row>
    <row r="97" spans="2:10" x14ac:dyDescent="0.25">
      <c r="B97" s="13" t="s">
        <v>799</v>
      </c>
      <c r="C97" s="23" t="str">
        <f>IF($F$2="N","T"," ")</f>
        <v>T</v>
      </c>
      <c r="G97" s="19">
        <f>SUMIF($C$6:$C93,$C97,G$6:G93)</f>
        <v>1678580.9799999995</v>
      </c>
      <c r="H97" s="19">
        <f>SUMIF($C$6:$C93,$C97,H$6:H93)</f>
        <v>1255820.0199999998</v>
      </c>
      <c r="I97" s="19">
        <f>SUMIF($C$6:$C93,$C97,I$6:I93)</f>
        <v>422760.96000000002</v>
      </c>
      <c r="J97" s="19">
        <f>SUMIF($C$6:$C93,$C97,J$6:J93)</f>
        <v>40859.80999999999</v>
      </c>
    </row>
    <row r="98" spans="2:10" x14ac:dyDescent="0.25">
      <c r="B98" t="s">
        <v>800</v>
      </c>
      <c r="C98" s="23" t="s">
        <v>21</v>
      </c>
      <c r="G98" s="19">
        <f>G94-G97</f>
        <v>0</v>
      </c>
      <c r="H98" s="19">
        <f>H94-H97</f>
        <v>0</v>
      </c>
      <c r="I98" s="19">
        <f>I94-I97</f>
        <v>0</v>
      </c>
      <c r="J98" s="19">
        <f>J94-J97</f>
        <v>0</v>
      </c>
    </row>
    <row r="101" spans="2:10" x14ac:dyDescent="0.25">
      <c r="B101" s="131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2"/>
  <sheetViews>
    <sheetView workbookViewId="0">
      <selection activeCell="G26" sqref="G26"/>
    </sheetView>
  </sheetViews>
  <sheetFormatPr defaultRowHeight="15" x14ac:dyDescent="0.25"/>
  <cols>
    <col min="1" max="1" width="18.42578125" customWidth="1"/>
    <col min="4" max="4" width="11.140625" customWidth="1"/>
    <col min="5" max="5" width="38" bestFit="1" customWidth="1"/>
    <col min="6" max="6" width="24" bestFit="1" customWidth="1"/>
    <col min="7" max="7" width="10.28515625" customWidth="1"/>
    <col min="8" max="8" width="11.85546875" customWidth="1"/>
  </cols>
  <sheetData>
    <row r="1" spans="1:10" ht="19.899999999999999" thickBot="1" x14ac:dyDescent="0.4">
      <c r="A1" s="48" t="str">
        <f>SummarySubstations!$B$1</f>
        <v>Tri-State SPP Asset Listing</v>
      </c>
      <c r="B1" s="48"/>
      <c r="C1" s="48"/>
      <c r="D1" s="48"/>
      <c r="E1" s="48"/>
      <c r="F1" t="s">
        <v>871</v>
      </c>
    </row>
    <row r="2" spans="1:10" ht="18" thickTop="1" thickBot="1" x14ac:dyDescent="0.35">
      <c r="A2" s="47" t="s">
        <v>843</v>
      </c>
      <c r="B2" s="47"/>
      <c r="C2" s="47"/>
      <c r="D2" s="47">
        <f>SummarySubstations!A31</f>
        <v>24</v>
      </c>
      <c r="E2" s="47" t="str">
        <f ca="1">RIGHT(CELL("filename",A1),LEN(CELL("filename",A1))- FIND("]",CELL("filename",A1),1))</f>
        <v>Lynn</v>
      </c>
      <c r="F2" t="str">
        <f>SummarySubstations!E31</f>
        <v>N</v>
      </c>
    </row>
    <row r="3" spans="1:10" thickTop="1" x14ac:dyDescent="0.3"/>
    <row r="5" spans="1:10" ht="14.45" x14ac:dyDescent="0.3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  <c r="H5" s="2" t="s">
        <v>7</v>
      </c>
      <c r="I5" s="2" t="s">
        <v>8</v>
      </c>
      <c r="J5" s="4" t="s">
        <v>9</v>
      </c>
    </row>
    <row r="6" spans="1:10" x14ac:dyDescent="0.25">
      <c r="A6" s="5"/>
      <c r="B6" s="6">
        <v>350</v>
      </c>
      <c r="C6" s="6" t="s">
        <v>10</v>
      </c>
      <c r="D6" s="6">
        <v>16241</v>
      </c>
      <c r="E6" s="7" t="s">
        <v>556</v>
      </c>
      <c r="F6" s="8" t="s">
        <v>557</v>
      </c>
      <c r="G6" s="26">
        <v>37.08</v>
      </c>
      <c r="H6" s="134">
        <v>0</v>
      </c>
      <c r="I6" s="134">
        <v>37.08</v>
      </c>
      <c r="J6" s="134">
        <v>0</v>
      </c>
    </row>
    <row r="7" spans="1:10" ht="14.45" x14ac:dyDescent="0.3">
      <c r="A7" s="5"/>
      <c r="B7" s="6">
        <v>352</v>
      </c>
      <c r="C7" s="6" t="s">
        <v>10</v>
      </c>
      <c r="D7" s="6">
        <v>16442</v>
      </c>
      <c r="E7" s="7" t="s">
        <v>558</v>
      </c>
      <c r="F7" s="8" t="s">
        <v>557</v>
      </c>
      <c r="G7" s="26">
        <v>22244.639999999999</v>
      </c>
      <c r="H7" s="134">
        <v>19897.12</v>
      </c>
      <c r="I7" s="134">
        <v>2347.52</v>
      </c>
      <c r="J7" s="134">
        <v>612.41999999999996</v>
      </c>
    </row>
    <row r="8" spans="1:10" ht="14.45" x14ac:dyDescent="0.3">
      <c r="A8" s="5"/>
      <c r="B8" s="6">
        <v>352</v>
      </c>
      <c r="C8" s="6" t="s">
        <v>10</v>
      </c>
      <c r="D8" s="6">
        <v>16444</v>
      </c>
      <c r="E8" s="7" t="s">
        <v>559</v>
      </c>
      <c r="F8" s="8" t="s">
        <v>557</v>
      </c>
      <c r="G8" s="26">
        <v>6538.48</v>
      </c>
      <c r="H8" s="134">
        <v>5848.64</v>
      </c>
      <c r="I8" s="134">
        <v>689.84</v>
      </c>
      <c r="J8" s="134">
        <v>180.03</v>
      </c>
    </row>
    <row r="9" spans="1:10" ht="14.45" x14ac:dyDescent="0.3">
      <c r="A9" s="5"/>
      <c r="B9" s="6">
        <v>353</v>
      </c>
      <c r="C9" s="6" t="s">
        <v>10</v>
      </c>
      <c r="D9" s="6">
        <v>16439</v>
      </c>
      <c r="E9" s="7" t="s">
        <v>560</v>
      </c>
      <c r="F9" s="8" t="s">
        <v>557</v>
      </c>
      <c r="G9" s="26">
        <v>22530.57</v>
      </c>
      <c r="H9" s="134">
        <v>20152.91</v>
      </c>
      <c r="I9" s="134">
        <v>2377.66</v>
      </c>
      <c r="J9" s="134">
        <v>620.30999999999995</v>
      </c>
    </row>
    <row r="10" spans="1:10" ht="14.45" x14ac:dyDescent="0.3">
      <c r="A10" s="5"/>
      <c r="B10" s="6">
        <v>353</v>
      </c>
      <c r="C10" s="6" t="s">
        <v>10</v>
      </c>
      <c r="D10" s="6">
        <v>16440</v>
      </c>
      <c r="E10" s="7" t="s">
        <v>561</v>
      </c>
      <c r="F10" s="8" t="s">
        <v>557</v>
      </c>
      <c r="G10" s="26">
        <v>13860.84</v>
      </c>
      <c r="H10" s="134">
        <v>12397.85</v>
      </c>
      <c r="I10" s="134">
        <v>1462.99</v>
      </c>
      <c r="J10" s="134">
        <v>381.6</v>
      </c>
    </row>
    <row r="11" spans="1:10" ht="14.45" x14ac:dyDescent="0.3">
      <c r="A11" s="5"/>
      <c r="B11" s="6">
        <v>353</v>
      </c>
      <c r="C11" s="6" t="s">
        <v>10</v>
      </c>
      <c r="D11" s="6">
        <v>16443</v>
      </c>
      <c r="E11" s="7" t="s">
        <v>124</v>
      </c>
      <c r="F11" s="8" t="s">
        <v>557</v>
      </c>
      <c r="G11" s="26">
        <v>7808.26</v>
      </c>
      <c r="H11" s="134">
        <v>6983.91</v>
      </c>
      <c r="I11" s="134">
        <v>824.35</v>
      </c>
      <c r="J11" s="134">
        <v>214.97</v>
      </c>
    </row>
    <row r="12" spans="1:10" ht="14.45" x14ac:dyDescent="0.3">
      <c r="A12" s="5"/>
      <c r="B12" s="6">
        <v>353</v>
      </c>
      <c r="C12" s="6" t="s">
        <v>10</v>
      </c>
      <c r="D12" s="6">
        <v>57880</v>
      </c>
      <c r="E12" s="7" t="s">
        <v>43</v>
      </c>
      <c r="F12" s="8" t="s">
        <v>557</v>
      </c>
      <c r="G12" s="26">
        <v>1700.56</v>
      </c>
      <c r="H12" s="134">
        <v>588.9</v>
      </c>
      <c r="I12" s="134">
        <v>1111.6600000000001</v>
      </c>
      <c r="J12" s="134">
        <v>46.8</v>
      </c>
    </row>
    <row r="13" spans="1:10" ht="14.45" x14ac:dyDescent="0.3">
      <c r="A13" s="5"/>
      <c r="B13" s="6">
        <v>353</v>
      </c>
      <c r="C13" s="6" t="s">
        <v>10</v>
      </c>
      <c r="D13" s="6">
        <v>6763</v>
      </c>
      <c r="E13" s="7" t="s">
        <v>562</v>
      </c>
      <c r="F13" s="8" t="s">
        <v>557</v>
      </c>
      <c r="G13" s="26">
        <v>50.08</v>
      </c>
      <c r="H13" s="134">
        <v>45.19</v>
      </c>
      <c r="I13" s="134">
        <v>4.8899999999999997</v>
      </c>
      <c r="J13" s="134">
        <v>1.35</v>
      </c>
    </row>
    <row r="14" spans="1:10" ht="14.45" x14ac:dyDescent="0.3">
      <c r="A14" s="5"/>
      <c r="B14" s="6">
        <v>353</v>
      </c>
      <c r="C14" s="6" t="s">
        <v>10</v>
      </c>
      <c r="D14" s="6">
        <v>6808</v>
      </c>
      <c r="E14" s="7" t="s">
        <v>563</v>
      </c>
      <c r="F14" s="8" t="s">
        <v>557</v>
      </c>
      <c r="G14" s="26">
        <v>571.51</v>
      </c>
      <c r="H14" s="134">
        <v>524.11</v>
      </c>
      <c r="I14" s="134">
        <v>47.4</v>
      </c>
      <c r="J14" s="134">
        <v>15.72</v>
      </c>
    </row>
    <row r="15" spans="1:10" ht="14.45" x14ac:dyDescent="0.3">
      <c r="A15" s="5"/>
      <c r="B15" s="6">
        <v>353</v>
      </c>
      <c r="C15" s="6" t="s">
        <v>10</v>
      </c>
      <c r="D15" s="6">
        <v>6917</v>
      </c>
      <c r="E15" s="7" t="s">
        <v>564</v>
      </c>
      <c r="F15" s="8" t="s">
        <v>557</v>
      </c>
      <c r="G15" s="26">
        <v>410.57</v>
      </c>
      <c r="H15" s="134">
        <v>376.4</v>
      </c>
      <c r="I15" s="134">
        <v>34.17</v>
      </c>
      <c r="J15" s="134">
        <v>11.29</v>
      </c>
    </row>
    <row r="16" spans="1:10" ht="14.45" x14ac:dyDescent="0.3">
      <c r="A16" s="5"/>
      <c r="B16" s="6">
        <v>353</v>
      </c>
      <c r="C16" s="6" t="s">
        <v>10</v>
      </c>
      <c r="D16" s="6">
        <v>7086</v>
      </c>
      <c r="E16" s="7" t="s">
        <v>565</v>
      </c>
      <c r="F16" s="8" t="s">
        <v>557</v>
      </c>
      <c r="G16" s="26">
        <v>1203.22</v>
      </c>
      <c r="H16" s="134">
        <v>1103.82</v>
      </c>
      <c r="I16" s="134">
        <v>99.4</v>
      </c>
      <c r="J16" s="134">
        <v>33.11</v>
      </c>
    </row>
    <row r="17" spans="1:10" ht="14.45" x14ac:dyDescent="0.3">
      <c r="A17" s="5"/>
      <c r="B17" s="6">
        <v>353</v>
      </c>
      <c r="C17" s="6" t="s">
        <v>10</v>
      </c>
      <c r="D17" s="6">
        <v>8489</v>
      </c>
      <c r="E17" s="7" t="s">
        <v>566</v>
      </c>
      <c r="F17" s="8" t="s">
        <v>557</v>
      </c>
      <c r="G17" s="26">
        <v>13801.22</v>
      </c>
      <c r="H17" s="134">
        <v>9909.9599999999991</v>
      </c>
      <c r="I17" s="134">
        <v>3891.26</v>
      </c>
      <c r="J17" s="134">
        <v>376.54</v>
      </c>
    </row>
    <row r="18" spans="1:10" ht="14.45" x14ac:dyDescent="0.3">
      <c r="A18" s="5"/>
      <c r="B18" s="6">
        <v>353</v>
      </c>
      <c r="C18" s="6" t="s">
        <v>10</v>
      </c>
      <c r="D18" s="6">
        <v>8490</v>
      </c>
      <c r="E18" s="7" t="s">
        <v>567</v>
      </c>
      <c r="F18" s="8" t="s">
        <v>557</v>
      </c>
      <c r="G18" s="26">
        <v>3023.86</v>
      </c>
      <c r="H18" s="134">
        <v>2171.56</v>
      </c>
      <c r="I18" s="134">
        <v>852.3</v>
      </c>
      <c r="J18" s="134">
        <v>82.5</v>
      </c>
    </row>
    <row r="19" spans="1:10" ht="14.45" x14ac:dyDescent="0.3">
      <c r="A19" s="5"/>
      <c r="B19" s="6">
        <v>353</v>
      </c>
      <c r="C19" s="6" t="s">
        <v>10</v>
      </c>
      <c r="D19" s="6">
        <v>8491</v>
      </c>
      <c r="E19" s="7" t="s">
        <v>568</v>
      </c>
      <c r="F19" s="8" t="s">
        <v>557</v>
      </c>
      <c r="G19" s="26">
        <v>1035.77</v>
      </c>
      <c r="H19" s="134">
        <v>741.51</v>
      </c>
      <c r="I19" s="134">
        <v>294.26</v>
      </c>
      <c r="J19" s="134">
        <v>28.51</v>
      </c>
    </row>
    <row r="20" spans="1:10" ht="14.45" x14ac:dyDescent="0.3">
      <c r="A20" s="5"/>
      <c r="B20" s="6">
        <v>353</v>
      </c>
      <c r="C20" s="6" t="s">
        <v>10</v>
      </c>
      <c r="D20" s="6">
        <v>8500</v>
      </c>
      <c r="E20" s="7" t="s">
        <v>569</v>
      </c>
      <c r="F20" s="8" t="s">
        <v>557</v>
      </c>
      <c r="G20" s="26">
        <v>3345.47</v>
      </c>
      <c r="H20" s="134">
        <v>2402.35</v>
      </c>
      <c r="I20" s="134">
        <v>943.12</v>
      </c>
      <c r="J20" s="134">
        <v>91.27</v>
      </c>
    </row>
    <row r="21" spans="1:10" ht="14.45" x14ac:dyDescent="0.3">
      <c r="A21" s="5"/>
      <c r="B21" s="6">
        <v>353</v>
      </c>
      <c r="C21" s="6" t="s">
        <v>10</v>
      </c>
      <c r="D21" s="6">
        <v>8501</v>
      </c>
      <c r="E21" s="7" t="s">
        <v>570</v>
      </c>
      <c r="F21" s="8" t="s">
        <v>557</v>
      </c>
      <c r="G21" s="26">
        <v>6774.22</v>
      </c>
      <c r="H21" s="134">
        <v>4864.2299999999996</v>
      </c>
      <c r="I21" s="134">
        <v>1909.99</v>
      </c>
      <c r="J21" s="134">
        <v>184.83</v>
      </c>
    </row>
    <row r="22" spans="1:10" ht="14.45" x14ac:dyDescent="0.3">
      <c r="A22" s="5"/>
      <c r="B22" s="6">
        <v>353</v>
      </c>
      <c r="C22" s="6" t="s">
        <v>10</v>
      </c>
      <c r="D22" s="6">
        <v>8502</v>
      </c>
      <c r="E22" s="7" t="s">
        <v>571</v>
      </c>
      <c r="F22" s="8" t="s">
        <v>557</v>
      </c>
      <c r="G22" s="26">
        <v>12852.16</v>
      </c>
      <c r="H22" s="134">
        <v>9228.6</v>
      </c>
      <c r="I22" s="134">
        <v>3623.56</v>
      </c>
      <c r="J22" s="134">
        <v>350.66</v>
      </c>
    </row>
    <row r="23" spans="1:10" ht="14.45" x14ac:dyDescent="0.3">
      <c r="A23" s="5"/>
      <c r="B23" s="6">
        <v>353</v>
      </c>
      <c r="C23" s="6" t="s">
        <v>10</v>
      </c>
      <c r="D23" s="6">
        <v>7259</v>
      </c>
      <c r="E23" s="7" t="s">
        <v>572</v>
      </c>
      <c r="F23" s="8" t="s">
        <v>557</v>
      </c>
      <c r="G23" s="26">
        <v>0</v>
      </c>
      <c r="H23" s="134">
        <v>0</v>
      </c>
      <c r="I23" s="134">
        <v>0</v>
      </c>
      <c r="J23" s="134">
        <v>0</v>
      </c>
    </row>
    <row r="24" spans="1:10" x14ac:dyDescent="0.25">
      <c r="A24" s="5"/>
      <c r="B24" s="6">
        <v>353</v>
      </c>
      <c r="C24" s="6" t="s">
        <v>10</v>
      </c>
      <c r="D24" s="6">
        <v>1104</v>
      </c>
      <c r="E24" s="7" t="s">
        <v>510</v>
      </c>
      <c r="F24" s="8" t="s">
        <v>557</v>
      </c>
      <c r="G24" s="26">
        <v>2561.15</v>
      </c>
      <c r="H24" s="134">
        <v>2561.15</v>
      </c>
      <c r="I24" s="134">
        <v>0</v>
      </c>
      <c r="J24" s="134">
        <v>0</v>
      </c>
    </row>
    <row r="25" spans="1:10" x14ac:dyDescent="0.25">
      <c r="A25" s="5"/>
      <c r="B25" s="6">
        <v>353</v>
      </c>
      <c r="C25" s="6" t="s">
        <v>10</v>
      </c>
      <c r="D25" s="6">
        <v>1105</v>
      </c>
      <c r="E25" s="7" t="s">
        <v>573</v>
      </c>
      <c r="F25" s="8" t="s">
        <v>557</v>
      </c>
      <c r="G25" s="26">
        <v>197.02</v>
      </c>
      <c r="H25" s="134">
        <v>197.02</v>
      </c>
      <c r="I25" s="134">
        <v>0</v>
      </c>
      <c r="J25" s="134">
        <v>0</v>
      </c>
    </row>
    <row r="26" spans="1:10" ht="14.45" x14ac:dyDescent="0.3">
      <c r="A26" s="5"/>
      <c r="B26" s="6"/>
      <c r="C26" s="6"/>
      <c r="D26" s="6"/>
      <c r="E26" s="7" t="s">
        <v>836</v>
      </c>
      <c r="F26" s="8" t="s">
        <v>557</v>
      </c>
      <c r="G26" s="26">
        <f>SUM(G6:G25)</f>
        <v>120546.68000000001</v>
      </c>
      <c r="H26" s="26">
        <f>SUM(H6:H25)</f>
        <v>99995.23</v>
      </c>
      <c r="I26" s="26">
        <f>SUM(I6:I25)</f>
        <v>20551.45</v>
      </c>
      <c r="J26" s="26">
        <f>SUM(J6:J25)</f>
        <v>3231.9099999999994</v>
      </c>
    </row>
    <row r="27" spans="1:10" ht="14.45" x14ac:dyDescent="0.3">
      <c r="A27" s="17"/>
      <c r="B27" s="17"/>
      <c r="C27" s="17"/>
      <c r="D27" s="17"/>
      <c r="E27" s="72"/>
      <c r="F27" s="15"/>
      <c r="G27" s="54"/>
      <c r="H27" s="54"/>
      <c r="I27" s="54"/>
      <c r="J27" s="54"/>
    </row>
    <row r="29" spans="1:10" ht="14.45" x14ac:dyDescent="0.3">
      <c r="B29" s="13" t="s">
        <v>799</v>
      </c>
      <c r="C29" s="23" t="str">
        <f>IF($F$2="N","T"," ")</f>
        <v>T</v>
      </c>
      <c r="G29" s="19">
        <f>SUMIF($C$6:$C25,$C29,G$6:G25)</f>
        <v>120546.68000000001</v>
      </c>
      <c r="H29" s="19">
        <f>SUMIF($C$6:$C25,$C29,H$6:H25)</f>
        <v>99995.23</v>
      </c>
      <c r="I29" s="19">
        <f>SUMIF($C$6:$C25,$C29,I$6:I25)</f>
        <v>20551.45</v>
      </c>
      <c r="J29" s="19">
        <f>SUMIF($C$6:$C25,$C29,J$6:J25)</f>
        <v>3231.9099999999994</v>
      </c>
    </row>
    <row r="30" spans="1:10" x14ac:dyDescent="0.25">
      <c r="B30" t="s">
        <v>800</v>
      </c>
      <c r="C30" s="23" t="s">
        <v>21</v>
      </c>
      <c r="G30" s="19">
        <f>G26-G29</f>
        <v>0</v>
      </c>
      <c r="H30" s="19">
        <f>H26-H29</f>
        <v>0</v>
      </c>
      <c r="I30" s="19">
        <f>I26-I29</f>
        <v>0</v>
      </c>
      <c r="J30" s="19">
        <f>J26-J29</f>
        <v>0</v>
      </c>
    </row>
    <row r="32" spans="1:10" x14ac:dyDescent="0.25">
      <c r="B32" s="131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5"/>
  <sheetViews>
    <sheetView workbookViewId="0">
      <selection activeCell="B35" sqref="B35"/>
    </sheetView>
  </sheetViews>
  <sheetFormatPr defaultRowHeight="15" x14ac:dyDescent="0.25"/>
  <cols>
    <col min="1" max="1" width="14.42578125" customWidth="1"/>
  </cols>
  <sheetData>
    <row r="1" spans="1:10" ht="19.899999999999999" thickBot="1" x14ac:dyDescent="0.4">
      <c r="A1" s="48" t="str">
        <f>SummarySubstations!$B$1</f>
        <v>Tri-State SPP Asset Listing</v>
      </c>
      <c r="B1" s="48"/>
      <c r="C1" s="48"/>
      <c r="D1" s="48"/>
      <c r="E1" s="48"/>
      <c r="F1" t="s">
        <v>871</v>
      </c>
    </row>
    <row r="2" spans="1:10" ht="18" thickTop="1" thickBot="1" x14ac:dyDescent="0.35">
      <c r="A2" s="47" t="s">
        <v>843</v>
      </c>
      <c r="B2" s="47"/>
      <c r="C2" s="47"/>
      <c r="D2" s="47">
        <f>SummarySubstations!A32</f>
        <v>25</v>
      </c>
      <c r="E2" s="47" t="str">
        <f ca="1">RIGHT(CELL("filename",A1),LEN(CELL("filename",A1))- FIND("]",CELL("filename",A1),1))</f>
        <v>McConaughy</v>
      </c>
      <c r="G2" t="str">
        <f>SummarySubstations!E32</f>
        <v>N</v>
      </c>
    </row>
    <row r="3" spans="1:10" thickTop="1" x14ac:dyDescent="0.3"/>
    <row r="4" spans="1:10" thickBot="1" x14ac:dyDescent="0.35"/>
    <row r="5" spans="1:10" ht="14.45" x14ac:dyDescent="0.3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  <c r="H5" s="2" t="s">
        <v>7</v>
      </c>
      <c r="I5" s="2" t="s">
        <v>8</v>
      </c>
      <c r="J5" s="4" t="s">
        <v>9</v>
      </c>
    </row>
    <row r="6" spans="1:10" ht="14.45" x14ac:dyDescent="0.3">
      <c r="A6" s="5"/>
      <c r="B6" s="6">
        <v>350</v>
      </c>
      <c r="C6" s="6" t="s">
        <v>10</v>
      </c>
      <c r="D6" s="6"/>
      <c r="E6" s="7"/>
      <c r="F6" s="8"/>
      <c r="G6" s="26"/>
      <c r="H6" s="64"/>
      <c r="I6" s="64"/>
      <c r="J6" s="65"/>
    </row>
    <row r="7" spans="1:10" ht="14.45" x14ac:dyDescent="0.3">
      <c r="A7" s="5"/>
      <c r="B7" s="6">
        <v>352</v>
      </c>
      <c r="C7" s="6" t="s">
        <v>10</v>
      </c>
      <c r="D7" s="6"/>
      <c r="E7" s="7"/>
      <c r="F7" s="8"/>
      <c r="G7" s="26"/>
      <c r="H7" s="64"/>
      <c r="I7" s="64"/>
      <c r="J7" s="65"/>
    </row>
    <row r="8" spans="1:10" ht="14.45" x14ac:dyDescent="0.3">
      <c r="A8" s="5"/>
      <c r="B8" s="6">
        <v>352</v>
      </c>
      <c r="C8" s="6" t="s">
        <v>10</v>
      </c>
      <c r="D8" s="6"/>
      <c r="E8" s="7"/>
      <c r="F8" s="8"/>
      <c r="G8" s="26"/>
      <c r="H8" s="64"/>
      <c r="I8" s="64"/>
      <c r="J8" s="65"/>
    </row>
    <row r="9" spans="1:10" ht="14.45" x14ac:dyDescent="0.3">
      <c r="A9" s="5"/>
      <c r="B9" s="6">
        <v>353</v>
      </c>
      <c r="C9" s="6" t="s">
        <v>10</v>
      </c>
      <c r="D9" s="6"/>
      <c r="E9" s="7"/>
      <c r="F9" s="8"/>
      <c r="G9" s="26"/>
      <c r="H9" s="64"/>
      <c r="I9" s="64"/>
      <c r="J9" s="65"/>
    </row>
    <row r="10" spans="1:10" ht="14.45" x14ac:dyDescent="0.3">
      <c r="A10" s="5"/>
      <c r="B10" s="6">
        <v>353</v>
      </c>
      <c r="C10" s="6" t="s">
        <v>10</v>
      </c>
      <c r="D10" s="6"/>
      <c r="E10" s="7"/>
      <c r="F10" s="8"/>
      <c r="G10" s="26"/>
      <c r="H10" s="64"/>
      <c r="I10" s="64"/>
      <c r="J10" s="65"/>
    </row>
    <row r="11" spans="1:10" ht="14.45" x14ac:dyDescent="0.3">
      <c r="A11" s="5"/>
      <c r="B11" s="6">
        <v>353</v>
      </c>
      <c r="C11" s="6" t="s">
        <v>10</v>
      </c>
      <c r="D11" s="6"/>
      <c r="E11" s="7"/>
      <c r="F11" s="8"/>
      <c r="G11" s="26"/>
      <c r="H11" s="64"/>
      <c r="I11" s="64"/>
      <c r="J11" s="65"/>
    </row>
    <row r="12" spans="1:10" ht="14.45" x14ac:dyDescent="0.3">
      <c r="A12" s="5"/>
      <c r="B12" s="6">
        <v>353</v>
      </c>
      <c r="C12" s="6" t="s">
        <v>10</v>
      </c>
      <c r="D12" s="6"/>
      <c r="E12" s="7"/>
      <c r="F12" s="8"/>
      <c r="G12" s="26"/>
      <c r="H12" s="64"/>
      <c r="I12" s="64"/>
      <c r="J12" s="65"/>
    </row>
    <row r="13" spans="1:10" ht="14.45" x14ac:dyDescent="0.3">
      <c r="A13" s="5"/>
      <c r="B13" s="6">
        <v>353</v>
      </c>
      <c r="C13" s="6" t="s">
        <v>10</v>
      </c>
      <c r="D13" s="6"/>
      <c r="E13" s="7"/>
      <c r="F13" s="8"/>
      <c r="G13" s="26"/>
      <c r="H13" s="64"/>
      <c r="I13" s="64"/>
      <c r="J13" s="65"/>
    </row>
    <row r="14" spans="1:10" ht="14.45" x14ac:dyDescent="0.3">
      <c r="A14" s="5"/>
      <c r="B14" s="6">
        <v>353</v>
      </c>
      <c r="C14" s="6" t="s">
        <v>10</v>
      </c>
      <c r="D14" s="6"/>
      <c r="E14" s="7"/>
      <c r="F14" s="8"/>
      <c r="G14" s="26"/>
      <c r="H14" s="64"/>
      <c r="I14" s="64"/>
      <c r="J14" s="65"/>
    </row>
    <row r="15" spans="1:10" ht="14.45" x14ac:dyDescent="0.3">
      <c r="A15" s="5"/>
      <c r="B15" s="6">
        <v>353</v>
      </c>
      <c r="C15" s="6" t="s">
        <v>10</v>
      </c>
      <c r="D15" s="6"/>
      <c r="E15" s="7"/>
      <c r="F15" s="8"/>
      <c r="G15" s="26"/>
      <c r="H15" s="64"/>
      <c r="I15" s="64"/>
      <c r="J15" s="65"/>
    </row>
    <row r="16" spans="1:10" ht="14.45" x14ac:dyDescent="0.3">
      <c r="A16" s="5"/>
      <c r="B16" s="6">
        <v>353</v>
      </c>
      <c r="C16" s="6" t="s">
        <v>10</v>
      </c>
      <c r="D16" s="6"/>
      <c r="E16" s="7"/>
      <c r="F16" s="8"/>
      <c r="G16" s="26"/>
      <c r="H16" s="64"/>
      <c r="I16" s="64"/>
      <c r="J16" s="65"/>
    </row>
    <row r="17" spans="1:10" ht="14.45" x14ac:dyDescent="0.3">
      <c r="A17" s="5"/>
      <c r="B17" s="6">
        <v>353</v>
      </c>
      <c r="C17" s="6" t="s">
        <v>10</v>
      </c>
      <c r="D17" s="6"/>
      <c r="E17" s="7"/>
      <c r="F17" s="8"/>
      <c r="G17" s="26"/>
      <c r="H17" s="64"/>
      <c r="I17" s="64"/>
      <c r="J17" s="65"/>
    </row>
    <row r="18" spans="1:10" ht="14.45" x14ac:dyDescent="0.3">
      <c r="A18" s="5"/>
      <c r="B18" s="6">
        <v>353</v>
      </c>
      <c r="C18" s="6" t="s">
        <v>10</v>
      </c>
      <c r="D18" s="6"/>
      <c r="E18" s="7"/>
      <c r="F18" s="8"/>
      <c r="G18" s="26"/>
      <c r="H18" s="64"/>
      <c r="I18" s="64"/>
      <c r="J18" s="65"/>
    </row>
    <row r="19" spans="1:10" ht="14.45" x14ac:dyDescent="0.3">
      <c r="A19" s="5"/>
      <c r="B19" s="6">
        <v>353</v>
      </c>
      <c r="C19" s="6" t="s">
        <v>10</v>
      </c>
      <c r="D19" s="6"/>
      <c r="E19" s="7"/>
      <c r="F19" s="8"/>
      <c r="G19" s="26"/>
      <c r="H19" s="64"/>
      <c r="I19" s="64"/>
      <c r="J19" s="65"/>
    </row>
    <row r="20" spans="1:10" ht="14.45" x14ac:dyDescent="0.3">
      <c r="A20" s="5"/>
      <c r="B20" s="6">
        <v>353</v>
      </c>
      <c r="C20" s="6" t="s">
        <v>10</v>
      </c>
      <c r="D20" s="6"/>
      <c r="E20" s="7"/>
      <c r="F20" s="8"/>
      <c r="G20" s="26"/>
      <c r="H20" s="64"/>
      <c r="I20" s="64"/>
      <c r="J20" s="65"/>
    </row>
    <row r="21" spans="1:10" ht="14.45" x14ac:dyDescent="0.3">
      <c r="A21" s="5"/>
      <c r="B21" s="6">
        <v>353</v>
      </c>
      <c r="C21" s="6" t="s">
        <v>10</v>
      </c>
      <c r="D21" s="6"/>
      <c r="E21" s="7"/>
      <c r="F21" s="8"/>
      <c r="G21" s="26"/>
      <c r="H21" s="64"/>
      <c r="I21" s="64"/>
      <c r="J21" s="65"/>
    </row>
    <row r="22" spans="1:10" ht="14.45" x14ac:dyDescent="0.3">
      <c r="A22" s="5"/>
      <c r="B22" s="6">
        <v>353</v>
      </c>
      <c r="C22" s="6" t="s">
        <v>10</v>
      </c>
      <c r="D22" s="6"/>
      <c r="E22" s="7"/>
      <c r="F22" s="8"/>
      <c r="G22" s="26"/>
      <c r="H22" s="64"/>
      <c r="I22" s="64"/>
      <c r="J22" s="65"/>
    </row>
    <row r="23" spans="1:10" ht="14.45" x14ac:dyDescent="0.3">
      <c r="A23" s="5"/>
      <c r="B23" s="6">
        <v>353</v>
      </c>
      <c r="C23" s="6" t="s">
        <v>10</v>
      </c>
      <c r="D23" s="6"/>
      <c r="E23" s="7"/>
      <c r="F23" s="8"/>
      <c r="G23" s="26"/>
      <c r="H23" s="64"/>
      <c r="I23" s="64"/>
      <c r="J23" s="65"/>
    </row>
    <row r="24" spans="1:10" ht="14.45" x14ac:dyDescent="0.3">
      <c r="A24" s="5"/>
      <c r="B24" s="6">
        <v>353</v>
      </c>
      <c r="C24" s="6" t="s">
        <v>10</v>
      </c>
      <c r="D24" s="6"/>
      <c r="E24" s="7"/>
      <c r="F24" s="8"/>
      <c r="G24" s="26"/>
      <c r="H24" s="64"/>
      <c r="I24" s="64"/>
      <c r="J24" s="65"/>
    </row>
    <row r="25" spans="1:10" ht="14.45" x14ac:dyDescent="0.3">
      <c r="A25" s="5"/>
      <c r="B25" s="6">
        <v>353</v>
      </c>
      <c r="C25" s="6" t="s">
        <v>10</v>
      </c>
      <c r="D25" s="6"/>
      <c r="E25" s="7"/>
      <c r="F25" s="8"/>
      <c r="G25" s="26"/>
      <c r="H25" s="64"/>
      <c r="I25" s="64"/>
      <c r="J25" s="65"/>
    </row>
    <row r="26" spans="1:10" ht="14.45" x14ac:dyDescent="0.3">
      <c r="A26" s="5"/>
      <c r="B26" s="6"/>
      <c r="C26" s="6"/>
      <c r="D26" s="6"/>
      <c r="E26" s="7" t="s">
        <v>836</v>
      </c>
      <c r="F26" s="8"/>
      <c r="G26" s="26">
        <f>SUM(G6:G25)</f>
        <v>0</v>
      </c>
      <c r="H26" s="26">
        <f>SUM(H6:H25)</f>
        <v>0</v>
      </c>
      <c r="I26" s="26">
        <f>SUM(I6:I25)</f>
        <v>0</v>
      </c>
      <c r="J26" s="26">
        <f>SUM(J6:J25)</f>
        <v>0</v>
      </c>
    </row>
    <row r="27" spans="1:10" ht="14.45" x14ac:dyDescent="0.3">
      <c r="A27" s="17"/>
      <c r="B27" s="17"/>
      <c r="C27" s="17"/>
      <c r="D27" s="17"/>
      <c r="E27" s="72"/>
      <c r="F27" s="15"/>
      <c r="G27" s="54"/>
      <c r="H27" s="54"/>
      <c r="I27" s="54"/>
      <c r="J27" s="54"/>
    </row>
    <row r="29" spans="1:10" ht="14.45" x14ac:dyDescent="0.3">
      <c r="B29" s="13" t="s">
        <v>799</v>
      </c>
      <c r="C29" s="23" t="str">
        <f>IF($F$2="N","T"," ")</f>
        <v xml:space="preserve"> </v>
      </c>
      <c r="G29" s="19">
        <f>SUMIF($C$6:$C25,$C29,G$6:G25)</f>
        <v>0</v>
      </c>
      <c r="H29" s="19">
        <f>SUMIF($C$6:$C25,$C29,H$6:H25)</f>
        <v>0</v>
      </c>
      <c r="I29" s="19">
        <f>SUMIF($C$6:$C25,$C29,I$6:I25)</f>
        <v>0</v>
      </c>
      <c r="J29" s="19">
        <f>SUMIF($C$6:$C25,$C29,J$6:J25)</f>
        <v>0</v>
      </c>
    </row>
    <row r="30" spans="1:10" ht="14.45" x14ac:dyDescent="0.3">
      <c r="B30" t="s">
        <v>800</v>
      </c>
      <c r="C30" s="23" t="s">
        <v>21</v>
      </c>
      <c r="G30" s="19">
        <f>G26-G29</f>
        <v>0</v>
      </c>
      <c r="H30" s="19">
        <f>H26-H29</f>
        <v>0</v>
      </c>
      <c r="I30" s="19">
        <f>I26-I29</f>
        <v>0</v>
      </c>
      <c r="J30" s="19">
        <f>J26-J29</f>
        <v>0</v>
      </c>
    </row>
    <row r="33" spans="2:2" ht="14.45" x14ac:dyDescent="0.3">
      <c r="B33" s="107"/>
    </row>
    <row r="34" spans="2:2" ht="14.45" x14ac:dyDescent="0.3">
      <c r="B34" s="107" t="s">
        <v>884</v>
      </c>
    </row>
    <row r="35" spans="2:2" ht="14.45" x14ac:dyDescent="0.3">
      <c r="B35" s="131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85"/>
  <sheetViews>
    <sheetView topLeftCell="A55" workbookViewId="0">
      <selection activeCell="F46" sqref="F46"/>
    </sheetView>
  </sheetViews>
  <sheetFormatPr defaultRowHeight="15" x14ac:dyDescent="0.25"/>
  <cols>
    <col min="1" max="1" width="19.140625" customWidth="1"/>
    <col min="2" max="2" width="9" bestFit="1" customWidth="1"/>
    <col min="4" max="4" width="11.140625" customWidth="1"/>
    <col min="5" max="5" width="43.42578125" bestFit="1" customWidth="1"/>
    <col min="6" max="6" width="31.42578125" bestFit="1" customWidth="1"/>
    <col min="7" max="7" width="13.140625" customWidth="1"/>
    <col min="8" max="10" width="11.85546875" customWidth="1"/>
  </cols>
  <sheetData>
    <row r="1" spans="1:10" ht="19.899999999999999" thickBot="1" x14ac:dyDescent="0.4">
      <c r="A1" s="48" t="str">
        <f>SummarySubstations!$B$1</f>
        <v>Tri-State SPP Asset Listing</v>
      </c>
      <c r="B1" s="48"/>
      <c r="C1" s="48"/>
      <c r="D1" s="48"/>
      <c r="E1" s="48"/>
      <c r="F1" t="s">
        <v>871</v>
      </c>
    </row>
    <row r="2" spans="1:10" ht="18" thickTop="1" thickBot="1" x14ac:dyDescent="0.35">
      <c r="A2" s="47" t="s">
        <v>843</v>
      </c>
      <c r="B2" s="47"/>
      <c r="C2" s="47"/>
      <c r="D2" s="47">
        <f>SummarySubstations!A34</f>
        <v>27</v>
      </c>
      <c r="E2" s="47" t="str">
        <f ca="1">RIGHT(CELL("filename",A1),LEN(CELL("filename",A1))- FIND("]",CELL("filename",A1),1))</f>
        <v>Ogallala</v>
      </c>
      <c r="F2" t="str">
        <f>SummarySubstations!E34</f>
        <v>N</v>
      </c>
    </row>
    <row r="3" spans="1:10" thickTop="1" x14ac:dyDescent="0.3"/>
    <row r="5" spans="1:10" ht="14.45" x14ac:dyDescent="0.3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  <c r="H5" s="2" t="s">
        <v>7</v>
      </c>
      <c r="I5" s="2" t="s">
        <v>8</v>
      </c>
      <c r="J5" s="4" t="s">
        <v>9</v>
      </c>
    </row>
    <row r="6" spans="1:10" ht="14.45" x14ac:dyDescent="0.3">
      <c r="A6" s="5"/>
      <c r="B6" s="6">
        <v>350</v>
      </c>
      <c r="C6" s="6" t="s">
        <v>10</v>
      </c>
      <c r="D6" s="6">
        <v>16207</v>
      </c>
      <c r="E6" s="7" t="s">
        <v>27</v>
      </c>
      <c r="F6" s="8" t="s">
        <v>28</v>
      </c>
      <c r="G6" s="140">
        <v>7104.89</v>
      </c>
      <c r="H6" s="64">
        <v>0</v>
      </c>
      <c r="I6" s="64">
        <v>7104.89</v>
      </c>
      <c r="J6" s="64">
        <v>0</v>
      </c>
    </row>
    <row r="7" spans="1:10" x14ac:dyDescent="0.25">
      <c r="A7" s="5"/>
      <c r="B7" s="6">
        <v>352</v>
      </c>
      <c r="C7" s="6" t="s">
        <v>10</v>
      </c>
      <c r="D7" s="6">
        <v>59867</v>
      </c>
      <c r="E7" s="7" t="s">
        <v>29</v>
      </c>
      <c r="F7" s="8" t="s">
        <v>28</v>
      </c>
      <c r="G7" s="140">
        <v>2426.04</v>
      </c>
      <c r="H7" s="64">
        <v>606.49</v>
      </c>
      <c r="I7" s="64">
        <v>1819.55</v>
      </c>
      <c r="J7" s="64">
        <v>66.77</v>
      </c>
    </row>
    <row r="8" spans="1:10" x14ac:dyDescent="0.25">
      <c r="A8" s="5"/>
      <c r="B8" s="6">
        <v>352</v>
      </c>
      <c r="C8" s="6" t="s">
        <v>10</v>
      </c>
      <c r="D8" s="6">
        <v>60004</v>
      </c>
      <c r="E8" s="7" t="s">
        <v>30</v>
      </c>
      <c r="F8" s="8" t="s">
        <v>28</v>
      </c>
      <c r="G8" s="140">
        <v>44165.7</v>
      </c>
      <c r="H8" s="64">
        <v>12155.6</v>
      </c>
      <c r="I8" s="64">
        <v>32010.1</v>
      </c>
      <c r="J8" s="64">
        <v>1215.56</v>
      </c>
    </row>
    <row r="9" spans="1:10" x14ac:dyDescent="0.25">
      <c r="A9" s="5"/>
      <c r="B9" s="6">
        <v>352</v>
      </c>
      <c r="C9" s="6" t="s">
        <v>10</v>
      </c>
      <c r="D9" s="6">
        <v>60005</v>
      </c>
      <c r="E9" s="7" t="s">
        <v>31</v>
      </c>
      <c r="F9" s="8" t="s">
        <v>28</v>
      </c>
      <c r="G9" s="140">
        <v>167040.54</v>
      </c>
      <c r="H9" s="64">
        <v>45974.400000000001</v>
      </c>
      <c r="I9" s="64">
        <v>121066.14</v>
      </c>
      <c r="J9" s="64">
        <v>4597.4399999999996</v>
      </c>
    </row>
    <row r="10" spans="1:10" x14ac:dyDescent="0.25">
      <c r="A10" s="5"/>
      <c r="B10" s="6">
        <v>352</v>
      </c>
      <c r="C10" s="6" t="s">
        <v>10</v>
      </c>
      <c r="D10" s="6">
        <v>64793</v>
      </c>
      <c r="E10" s="7" t="s">
        <v>32</v>
      </c>
      <c r="F10" s="8" t="s">
        <v>28</v>
      </c>
      <c r="G10" s="140">
        <v>68694.87</v>
      </c>
      <c r="H10" s="64">
        <v>12762.09</v>
      </c>
      <c r="I10" s="64">
        <v>55932.78</v>
      </c>
      <c r="J10" s="64">
        <v>1890.68</v>
      </c>
    </row>
    <row r="11" spans="1:10" x14ac:dyDescent="0.25">
      <c r="A11" s="5"/>
      <c r="B11" s="6">
        <v>352</v>
      </c>
      <c r="C11" s="6" t="s">
        <v>10</v>
      </c>
      <c r="D11" s="6">
        <v>64794</v>
      </c>
      <c r="E11" s="7" t="s">
        <v>33</v>
      </c>
      <c r="F11" s="8" t="s">
        <v>28</v>
      </c>
      <c r="G11" s="140">
        <v>43668.58</v>
      </c>
      <c r="H11" s="64">
        <v>8112.69</v>
      </c>
      <c r="I11" s="64">
        <v>35555.89</v>
      </c>
      <c r="J11" s="64">
        <v>1201.8800000000001</v>
      </c>
    </row>
    <row r="12" spans="1:10" x14ac:dyDescent="0.25">
      <c r="A12" s="5">
        <v>1622</v>
      </c>
      <c r="B12" s="6">
        <v>353</v>
      </c>
      <c r="C12" s="6" t="s">
        <v>10</v>
      </c>
      <c r="D12" s="6">
        <v>60027</v>
      </c>
      <c r="E12" s="7" t="s">
        <v>90</v>
      </c>
      <c r="F12" s="8" t="s">
        <v>28</v>
      </c>
      <c r="G12" s="140">
        <v>11673.76</v>
      </c>
      <c r="H12" s="64">
        <v>3212.9</v>
      </c>
      <c r="I12" s="64">
        <v>8460.86</v>
      </c>
      <c r="J12" s="64">
        <v>321.29000000000002</v>
      </c>
    </row>
    <row r="13" spans="1:10" x14ac:dyDescent="0.25">
      <c r="A13" s="5"/>
      <c r="B13" s="6">
        <v>353</v>
      </c>
      <c r="C13" s="6" t="s">
        <v>10</v>
      </c>
      <c r="D13" s="6">
        <v>17585</v>
      </c>
      <c r="E13" s="7" t="s">
        <v>34</v>
      </c>
      <c r="F13" s="8" t="s">
        <v>28</v>
      </c>
      <c r="G13" s="140">
        <v>4343.78</v>
      </c>
      <c r="H13" s="64">
        <v>2600.0700000000002</v>
      </c>
      <c r="I13" s="64">
        <v>1743.71</v>
      </c>
      <c r="J13" s="64">
        <v>119.55</v>
      </c>
    </row>
    <row r="14" spans="1:10" x14ac:dyDescent="0.25">
      <c r="A14" s="5"/>
      <c r="B14" s="6">
        <v>353</v>
      </c>
      <c r="C14" s="6" t="s">
        <v>10</v>
      </c>
      <c r="D14" s="6">
        <v>58155</v>
      </c>
      <c r="E14" s="7" t="s">
        <v>35</v>
      </c>
      <c r="F14" s="8" t="s">
        <v>28</v>
      </c>
      <c r="G14" s="140">
        <v>63597.66</v>
      </c>
      <c r="H14" s="64">
        <v>24651.32</v>
      </c>
      <c r="I14" s="64">
        <v>38946.339999999997</v>
      </c>
      <c r="J14" s="64">
        <v>1750.39</v>
      </c>
    </row>
    <row r="15" spans="1:10" x14ac:dyDescent="0.25">
      <c r="A15" s="5"/>
      <c r="B15" s="6">
        <v>353</v>
      </c>
      <c r="C15" s="6" t="s">
        <v>10</v>
      </c>
      <c r="D15" s="6">
        <v>60006</v>
      </c>
      <c r="E15" s="7" t="s">
        <v>36</v>
      </c>
      <c r="F15" s="8" t="s">
        <v>28</v>
      </c>
      <c r="G15" s="140">
        <v>5941.31</v>
      </c>
      <c r="H15" s="64">
        <v>1678.2</v>
      </c>
      <c r="I15" s="64">
        <v>4419.3900000000003</v>
      </c>
      <c r="J15" s="64">
        <v>167.82</v>
      </c>
    </row>
    <row r="16" spans="1:10" x14ac:dyDescent="0.25">
      <c r="A16" s="5"/>
      <c r="B16" s="6">
        <v>353</v>
      </c>
      <c r="C16" s="6" t="s">
        <v>10</v>
      </c>
      <c r="D16" s="6">
        <v>60007</v>
      </c>
      <c r="E16" s="7" t="s">
        <v>37</v>
      </c>
      <c r="F16" s="8" t="s">
        <v>28</v>
      </c>
      <c r="G16" s="140">
        <v>6097.59</v>
      </c>
      <c r="H16" s="64">
        <v>7384.4</v>
      </c>
      <c r="I16" s="64">
        <v>19445.77</v>
      </c>
      <c r="J16" s="64">
        <v>738.44</v>
      </c>
    </row>
    <row r="17" spans="1:10" x14ac:dyDescent="0.25">
      <c r="A17" s="5"/>
      <c r="B17" s="6">
        <v>353</v>
      </c>
      <c r="C17" s="6" t="s">
        <v>10</v>
      </c>
      <c r="D17" s="6">
        <v>60008</v>
      </c>
      <c r="E17" s="7" t="s">
        <v>38</v>
      </c>
      <c r="F17" s="8" t="s">
        <v>28</v>
      </c>
      <c r="G17" s="140">
        <v>26830.17</v>
      </c>
      <c r="H17" s="64">
        <v>168686.4</v>
      </c>
      <c r="I17" s="64">
        <v>444207.65</v>
      </c>
      <c r="J17" s="64">
        <v>16868.64</v>
      </c>
    </row>
    <row r="18" spans="1:10" x14ac:dyDescent="0.25">
      <c r="A18" s="5"/>
      <c r="B18" s="6">
        <v>353</v>
      </c>
      <c r="C18" s="6" t="s">
        <v>10</v>
      </c>
      <c r="D18" s="6">
        <v>60009</v>
      </c>
      <c r="E18" s="7" t="s">
        <v>39</v>
      </c>
      <c r="F18" s="8" t="s">
        <v>28</v>
      </c>
      <c r="G18" s="140">
        <v>612894.05000000005</v>
      </c>
      <c r="H18" s="64">
        <v>2353</v>
      </c>
      <c r="I18" s="64">
        <v>6196.5</v>
      </c>
      <c r="J18" s="64">
        <v>235.3</v>
      </c>
    </row>
    <row r="19" spans="1:10" x14ac:dyDescent="0.25">
      <c r="A19" s="5"/>
      <c r="B19" s="6">
        <v>353</v>
      </c>
      <c r="C19" s="6" t="s">
        <v>10</v>
      </c>
      <c r="D19" s="6">
        <v>60010</v>
      </c>
      <c r="E19" s="7" t="s">
        <v>40</v>
      </c>
      <c r="F19" s="8" t="s">
        <v>28</v>
      </c>
      <c r="G19" s="140">
        <v>8549.5</v>
      </c>
      <c r="H19" s="64">
        <v>3249.4</v>
      </c>
      <c r="I19" s="64">
        <v>8557.09</v>
      </c>
      <c r="J19" s="64">
        <v>324.94</v>
      </c>
    </row>
    <row r="20" spans="1:10" x14ac:dyDescent="0.25">
      <c r="A20" s="5"/>
      <c r="B20" s="6">
        <v>353</v>
      </c>
      <c r="C20" s="6" t="s">
        <v>10</v>
      </c>
      <c r="D20" s="6">
        <v>60011</v>
      </c>
      <c r="E20" s="7" t="s">
        <v>41</v>
      </c>
      <c r="F20" s="8" t="s">
        <v>28</v>
      </c>
      <c r="G20" s="140">
        <v>11806.49</v>
      </c>
      <c r="H20" s="64">
        <v>3680.1</v>
      </c>
      <c r="I20" s="64">
        <v>9691.23</v>
      </c>
      <c r="J20" s="64">
        <v>368.01</v>
      </c>
    </row>
    <row r="21" spans="1:10" x14ac:dyDescent="0.25">
      <c r="A21" s="5"/>
      <c r="B21" s="6">
        <v>353</v>
      </c>
      <c r="C21" s="6" t="s">
        <v>10</v>
      </c>
      <c r="D21" s="6">
        <v>60012</v>
      </c>
      <c r="E21" s="7" t="s">
        <v>42</v>
      </c>
      <c r="F21" s="8" t="s">
        <v>28</v>
      </c>
      <c r="G21" s="140">
        <v>13371.33</v>
      </c>
      <c r="H21" s="64">
        <v>2705.4</v>
      </c>
      <c r="I21" s="64">
        <v>7124.42</v>
      </c>
      <c r="J21" s="64">
        <v>270.54000000000002</v>
      </c>
    </row>
    <row r="22" spans="1:10" x14ac:dyDescent="0.25">
      <c r="A22" s="5"/>
      <c r="B22" s="6">
        <v>353</v>
      </c>
      <c r="C22" s="6" t="s">
        <v>10</v>
      </c>
      <c r="D22" s="6">
        <v>60013</v>
      </c>
      <c r="E22" s="7" t="s">
        <v>42</v>
      </c>
      <c r="F22" s="8" t="s">
        <v>28</v>
      </c>
      <c r="G22" s="140">
        <v>9829.82</v>
      </c>
      <c r="H22" s="64">
        <v>21419.7</v>
      </c>
      <c r="I22" s="64">
        <v>56405.32</v>
      </c>
      <c r="J22" s="64">
        <v>2141.9699999999998</v>
      </c>
    </row>
    <row r="23" spans="1:10" x14ac:dyDescent="0.25">
      <c r="A23" s="5"/>
      <c r="B23" s="6">
        <v>353</v>
      </c>
      <c r="C23" s="6" t="s">
        <v>10</v>
      </c>
      <c r="D23" s="6">
        <v>60014</v>
      </c>
      <c r="E23" s="7" t="s">
        <v>43</v>
      </c>
      <c r="F23" s="8" t="s">
        <v>28</v>
      </c>
      <c r="G23" s="140">
        <v>77825.02</v>
      </c>
      <c r="H23" s="64">
        <v>3415.3</v>
      </c>
      <c r="I23" s="64">
        <v>8993.7199999999993</v>
      </c>
      <c r="J23" s="64">
        <v>341.53</v>
      </c>
    </row>
    <row r="24" spans="1:10" x14ac:dyDescent="0.25">
      <c r="A24" s="5"/>
      <c r="B24" s="6">
        <v>353</v>
      </c>
      <c r="C24" s="6" t="s">
        <v>10</v>
      </c>
      <c r="D24" s="6">
        <v>60015</v>
      </c>
      <c r="E24" s="7" t="s">
        <v>44</v>
      </c>
      <c r="F24" s="8" t="s">
        <v>28</v>
      </c>
      <c r="G24" s="140">
        <v>12409.02</v>
      </c>
      <c r="H24" s="64">
        <v>93.5</v>
      </c>
      <c r="I24" s="64">
        <v>246.46</v>
      </c>
      <c r="J24" s="64">
        <v>9.35</v>
      </c>
    </row>
    <row r="25" spans="1:10" x14ac:dyDescent="0.25">
      <c r="A25" s="5"/>
      <c r="B25" s="6">
        <v>353</v>
      </c>
      <c r="C25" s="6" t="s">
        <v>10</v>
      </c>
      <c r="D25" s="6">
        <v>60016</v>
      </c>
      <c r="E25" s="7" t="s">
        <v>45</v>
      </c>
      <c r="F25" s="8" t="s">
        <v>28</v>
      </c>
      <c r="G25" s="140">
        <v>339.96</v>
      </c>
      <c r="H25" s="64">
        <v>171</v>
      </c>
      <c r="I25" s="64">
        <v>450.57</v>
      </c>
      <c r="J25" s="64">
        <v>17.100000000000001</v>
      </c>
    </row>
    <row r="26" spans="1:10" x14ac:dyDescent="0.25">
      <c r="A26" s="5"/>
      <c r="B26" s="6">
        <v>353</v>
      </c>
      <c r="C26" s="6" t="s">
        <v>10</v>
      </c>
      <c r="D26" s="6">
        <v>60017</v>
      </c>
      <c r="E26" s="7" t="s">
        <v>46</v>
      </c>
      <c r="F26" s="8" t="s">
        <v>28</v>
      </c>
      <c r="G26" s="140">
        <v>621.57000000000005</v>
      </c>
      <c r="H26" s="64">
        <v>240.2</v>
      </c>
      <c r="I26" s="64">
        <v>632.86</v>
      </c>
      <c r="J26" s="64">
        <v>24.02</v>
      </c>
    </row>
    <row r="27" spans="1:10" x14ac:dyDescent="0.25">
      <c r="A27" s="5"/>
      <c r="B27" s="6">
        <v>353</v>
      </c>
      <c r="C27" s="6" t="s">
        <v>10</v>
      </c>
      <c r="D27" s="6">
        <v>60018</v>
      </c>
      <c r="E27" s="7" t="s">
        <v>47</v>
      </c>
      <c r="F27" s="8" t="s">
        <v>28</v>
      </c>
      <c r="G27" s="140">
        <v>873.06</v>
      </c>
      <c r="H27" s="64">
        <v>2308.6999999999998</v>
      </c>
      <c r="I27" s="64">
        <v>6079.71</v>
      </c>
      <c r="J27" s="64">
        <v>230.87</v>
      </c>
    </row>
    <row r="28" spans="1:10" x14ac:dyDescent="0.25">
      <c r="A28" s="5"/>
      <c r="B28" s="6">
        <v>353</v>
      </c>
      <c r="C28" s="6" t="s">
        <v>10</v>
      </c>
      <c r="D28" s="6">
        <v>60019</v>
      </c>
      <c r="E28" s="7" t="s">
        <v>48</v>
      </c>
      <c r="F28" s="8" t="s">
        <v>28</v>
      </c>
      <c r="G28" s="140">
        <v>8388.41</v>
      </c>
      <c r="H28" s="64">
        <v>531.20000000000005</v>
      </c>
      <c r="I28" s="64">
        <v>1399.05</v>
      </c>
      <c r="J28" s="64">
        <v>53.12</v>
      </c>
    </row>
    <row r="29" spans="1:10" x14ac:dyDescent="0.25">
      <c r="A29" s="5"/>
      <c r="B29" s="6">
        <v>353</v>
      </c>
      <c r="C29" s="6" t="s">
        <v>10</v>
      </c>
      <c r="D29" s="6">
        <v>60020</v>
      </c>
      <c r="E29" s="7" t="s">
        <v>49</v>
      </c>
      <c r="F29" s="8" t="s">
        <v>28</v>
      </c>
      <c r="G29" s="140">
        <v>1930.25</v>
      </c>
      <c r="H29" s="64">
        <v>267.7</v>
      </c>
      <c r="I29" s="64">
        <v>705.12</v>
      </c>
      <c r="J29" s="64">
        <v>26.77</v>
      </c>
    </row>
    <row r="30" spans="1:10" x14ac:dyDescent="0.25">
      <c r="A30" s="5"/>
      <c r="B30" s="6">
        <v>353</v>
      </c>
      <c r="C30" s="6" t="s">
        <v>10</v>
      </c>
      <c r="D30" s="6">
        <v>60021</v>
      </c>
      <c r="E30" s="7" t="s">
        <v>50</v>
      </c>
      <c r="F30" s="8" t="s">
        <v>28</v>
      </c>
      <c r="G30" s="140">
        <v>972.82</v>
      </c>
      <c r="H30" s="64">
        <v>267.7</v>
      </c>
      <c r="I30" s="64">
        <v>705.12</v>
      </c>
      <c r="J30" s="64">
        <v>26.77</v>
      </c>
    </row>
    <row r="31" spans="1:10" x14ac:dyDescent="0.25">
      <c r="A31" s="5"/>
      <c r="B31" s="6">
        <v>353</v>
      </c>
      <c r="C31" s="6" t="s">
        <v>10</v>
      </c>
      <c r="D31" s="6">
        <v>60022</v>
      </c>
      <c r="E31" s="7" t="s">
        <v>51</v>
      </c>
      <c r="F31" s="8" t="s">
        <v>28</v>
      </c>
      <c r="G31" s="140">
        <v>972.82</v>
      </c>
      <c r="H31" s="64">
        <v>214.1</v>
      </c>
      <c r="I31" s="64">
        <v>564.15</v>
      </c>
      <c r="J31" s="64">
        <v>21.41</v>
      </c>
    </row>
    <row r="32" spans="1:10" x14ac:dyDescent="0.25">
      <c r="A32" s="5"/>
      <c r="B32" s="6">
        <v>353</v>
      </c>
      <c r="C32" s="6" t="s">
        <v>10</v>
      </c>
      <c r="D32" s="6">
        <v>60023</v>
      </c>
      <c r="E32" s="7" t="s">
        <v>52</v>
      </c>
      <c r="F32" s="8" t="s">
        <v>28</v>
      </c>
      <c r="G32" s="140">
        <v>778.25</v>
      </c>
      <c r="H32" s="64">
        <v>254.3</v>
      </c>
      <c r="I32" s="64">
        <v>669.87</v>
      </c>
      <c r="J32" s="64">
        <v>25.43</v>
      </c>
    </row>
    <row r="33" spans="1:10" x14ac:dyDescent="0.25">
      <c r="A33" s="5"/>
      <c r="B33" s="6">
        <v>353</v>
      </c>
      <c r="C33" s="6" t="s">
        <v>10</v>
      </c>
      <c r="D33" s="6">
        <v>60024</v>
      </c>
      <c r="E33" s="7" t="s">
        <v>53</v>
      </c>
      <c r="F33" s="8" t="s">
        <v>28</v>
      </c>
      <c r="G33" s="140">
        <v>924.17</v>
      </c>
      <c r="H33" s="64">
        <v>1070.9000000000001</v>
      </c>
      <c r="I33" s="64">
        <v>2820.35</v>
      </c>
      <c r="J33" s="64">
        <v>107.09</v>
      </c>
    </row>
    <row r="34" spans="1:10" x14ac:dyDescent="0.25">
      <c r="A34" s="5"/>
      <c r="B34" s="6">
        <v>353</v>
      </c>
      <c r="C34" s="6" t="s">
        <v>10</v>
      </c>
      <c r="D34" s="6">
        <v>60025</v>
      </c>
      <c r="E34" s="7" t="s">
        <v>54</v>
      </c>
      <c r="F34" s="8" t="s">
        <v>28</v>
      </c>
      <c r="G34" s="140">
        <v>3891.25</v>
      </c>
      <c r="H34" s="64">
        <v>401.6</v>
      </c>
      <c r="I34" s="64">
        <v>1057.6199999999999</v>
      </c>
      <c r="J34" s="64">
        <v>40.159999999999997</v>
      </c>
    </row>
    <row r="35" spans="1:10" x14ac:dyDescent="0.25">
      <c r="A35" s="5"/>
      <c r="B35" s="6">
        <v>353</v>
      </c>
      <c r="C35" s="6" t="s">
        <v>10</v>
      </c>
      <c r="D35" s="6">
        <v>60026</v>
      </c>
      <c r="E35" s="7" t="s">
        <v>55</v>
      </c>
      <c r="F35" s="8" t="s">
        <v>28</v>
      </c>
      <c r="G35" s="140">
        <v>1459.22</v>
      </c>
      <c r="H35" s="64">
        <v>3212.9</v>
      </c>
      <c r="I35" s="64">
        <v>8460.86</v>
      </c>
      <c r="J35" s="64">
        <v>321.29000000000002</v>
      </c>
    </row>
    <row r="36" spans="1:10" x14ac:dyDescent="0.25">
      <c r="A36" s="5"/>
      <c r="B36" s="6">
        <v>353</v>
      </c>
      <c r="C36" s="6" t="s">
        <v>10</v>
      </c>
      <c r="D36" s="6">
        <v>60028</v>
      </c>
      <c r="E36" s="7" t="s">
        <v>56</v>
      </c>
      <c r="F36" s="8" t="s">
        <v>28</v>
      </c>
      <c r="G36" s="140">
        <v>16245.98</v>
      </c>
      <c r="H36" s="64">
        <v>4471.3</v>
      </c>
      <c r="I36" s="64">
        <v>11774.68</v>
      </c>
      <c r="J36" s="64">
        <v>447.13</v>
      </c>
    </row>
    <row r="37" spans="1:10" x14ac:dyDescent="0.25">
      <c r="A37" s="5"/>
      <c r="B37" s="6">
        <v>353</v>
      </c>
      <c r="C37" s="6" t="s">
        <v>10</v>
      </c>
      <c r="D37" s="6">
        <v>60029</v>
      </c>
      <c r="E37" s="7" t="s">
        <v>57</v>
      </c>
      <c r="F37" s="8" t="s">
        <v>28</v>
      </c>
      <c r="G37" s="140">
        <v>10117.25</v>
      </c>
      <c r="H37" s="64">
        <v>2784.5</v>
      </c>
      <c r="I37" s="64">
        <v>7332.75</v>
      </c>
      <c r="J37" s="64">
        <v>278.45</v>
      </c>
    </row>
    <row r="38" spans="1:10" x14ac:dyDescent="0.25">
      <c r="A38" s="5"/>
      <c r="B38" s="6">
        <v>353</v>
      </c>
      <c r="C38" s="6" t="s">
        <v>10</v>
      </c>
      <c r="D38" s="6">
        <v>60030</v>
      </c>
      <c r="E38" s="7" t="s">
        <v>58</v>
      </c>
      <c r="F38" s="8" t="s">
        <v>28</v>
      </c>
      <c r="G38" s="140">
        <v>10117.25</v>
      </c>
      <c r="H38" s="64">
        <v>2784.5</v>
      </c>
      <c r="I38" s="64">
        <v>7332.75</v>
      </c>
      <c r="J38" s="64">
        <v>278.45</v>
      </c>
    </row>
    <row r="39" spans="1:10" x14ac:dyDescent="0.25">
      <c r="A39" s="5"/>
      <c r="B39" s="6">
        <v>353</v>
      </c>
      <c r="C39" s="6" t="s">
        <v>10</v>
      </c>
      <c r="D39" s="6">
        <v>60031</v>
      </c>
      <c r="E39" s="7" t="s">
        <v>59</v>
      </c>
      <c r="F39" s="8" t="s">
        <v>28</v>
      </c>
      <c r="G39" s="140">
        <v>116737.52</v>
      </c>
      <c r="H39" s="64">
        <v>32129.5</v>
      </c>
      <c r="I39" s="64">
        <v>84608.02</v>
      </c>
      <c r="J39" s="64">
        <v>3212.95</v>
      </c>
    </row>
    <row r="40" spans="1:10" x14ac:dyDescent="0.25">
      <c r="A40" s="5"/>
      <c r="B40" s="6">
        <v>353</v>
      </c>
      <c r="C40" s="6" t="s">
        <v>10</v>
      </c>
      <c r="D40" s="6">
        <v>60032</v>
      </c>
      <c r="E40" s="7" t="s">
        <v>60</v>
      </c>
      <c r="F40" s="8" t="s">
        <v>28</v>
      </c>
      <c r="G40" s="140">
        <v>50586.26</v>
      </c>
      <c r="H40" s="64">
        <v>13922.8</v>
      </c>
      <c r="I40" s="64">
        <v>36663.46</v>
      </c>
      <c r="J40" s="64">
        <v>1392.28</v>
      </c>
    </row>
    <row r="41" spans="1:10" x14ac:dyDescent="0.25">
      <c r="A41" s="5"/>
      <c r="B41" s="6">
        <v>353</v>
      </c>
      <c r="C41" s="6" t="s">
        <v>10</v>
      </c>
      <c r="D41" s="6">
        <v>60033</v>
      </c>
      <c r="E41" s="7" t="s">
        <v>61</v>
      </c>
      <c r="F41" s="8" t="s">
        <v>28</v>
      </c>
      <c r="G41" s="140">
        <v>272387.53999999998</v>
      </c>
      <c r="H41" s="64">
        <v>74969</v>
      </c>
      <c r="I41" s="64">
        <v>197418.54</v>
      </c>
      <c r="J41" s="64">
        <v>7496.9</v>
      </c>
    </row>
    <row r="42" spans="1:10" x14ac:dyDescent="0.25">
      <c r="A42" s="5"/>
      <c r="B42" s="6">
        <v>353</v>
      </c>
      <c r="C42" s="6" t="s">
        <v>10</v>
      </c>
      <c r="D42" s="6">
        <v>60034</v>
      </c>
      <c r="E42" s="7" t="s">
        <v>62</v>
      </c>
      <c r="F42" s="8" t="s">
        <v>28</v>
      </c>
      <c r="G42" s="140">
        <v>9728.1299999999992</v>
      </c>
      <c r="H42" s="64">
        <v>2677.4</v>
      </c>
      <c r="I42" s="64">
        <v>7050.73</v>
      </c>
      <c r="J42" s="64">
        <v>267.74</v>
      </c>
    </row>
    <row r="43" spans="1:10" x14ac:dyDescent="0.25">
      <c r="A43" s="5"/>
      <c r="B43" s="6">
        <v>353</v>
      </c>
      <c r="C43" s="6" t="s">
        <v>10</v>
      </c>
      <c r="D43" s="6">
        <v>60035</v>
      </c>
      <c r="E43" s="7" t="s">
        <v>63</v>
      </c>
      <c r="F43" s="8" t="s">
        <v>28</v>
      </c>
      <c r="G43" s="140">
        <v>8284.48</v>
      </c>
      <c r="H43" s="64">
        <v>2280.1</v>
      </c>
      <c r="I43" s="64">
        <v>6004.38</v>
      </c>
      <c r="J43" s="64">
        <v>228.01</v>
      </c>
    </row>
    <row r="44" spans="1:10" x14ac:dyDescent="0.25">
      <c r="A44" s="5"/>
      <c r="B44" s="6">
        <v>353</v>
      </c>
      <c r="C44" s="6" t="s">
        <v>10</v>
      </c>
      <c r="D44" s="6">
        <v>60036</v>
      </c>
      <c r="E44" s="7" t="s">
        <v>64</v>
      </c>
      <c r="F44" s="8" t="s">
        <v>28</v>
      </c>
      <c r="G44" s="140">
        <v>1428.09</v>
      </c>
      <c r="H44" s="64">
        <v>393</v>
      </c>
      <c r="I44" s="64">
        <v>1035.0899999999999</v>
      </c>
      <c r="J44" s="64">
        <v>39.299999999999997</v>
      </c>
    </row>
    <row r="45" spans="1:10" x14ac:dyDescent="0.25">
      <c r="A45" s="5"/>
      <c r="B45" s="6">
        <v>353</v>
      </c>
      <c r="C45" s="6" t="s">
        <v>10</v>
      </c>
      <c r="D45" s="6">
        <v>60037</v>
      </c>
      <c r="E45" s="7" t="s">
        <v>65</v>
      </c>
      <c r="F45" s="8" t="s">
        <v>28</v>
      </c>
      <c r="G45" s="140">
        <v>1896.99</v>
      </c>
      <c r="H45" s="64">
        <v>522.1</v>
      </c>
      <c r="I45" s="64">
        <v>1374.89</v>
      </c>
      <c r="J45" s="64">
        <v>52.21</v>
      </c>
    </row>
    <row r="46" spans="1:10" x14ac:dyDescent="0.25">
      <c r="A46" s="5"/>
      <c r="B46" s="6">
        <v>353</v>
      </c>
      <c r="C46" s="6" t="s">
        <v>10</v>
      </c>
      <c r="D46" s="6">
        <v>60038</v>
      </c>
      <c r="E46" s="7" t="s">
        <v>66</v>
      </c>
      <c r="F46" s="8" t="s">
        <v>28</v>
      </c>
      <c r="G46" s="140">
        <v>2169.04</v>
      </c>
      <c r="H46" s="64">
        <v>596.9</v>
      </c>
      <c r="I46" s="64">
        <v>1572.14</v>
      </c>
      <c r="J46" s="64">
        <v>59.69</v>
      </c>
    </row>
    <row r="47" spans="1:10" x14ac:dyDescent="0.25">
      <c r="A47" s="5"/>
      <c r="B47" s="6">
        <v>353</v>
      </c>
      <c r="C47" s="6" t="s">
        <v>10</v>
      </c>
      <c r="D47" s="6">
        <v>60039</v>
      </c>
      <c r="E47" s="7" t="s">
        <v>67</v>
      </c>
      <c r="F47" s="8" t="s">
        <v>28</v>
      </c>
      <c r="G47" s="140">
        <v>4228.8100000000004</v>
      </c>
      <c r="H47" s="64">
        <v>1163.8</v>
      </c>
      <c r="I47" s="64">
        <v>3065.01</v>
      </c>
      <c r="J47" s="64">
        <v>116.38</v>
      </c>
    </row>
    <row r="48" spans="1:10" x14ac:dyDescent="0.25">
      <c r="A48" s="5"/>
      <c r="B48" s="6">
        <v>353</v>
      </c>
      <c r="C48" s="6" t="s">
        <v>10</v>
      </c>
      <c r="D48" s="6">
        <v>60040</v>
      </c>
      <c r="E48" s="7" t="s">
        <v>68</v>
      </c>
      <c r="F48" s="8" t="s">
        <v>28</v>
      </c>
      <c r="G48" s="140">
        <v>204051.76</v>
      </c>
      <c r="H48" s="64">
        <v>56161</v>
      </c>
      <c r="I48" s="64">
        <v>147890.76</v>
      </c>
      <c r="J48" s="64">
        <v>5616.1</v>
      </c>
    </row>
    <row r="49" spans="1:10" x14ac:dyDescent="0.25">
      <c r="A49" s="5"/>
      <c r="B49" s="6">
        <v>353</v>
      </c>
      <c r="C49" s="6" t="s">
        <v>10</v>
      </c>
      <c r="D49" s="6">
        <v>60041</v>
      </c>
      <c r="E49" s="7" t="s">
        <v>69</v>
      </c>
      <c r="F49" s="8" t="s">
        <v>28</v>
      </c>
      <c r="G49" s="140">
        <v>34021.21</v>
      </c>
      <c r="H49" s="64">
        <v>9363.6</v>
      </c>
      <c r="I49" s="64">
        <v>24657.61</v>
      </c>
      <c r="J49" s="64">
        <v>936.36</v>
      </c>
    </row>
    <row r="50" spans="1:10" x14ac:dyDescent="0.25">
      <c r="A50" s="5"/>
      <c r="B50" s="6">
        <v>353</v>
      </c>
      <c r="C50" s="6" t="s">
        <v>10</v>
      </c>
      <c r="D50" s="6">
        <v>60042</v>
      </c>
      <c r="E50" s="7" t="s">
        <v>69</v>
      </c>
      <c r="F50" s="8" t="s">
        <v>28</v>
      </c>
      <c r="G50" s="140">
        <v>64777.65</v>
      </c>
      <c r="H50" s="64">
        <v>17828.7</v>
      </c>
      <c r="I50" s="64">
        <v>46948.95</v>
      </c>
      <c r="J50" s="64">
        <v>1782.87</v>
      </c>
    </row>
    <row r="51" spans="1:10" x14ac:dyDescent="0.25">
      <c r="A51" s="5"/>
      <c r="B51" s="6">
        <v>353</v>
      </c>
      <c r="C51" s="6" t="s">
        <v>10</v>
      </c>
      <c r="D51" s="6">
        <v>67136</v>
      </c>
      <c r="E51" s="7" t="s">
        <v>70</v>
      </c>
      <c r="F51" s="8" t="s">
        <v>28</v>
      </c>
      <c r="G51" s="140">
        <v>121120.18</v>
      </c>
      <c r="H51" s="64">
        <v>25279.67</v>
      </c>
      <c r="I51" s="64">
        <v>95840.51</v>
      </c>
      <c r="J51" s="64">
        <v>3333.58</v>
      </c>
    </row>
    <row r="52" spans="1:10" s="122" customFormat="1" x14ac:dyDescent="0.25">
      <c r="A52" s="154"/>
      <c r="B52" s="155">
        <v>353</v>
      </c>
      <c r="C52" s="155" t="s">
        <v>10</v>
      </c>
      <c r="D52" s="155">
        <v>137810</v>
      </c>
      <c r="E52" s="154" t="s">
        <v>940</v>
      </c>
      <c r="F52" s="154" t="s">
        <v>28</v>
      </c>
      <c r="G52" s="140">
        <v>179585.75</v>
      </c>
      <c r="H52" s="64">
        <v>15240.01</v>
      </c>
      <c r="I52" s="64">
        <v>164345.74</v>
      </c>
      <c r="J52" s="64">
        <v>15240.01</v>
      </c>
    </row>
    <row r="53" spans="1:10" s="122" customFormat="1" x14ac:dyDescent="0.25">
      <c r="A53" s="154"/>
      <c r="B53" s="155">
        <v>353</v>
      </c>
      <c r="C53" s="155" t="s">
        <v>10</v>
      </c>
      <c r="D53" s="155">
        <v>137811</v>
      </c>
      <c r="E53" s="154" t="s">
        <v>113</v>
      </c>
      <c r="F53" s="154" t="s">
        <v>28</v>
      </c>
      <c r="G53" s="140">
        <v>3260.61</v>
      </c>
      <c r="H53" s="64">
        <v>276.70999999999998</v>
      </c>
      <c r="I53" s="64">
        <v>2983.9</v>
      </c>
      <c r="J53" s="64">
        <v>276.70999999999998</v>
      </c>
    </row>
    <row r="54" spans="1:10" s="122" customFormat="1" x14ac:dyDescent="0.25">
      <c r="A54" s="154"/>
      <c r="B54" s="155">
        <v>353</v>
      </c>
      <c r="C54" s="155" t="s">
        <v>10</v>
      </c>
      <c r="D54" s="155">
        <v>137812</v>
      </c>
      <c r="E54" s="154" t="s">
        <v>114</v>
      </c>
      <c r="F54" s="154" t="s">
        <v>28</v>
      </c>
      <c r="G54" s="140">
        <v>1946.29</v>
      </c>
      <c r="H54" s="64">
        <v>165.1</v>
      </c>
      <c r="I54" s="64">
        <v>1781.19</v>
      </c>
      <c r="J54" s="64">
        <v>165.1</v>
      </c>
    </row>
    <row r="55" spans="1:10" x14ac:dyDescent="0.25">
      <c r="A55" s="5"/>
      <c r="B55" s="6">
        <v>353</v>
      </c>
      <c r="C55" s="6" t="s">
        <v>10</v>
      </c>
      <c r="D55" s="6">
        <v>8301</v>
      </c>
      <c r="E55" s="7" t="s">
        <v>71</v>
      </c>
      <c r="F55" s="8" t="s">
        <v>28</v>
      </c>
      <c r="G55" s="140">
        <v>1021.2</v>
      </c>
      <c r="H55" s="64">
        <v>854.52</v>
      </c>
      <c r="I55" s="64">
        <v>166.68</v>
      </c>
      <c r="J55" s="64">
        <v>28.09</v>
      </c>
    </row>
    <row r="56" spans="1:10" x14ac:dyDescent="0.25">
      <c r="A56" s="5"/>
      <c r="B56" s="6">
        <v>353</v>
      </c>
      <c r="C56" s="6" t="s">
        <v>10</v>
      </c>
      <c r="D56" s="6">
        <v>8305</v>
      </c>
      <c r="E56" s="7" t="s">
        <v>72</v>
      </c>
      <c r="F56" s="8" t="s">
        <v>28</v>
      </c>
      <c r="G56" s="140">
        <v>23343.43</v>
      </c>
      <c r="H56" s="64">
        <v>20334.36</v>
      </c>
      <c r="I56" s="64">
        <v>3009.07</v>
      </c>
      <c r="J56" s="64">
        <v>622.55999999999995</v>
      </c>
    </row>
    <row r="57" spans="1:10" x14ac:dyDescent="0.25">
      <c r="A57" s="5"/>
      <c r="B57" s="6">
        <v>353</v>
      </c>
      <c r="C57" s="6" t="s">
        <v>10</v>
      </c>
      <c r="D57" s="6">
        <v>8306</v>
      </c>
      <c r="E57" s="7" t="s">
        <v>73</v>
      </c>
      <c r="F57" s="8" t="s">
        <v>28</v>
      </c>
      <c r="G57" s="140">
        <v>5046.68</v>
      </c>
      <c r="H57" s="64">
        <v>4395.38</v>
      </c>
      <c r="I57" s="64">
        <v>651.29999999999995</v>
      </c>
      <c r="J57" s="64">
        <v>134.57</v>
      </c>
    </row>
    <row r="58" spans="1:10" ht="14.45" x14ac:dyDescent="0.3">
      <c r="A58" s="5"/>
      <c r="B58" s="6">
        <v>353</v>
      </c>
      <c r="C58" s="6" t="s">
        <v>10</v>
      </c>
      <c r="D58" s="6">
        <v>8307</v>
      </c>
      <c r="E58" s="7" t="s">
        <v>74</v>
      </c>
      <c r="F58" s="8" t="s">
        <v>28</v>
      </c>
      <c r="G58" s="140">
        <v>610.59</v>
      </c>
      <c r="H58" s="64">
        <v>610.59</v>
      </c>
      <c r="I58" s="64">
        <v>0</v>
      </c>
      <c r="J58" s="64">
        <v>0</v>
      </c>
    </row>
    <row r="59" spans="1:10" ht="14.45" x14ac:dyDescent="0.3">
      <c r="A59" s="5"/>
      <c r="B59" s="6">
        <v>353</v>
      </c>
      <c r="C59" s="6" t="s">
        <v>10</v>
      </c>
      <c r="D59" s="6">
        <v>8308</v>
      </c>
      <c r="E59" s="7" t="s">
        <v>75</v>
      </c>
      <c r="F59" s="8" t="s">
        <v>28</v>
      </c>
      <c r="G59" s="140">
        <v>964.15</v>
      </c>
      <c r="H59" s="64">
        <v>964.15</v>
      </c>
      <c r="I59" s="64">
        <v>0</v>
      </c>
      <c r="J59" s="64">
        <v>0</v>
      </c>
    </row>
    <row r="60" spans="1:10" ht="14.45" x14ac:dyDescent="0.3">
      <c r="A60" s="5"/>
      <c r="B60" s="6">
        <v>353</v>
      </c>
      <c r="C60" s="6" t="s">
        <v>10</v>
      </c>
      <c r="D60" s="6">
        <v>8314</v>
      </c>
      <c r="E60" s="7" t="s">
        <v>76</v>
      </c>
      <c r="F60" s="8" t="s">
        <v>28</v>
      </c>
      <c r="G60" s="140">
        <v>615.23</v>
      </c>
      <c r="H60" s="64">
        <v>615.23</v>
      </c>
      <c r="I60" s="64">
        <v>0</v>
      </c>
      <c r="J60" s="64">
        <v>0</v>
      </c>
    </row>
    <row r="61" spans="1:10" ht="14.45" x14ac:dyDescent="0.3">
      <c r="A61" s="5"/>
      <c r="B61" s="6">
        <v>353</v>
      </c>
      <c r="C61" s="6" t="s">
        <v>10</v>
      </c>
      <c r="D61" s="6">
        <v>8315</v>
      </c>
      <c r="E61" s="7" t="s">
        <v>75</v>
      </c>
      <c r="F61" s="8" t="s">
        <v>28</v>
      </c>
      <c r="G61" s="140">
        <v>145.03</v>
      </c>
      <c r="H61" s="64">
        <v>145.03</v>
      </c>
      <c r="I61" s="64">
        <v>0</v>
      </c>
      <c r="J61" s="64">
        <v>0</v>
      </c>
    </row>
    <row r="62" spans="1:10" ht="14.45" x14ac:dyDescent="0.3">
      <c r="A62" s="5"/>
      <c r="B62" s="6">
        <v>353</v>
      </c>
      <c r="C62" s="6" t="s">
        <v>10</v>
      </c>
      <c r="D62" s="6">
        <v>8317</v>
      </c>
      <c r="E62" s="7" t="s">
        <v>77</v>
      </c>
      <c r="F62" s="8" t="s">
        <v>28</v>
      </c>
      <c r="G62" s="140">
        <v>5087.09</v>
      </c>
      <c r="H62" s="64">
        <v>5087.09</v>
      </c>
      <c r="I62" s="64">
        <v>0</v>
      </c>
      <c r="J62" s="64">
        <v>0</v>
      </c>
    </row>
    <row r="63" spans="1:10" ht="14.45" x14ac:dyDescent="0.3">
      <c r="A63" s="5"/>
      <c r="B63" s="6">
        <v>353</v>
      </c>
      <c r="C63" s="6" t="s">
        <v>10</v>
      </c>
      <c r="D63" s="6">
        <v>8319</v>
      </c>
      <c r="E63" s="7" t="s">
        <v>78</v>
      </c>
      <c r="F63" s="8" t="s">
        <v>28</v>
      </c>
      <c r="G63" s="140">
        <v>4477.66</v>
      </c>
      <c r="H63" s="64">
        <v>4477.66</v>
      </c>
      <c r="I63" s="64">
        <v>0</v>
      </c>
      <c r="J63" s="64">
        <v>0</v>
      </c>
    </row>
    <row r="64" spans="1:10" ht="14.45" x14ac:dyDescent="0.3">
      <c r="A64" s="5"/>
      <c r="B64" s="6">
        <v>353</v>
      </c>
      <c r="C64" s="6" t="s">
        <v>10</v>
      </c>
      <c r="D64" s="6">
        <v>8320</v>
      </c>
      <c r="E64" s="7" t="s">
        <v>79</v>
      </c>
      <c r="F64" s="8" t="s">
        <v>28</v>
      </c>
      <c r="G64" s="140">
        <v>740.85</v>
      </c>
      <c r="H64" s="64">
        <v>740.85</v>
      </c>
      <c r="I64" s="64">
        <v>0</v>
      </c>
      <c r="J64" s="64">
        <v>0</v>
      </c>
    </row>
    <row r="65" spans="1:10" ht="14.45" x14ac:dyDescent="0.3">
      <c r="A65" s="5"/>
      <c r="B65" s="6">
        <v>353</v>
      </c>
      <c r="C65" s="6" t="s">
        <v>10</v>
      </c>
      <c r="D65" s="6">
        <v>8324</v>
      </c>
      <c r="E65" s="7" t="s">
        <v>80</v>
      </c>
      <c r="F65" s="8" t="s">
        <v>28</v>
      </c>
      <c r="G65" s="140">
        <v>7649.97</v>
      </c>
      <c r="H65" s="64">
        <v>7649.97</v>
      </c>
      <c r="I65" s="64">
        <v>0</v>
      </c>
      <c r="J65" s="64">
        <v>0</v>
      </c>
    </row>
    <row r="66" spans="1:10" ht="14.45" x14ac:dyDescent="0.3">
      <c r="A66" s="5"/>
      <c r="B66" s="6">
        <v>353</v>
      </c>
      <c r="C66" s="6" t="s">
        <v>10</v>
      </c>
      <c r="D66" s="6">
        <v>8327</v>
      </c>
      <c r="E66" s="7" t="s">
        <v>79</v>
      </c>
      <c r="F66" s="8" t="s">
        <v>28</v>
      </c>
      <c r="G66" s="140">
        <v>437.12</v>
      </c>
      <c r="H66" s="64">
        <v>437.12</v>
      </c>
      <c r="I66" s="64">
        <v>0</v>
      </c>
      <c r="J66" s="64">
        <v>0</v>
      </c>
    </row>
    <row r="67" spans="1:10" ht="14.45" x14ac:dyDescent="0.3">
      <c r="A67" s="5"/>
      <c r="B67" s="6">
        <v>353</v>
      </c>
      <c r="C67" s="6" t="s">
        <v>10</v>
      </c>
      <c r="D67" s="6">
        <v>8330</v>
      </c>
      <c r="E67" s="7" t="s">
        <v>81</v>
      </c>
      <c r="F67" s="8" t="s">
        <v>28</v>
      </c>
      <c r="G67" s="140">
        <v>41181.67</v>
      </c>
      <c r="H67" s="64">
        <v>41181.67</v>
      </c>
      <c r="I67" s="64">
        <v>0</v>
      </c>
      <c r="J67" s="64">
        <v>0</v>
      </c>
    </row>
    <row r="68" spans="1:10" ht="14.45" x14ac:dyDescent="0.3">
      <c r="A68" s="5"/>
      <c r="B68" s="6">
        <v>353</v>
      </c>
      <c r="C68" s="6" t="s">
        <v>10</v>
      </c>
      <c r="D68" s="6">
        <v>8331</v>
      </c>
      <c r="E68" s="7" t="s">
        <v>82</v>
      </c>
      <c r="F68" s="8" t="s">
        <v>28</v>
      </c>
      <c r="G68" s="140">
        <v>4053.61</v>
      </c>
      <c r="H68" s="64">
        <v>4053.61</v>
      </c>
      <c r="I68" s="64">
        <v>0</v>
      </c>
      <c r="J68" s="64">
        <v>0</v>
      </c>
    </row>
    <row r="69" spans="1:10" x14ac:dyDescent="0.25">
      <c r="A69" s="5"/>
      <c r="B69" s="6">
        <v>353</v>
      </c>
      <c r="C69" s="6" t="s">
        <v>10</v>
      </c>
      <c r="D69" s="6">
        <v>8335</v>
      </c>
      <c r="E69" s="7" t="s">
        <v>83</v>
      </c>
      <c r="F69" s="8" t="s">
        <v>28</v>
      </c>
      <c r="G69" s="140">
        <v>1155.6600000000001</v>
      </c>
      <c r="H69" s="64">
        <v>1155.6600000000001</v>
      </c>
      <c r="I69" s="64">
        <v>0</v>
      </c>
      <c r="J69" s="64">
        <v>0</v>
      </c>
    </row>
    <row r="70" spans="1:10" x14ac:dyDescent="0.25">
      <c r="A70" s="5"/>
      <c r="B70" s="6">
        <v>353</v>
      </c>
      <c r="C70" s="6" t="s">
        <v>10</v>
      </c>
      <c r="D70" s="6">
        <v>8336</v>
      </c>
      <c r="E70" s="7" t="s">
        <v>79</v>
      </c>
      <c r="F70" s="8" t="s">
        <v>28</v>
      </c>
      <c r="G70" s="140">
        <v>797.96</v>
      </c>
      <c r="H70" s="64">
        <v>797.96</v>
      </c>
      <c r="I70" s="64">
        <v>0</v>
      </c>
      <c r="J70" s="64">
        <v>0</v>
      </c>
    </row>
    <row r="71" spans="1:10" x14ac:dyDescent="0.25">
      <c r="A71" s="5"/>
      <c r="B71" s="6">
        <v>353</v>
      </c>
      <c r="C71" s="6" t="s">
        <v>10</v>
      </c>
      <c r="D71" s="6">
        <v>8337</v>
      </c>
      <c r="E71" s="7" t="s">
        <v>84</v>
      </c>
      <c r="F71" s="8" t="s">
        <v>28</v>
      </c>
      <c r="G71" s="140">
        <v>2124.21</v>
      </c>
      <c r="H71" s="64">
        <v>2124.21</v>
      </c>
      <c r="I71" s="64">
        <v>0</v>
      </c>
      <c r="J71" s="64">
        <v>0</v>
      </c>
    </row>
    <row r="72" spans="1:10" x14ac:dyDescent="0.25">
      <c r="A72" s="5"/>
      <c r="B72" s="6">
        <v>353</v>
      </c>
      <c r="C72" s="6" t="s">
        <v>10</v>
      </c>
      <c r="D72" s="6">
        <v>8338</v>
      </c>
      <c r="E72" s="7" t="s">
        <v>85</v>
      </c>
      <c r="F72" s="8" t="s">
        <v>28</v>
      </c>
      <c r="G72" s="140">
        <v>4972.09</v>
      </c>
      <c r="H72" s="64">
        <v>4972.09</v>
      </c>
      <c r="I72" s="64">
        <v>0</v>
      </c>
      <c r="J72" s="64">
        <v>0</v>
      </c>
    </row>
    <row r="73" spans="1:10" x14ac:dyDescent="0.25">
      <c r="A73" s="5"/>
      <c r="B73" s="6">
        <v>353</v>
      </c>
      <c r="C73" s="6" t="s">
        <v>10</v>
      </c>
      <c r="D73" s="6">
        <v>8339</v>
      </c>
      <c r="E73" s="7" t="s">
        <v>75</v>
      </c>
      <c r="F73" s="8" t="s">
        <v>28</v>
      </c>
      <c r="G73" s="140">
        <v>5178.45</v>
      </c>
      <c r="H73" s="64">
        <v>5178.45</v>
      </c>
      <c r="I73" s="64">
        <v>0</v>
      </c>
      <c r="J73" s="64">
        <v>0</v>
      </c>
    </row>
    <row r="74" spans="1:10" x14ac:dyDescent="0.25">
      <c r="A74" s="5"/>
      <c r="B74" s="6">
        <v>353</v>
      </c>
      <c r="C74" s="6" t="s">
        <v>10</v>
      </c>
      <c r="D74" s="6">
        <v>8340</v>
      </c>
      <c r="E74" s="7" t="s">
        <v>86</v>
      </c>
      <c r="F74" s="8" t="s">
        <v>28</v>
      </c>
      <c r="G74" s="140">
        <v>4423.42</v>
      </c>
      <c r="H74" s="64">
        <v>4423.42</v>
      </c>
      <c r="I74" s="64">
        <v>0</v>
      </c>
      <c r="J74" s="64">
        <v>0</v>
      </c>
    </row>
    <row r="75" spans="1:10" x14ac:dyDescent="0.25">
      <c r="A75" s="5"/>
      <c r="B75" s="6">
        <v>353</v>
      </c>
      <c r="C75" s="6" t="s">
        <v>10</v>
      </c>
      <c r="D75" s="6">
        <v>8341</v>
      </c>
      <c r="E75" s="7" t="s">
        <v>87</v>
      </c>
      <c r="F75" s="8" t="s">
        <v>28</v>
      </c>
      <c r="G75" s="140">
        <v>1772.01</v>
      </c>
      <c r="H75" s="64">
        <v>1772.01</v>
      </c>
      <c r="I75" s="64">
        <v>0</v>
      </c>
      <c r="J75" s="64">
        <v>0</v>
      </c>
    </row>
    <row r="76" spans="1:10" x14ac:dyDescent="0.25">
      <c r="A76" s="5"/>
      <c r="B76" s="6">
        <v>353</v>
      </c>
      <c r="C76" s="6" t="s">
        <v>10</v>
      </c>
      <c r="D76" s="6">
        <v>8346</v>
      </c>
      <c r="E76" s="7" t="s">
        <v>88</v>
      </c>
      <c r="F76" s="8" t="s">
        <v>28</v>
      </c>
      <c r="G76" s="140">
        <v>9555.65</v>
      </c>
      <c r="H76" s="64">
        <v>9555.65</v>
      </c>
      <c r="I76" s="64">
        <v>0</v>
      </c>
      <c r="J76" s="64">
        <v>0</v>
      </c>
    </row>
    <row r="77" spans="1:10" x14ac:dyDescent="0.25">
      <c r="A77" s="5"/>
      <c r="B77" s="6">
        <v>353</v>
      </c>
      <c r="C77" s="6" t="s">
        <v>10</v>
      </c>
      <c r="D77" s="6">
        <v>8347</v>
      </c>
      <c r="E77" s="7" t="s">
        <v>89</v>
      </c>
      <c r="F77" s="8" t="s">
        <v>28</v>
      </c>
      <c r="G77" s="140">
        <v>22992.12</v>
      </c>
      <c r="H77" s="64">
        <v>22992.12</v>
      </c>
      <c r="I77" s="64">
        <v>0</v>
      </c>
      <c r="J77" s="64">
        <v>0</v>
      </c>
    </row>
    <row r="78" spans="1:10" x14ac:dyDescent="0.25">
      <c r="A78" s="5"/>
      <c r="B78" s="6"/>
      <c r="C78" s="6"/>
      <c r="D78" s="6"/>
      <c r="E78" s="7" t="s">
        <v>836</v>
      </c>
      <c r="F78" s="8" t="s">
        <v>28</v>
      </c>
      <c r="G78" s="26">
        <f>SUM(G6:G77)</f>
        <v>2480458.5400000005</v>
      </c>
      <c r="H78" s="26">
        <f>SUM(H6:H77)</f>
        <v>741209.74999999988</v>
      </c>
      <c r="I78" s="26">
        <f>SUM(I6:I77)</f>
        <v>1744981.2399999995</v>
      </c>
      <c r="J78" s="26">
        <f>SUM(J6:J77)</f>
        <v>75529.570000000007</v>
      </c>
    </row>
    <row r="81" spans="2:10" x14ac:dyDescent="0.25">
      <c r="B81" s="13" t="s">
        <v>799</v>
      </c>
      <c r="C81" s="23" t="str">
        <f>IF($F$2="N","T"," ")</f>
        <v>T</v>
      </c>
      <c r="G81" s="19">
        <f>SUMIF($C$6:$C77,$C81,G$6:G77)</f>
        <v>2480458.5400000005</v>
      </c>
      <c r="H81" s="19">
        <f>SUMIF($C$6:$C77,$C81,H$6:H77)</f>
        <v>741209.74999999988</v>
      </c>
      <c r="I81" s="19">
        <f>SUMIF($C$6:$C77,$C81,I$6:I77)</f>
        <v>1744981.2399999995</v>
      </c>
      <c r="J81" s="19">
        <f>SUMIF($C$6:$C77,$C81,J$6:J77)</f>
        <v>75529.570000000007</v>
      </c>
    </row>
    <row r="82" spans="2:10" x14ac:dyDescent="0.25">
      <c r="B82" t="s">
        <v>800</v>
      </c>
      <c r="C82" s="23" t="s">
        <v>21</v>
      </c>
      <c r="G82" s="19">
        <f>G78-G81</f>
        <v>0</v>
      </c>
      <c r="H82" s="19">
        <f>H78-H81</f>
        <v>0</v>
      </c>
      <c r="I82" s="19">
        <f>I78-I81</f>
        <v>0</v>
      </c>
      <c r="J82" s="19">
        <f>J78-J81</f>
        <v>0</v>
      </c>
    </row>
    <row r="85" spans="2:10" x14ac:dyDescent="0.25">
      <c r="B85" t="s">
        <v>885</v>
      </c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7"/>
  <sheetViews>
    <sheetView workbookViewId="0">
      <selection activeCell="G16" sqref="G16"/>
    </sheetView>
  </sheetViews>
  <sheetFormatPr defaultRowHeight="15" x14ac:dyDescent="0.25"/>
  <cols>
    <col min="1" max="1" width="13.7109375" customWidth="1"/>
    <col min="4" max="4" width="11.140625" customWidth="1"/>
    <col min="5" max="5" width="42" customWidth="1"/>
    <col min="6" max="6" width="25.140625" bestFit="1" customWidth="1"/>
    <col min="7" max="7" width="11.42578125" customWidth="1"/>
    <col min="8" max="8" width="11" customWidth="1"/>
    <col min="9" max="9" width="10.42578125" customWidth="1"/>
  </cols>
  <sheetData>
    <row r="1" spans="1:10" ht="19.899999999999999" thickBot="1" x14ac:dyDescent="0.4">
      <c r="A1" s="48" t="str">
        <f>SummarySubstations!$B$1</f>
        <v>Tri-State SPP Asset Listing</v>
      </c>
      <c r="B1" s="48"/>
      <c r="C1" s="48"/>
      <c r="D1" s="48"/>
      <c r="E1" s="48"/>
      <c r="F1" t="s">
        <v>871</v>
      </c>
    </row>
    <row r="2" spans="1:10" ht="18" thickTop="1" thickBot="1" x14ac:dyDescent="0.35">
      <c r="A2" s="47" t="s">
        <v>843</v>
      </c>
      <c r="B2" s="47"/>
      <c r="C2" s="47"/>
      <c r="D2" s="47">
        <f>SummarySubstations!A35</f>
        <v>28</v>
      </c>
      <c r="E2" s="47" t="str">
        <f ca="1">RIGHT(CELL("filename",A1),LEN(CELL("filename",A1))- FIND("]",CELL("filename",A1),1))</f>
        <v>Paxton</v>
      </c>
      <c r="F2" t="str">
        <f>SummarySubstations!E35</f>
        <v>N</v>
      </c>
    </row>
    <row r="3" spans="1:10" thickTop="1" x14ac:dyDescent="0.3"/>
    <row r="5" spans="1:10" ht="14.45" x14ac:dyDescent="0.3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  <c r="H5" s="2" t="s">
        <v>7</v>
      </c>
      <c r="I5" s="2" t="s">
        <v>8</v>
      </c>
      <c r="J5" s="4" t="s">
        <v>9</v>
      </c>
    </row>
    <row r="6" spans="1:10" x14ac:dyDescent="0.25">
      <c r="A6" s="5">
        <v>871</v>
      </c>
      <c r="B6" s="6">
        <v>353</v>
      </c>
      <c r="C6" s="6" t="s">
        <v>21</v>
      </c>
      <c r="D6" s="6">
        <v>6985</v>
      </c>
      <c r="E6" s="7" t="s">
        <v>22</v>
      </c>
      <c r="F6" s="8" t="s">
        <v>12</v>
      </c>
      <c r="G6" s="134">
        <v>977.01</v>
      </c>
      <c r="H6" s="134">
        <v>977.01</v>
      </c>
      <c r="I6" s="134">
        <v>0</v>
      </c>
      <c r="J6" s="134">
        <v>0</v>
      </c>
    </row>
    <row r="7" spans="1:10" x14ac:dyDescent="0.25">
      <c r="A7" s="5"/>
      <c r="B7" s="6">
        <v>353</v>
      </c>
      <c r="C7" s="6" t="s">
        <v>21</v>
      </c>
      <c r="D7" s="6">
        <v>7045</v>
      </c>
      <c r="E7" s="7" t="s">
        <v>23</v>
      </c>
      <c r="F7" s="8" t="s">
        <v>12</v>
      </c>
      <c r="G7" s="134">
        <v>1032.54</v>
      </c>
      <c r="H7" s="134">
        <v>1032.54</v>
      </c>
      <c r="I7" s="134">
        <v>0</v>
      </c>
      <c r="J7" s="134">
        <v>0</v>
      </c>
    </row>
    <row r="8" spans="1:10" x14ac:dyDescent="0.25">
      <c r="A8" s="5"/>
      <c r="B8" s="6">
        <v>353</v>
      </c>
      <c r="C8" s="6" t="s">
        <v>21</v>
      </c>
      <c r="D8" s="6">
        <v>7118</v>
      </c>
      <c r="E8" s="7" t="s">
        <v>24</v>
      </c>
      <c r="F8" s="8" t="s">
        <v>12</v>
      </c>
      <c r="G8" s="134">
        <v>10638.76</v>
      </c>
      <c r="H8" s="134">
        <v>10638.76</v>
      </c>
      <c r="I8" s="134">
        <v>0</v>
      </c>
      <c r="J8" s="134">
        <v>0</v>
      </c>
    </row>
    <row r="9" spans="1:10" x14ac:dyDescent="0.25">
      <c r="A9" s="5"/>
      <c r="B9" s="6">
        <v>353</v>
      </c>
      <c r="C9" s="6" t="s">
        <v>21</v>
      </c>
      <c r="D9" s="6">
        <v>7195</v>
      </c>
      <c r="E9" s="7" t="s">
        <v>25</v>
      </c>
      <c r="F9" s="8" t="s">
        <v>12</v>
      </c>
      <c r="G9" s="134">
        <v>13705.88</v>
      </c>
      <c r="H9" s="134">
        <v>13705.88</v>
      </c>
      <c r="I9" s="134">
        <v>0</v>
      </c>
      <c r="J9" s="134">
        <v>0</v>
      </c>
    </row>
    <row r="10" spans="1:10" x14ac:dyDescent="0.25">
      <c r="A10" s="5"/>
      <c r="B10" s="6">
        <v>353</v>
      </c>
      <c r="C10" s="6" t="s">
        <v>10</v>
      </c>
      <c r="D10" s="6">
        <v>1079</v>
      </c>
      <c r="E10" s="7" t="s">
        <v>11</v>
      </c>
      <c r="F10" s="8" t="s">
        <v>12</v>
      </c>
      <c r="G10" s="134">
        <v>2561.25</v>
      </c>
      <c r="H10" s="134">
        <v>2561.25</v>
      </c>
      <c r="I10" s="134">
        <v>0</v>
      </c>
      <c r="J10" s="134">
        <v>0</v>
      </c>
    </row>
    <row r="11" spans="1:10" x14ac:dyDescent="0.25">
      <c r="A11" s="5"/>
      <c r="B11" s="6">
        <v>353</v>
      </c>
      <c r="C11" s="6" t="s">
        <v>10</v>
      </c>
      <c r="D11" s="6">
        <v>1080</v>
      </c>
      <c r="E11" s="7" t="s">
        <v>13</v>
      </c>
      <c r="F11" s="8" t="s">
        <v>12</v>
      </c>
      <c r="G11" s="134">
        <v>193.3</v>
      </c>
      <c r="H11" s="134">
        <v>193.3</v>
      </c>
      <c r="I11" s="134">
        <v>0</v>
      </c>
      <c r="J11" s="134">
        <v>0</v>
      </c>
    </row>
    <row r="12" spans="1:10" x14ac:dyDescent="0.25">
      <c r="A12" s="5"/>
      <c r="B12" s="6">
        <v>353</v>
      </c>
      <c r="C12" s="6" t="s">
        <v>10</v>
      </c>
      <c r="D12" s="6">
        <v>16336</v>
      </c>
      <c r="E12" s="7" t="s">
        <v>14</v>
      </c>
      <c r="F12" s="8" t="s">
        <v>12</v>
      </c>
      <c r="G12" s="134">
        <v>2717.97</v>
      </c>
      <c r="H12" s="134">
        <v>1856.98</v>
      </c>
      <c r="I12" s="134">
        <v>860.99</v>
      </c>
      <c r="J12" s="134">
        <v>106.71</v>
      </c>
    </row>
    <row r="13" spans="1:10" x14ac:dyDescent="0.25">
      <c r="A13" s="5"/>
      <c r="B13" s="6">
        <v>353</v>
      </c>
      <c r="C13" s="6" t="s">
        <v>10</v>
      </c>
      <c r="D13" s="6">
        <v>67363</v>
      </c>
      <c r="E13" s="7" t="s">
        <v>15</v>
      </c>
      <c r="F13" s="8" t="s">
        <v>12</v>
      </c>
      <c r="G13" s="134">
        <v>54267.32</v>
      </c>
      <c r="H13" s="134">
        <v>13442.36</v>
      </c>
      <c r="I13" s="134">
        <v>40824.959999999999</v>
      </c>
      <c r="J13" s="134">
        <v>1493.59</v>
      </c>
    </row>
    <row r="14" spans="1:10" x14ac:dyDescent="0.25">
      <c r="A14" s="5"/>
      <c r="B14" s="6">
        <v>353</v>
      </c>
      <c r="C14" s="6" t="s">
        <v>10</v>
      </c>
      <c r="D14" s="6">
        <v>67390</v>
      </c>
      <c r="E14" s="7" t="s">
        <v>16</v>
      </c>
      <c r="F14" s="8" t="s">
        <v>12</v>
      </c>
      <c r="G14" s="134">
        <v>37735.769999999997</v>
      </c>
      <c r="H14" s="134">
        <v>9347.32</v>
      </c>
      <c r="I14" s="134">
        <v>28388.45</v>
      </c>
      <c r="J14" s="134">
        <v>1038.5899999999999</v>
      </c>
    </row>
    <row r="15" spans="1:10" x14ac:dyDescent="0.25">
      <c r="A15" s="5"/>
      <c r="B15" s="6">
        <v>353</v>
      </c>
      <c r="C15" s="6" t="s">
        <v>10</v>
      </c>
      <c r="D15" s="6">
        <v>67391</v>
      </c>
      <c r="E15" s="7" t="s">
        <v>16</v>
      </c>
      <c r="F15" s="8" t="s">
        <v>12</v>
      </c>
      <c r="G15" s="134">
        <v>25548.76</v>
      </c>
      <c r="H15" s="134">
        <v>6328.56</v>
      </c>
      <c r="I15" s="134">
        <v>19220.2</v>
      </c>
      <c r="J15" s="134">
        <v>703.17</v>
      </c>
    </row>
    <row r="16" spans="1:10" x14ac:dyDescent="0.25">
      <c r="A16" s="5"/>
      <c r="B16" s="6">
        <v>353</v>
      </c>
      <c r="C16" s="6" t="s">
        <v>10</v>
      </c>
      <c r="D16" s="6">
        <v>6865</v>
      </c>
      <c r="E16" s="7" t="s">
        <v>17</v>
      </c>
      <c r="F16" s="8" t="s">
        <v>12</v>
      </c>
      <c r="G16" s="134">
        <v>353.62</v>
      </c>
      <c r="H16" s="134">
        <v>353.62</v>
      </c>
      <c r="I16" s="134">
        <v>0</v>
      </c>
      <c r="J16" s="134">
        <v>0</v>
      </c>
    </row>
    <row r="17" spans="1:10" x14ac:dyDescent="0.25">
      <c r="A17" s="5"/>
      <c r="B17" s="6">
        <v>353</v>
      </c>
      <c r="C17" s="6" t="s">
        <v>10</v>
      </c>
      <c r="D17" s="6">
        <v>6936</v>
      </c>
      <c r="E17" s="7" t="s">
        <v>18</v>
      </c>
      <c r="F17" s="8" t="s">
        <v>12</v>
      </c>
      <c r="G17" s="134">
        <v>1423.5</v>
      </c>
      <c r="H17" s="134">
        <v>1423.5</v>
      </c>
      <c r="I17" s="134">
        <v>0</v>
      </c>
      <c r="J17" s="134">
        <v>0</v>
      </c>
    </row>
    <row r="18" spans="1:10" x14ac:dyDescent="0.25">
      <c r="A18" s="5"/>
      <c r="B18" s="6">
        <v>353</v>
      </c>
      <c r="C18" s="6" t="s">
        <v>10</v>
      </c>
      <c r="D18" s="6">
        <v>7058</v>
      </c>
      <c r="E18" s="7" t="s">
        <v>19</v>
      </c>
      <c r="F18" s="8" t="s">
        <v>12</v>
      </c>
      <c r="G18" s="134">
        <v>1586.9</v>
      </c>
      <c r="H18" s="134">
        <v>1586.9</v>
      </c>
      <c r="I18" s="134">
        <v>0</v>
      </c>
      <c r="J18" s="134">
        <v>0</v>
      </c>
    </row>
    <row r="19" spans="1:10" x14ac:dyDescent="0.25">
      <c r="A19" s="5"/>
      <c r="B19" s="6">
        <v>353</v>
      </c>
      <c r="C19" s="6" t="s">
        <v>10</v>
      </c>
      <c r="D19" s="6">
        <v>1082</v>
      </c>
      <c r="E19" s="7" t="s">
        <v>20</v>
      </c>
      <c r="F19" s="8" t="s">
        <v>12</v>
      </c>
      <c r="G19" s="134">
        <v>267.64999999999998</v>
      </c>
      <c r="H19" s="134">
        <v>267.64999999999998</v>
      </c>
      <c r="I19" s="134">
        <v>0</v>
      </c>
      <c r="J19" s="134">
        <v>0</v>
      </c>
    </row>
    <row r="20" spans="1:10" ht="14.45" x14ac:dyDescent="0.3">
      <c r="A20" s="5"/>
      <c r="B20" s="6"/>
      <c r="C20" s="6"/>
      <c r="D20" s="6"/>
      <c r="E20" s="7" t="s">
        <v>836</v>
      </c>
      <c r="F20" s="8" t="s">
        <v>12</v>
      </c>
      <c r="G20" s="26">
        <f>SUM(G6:G19)</f>
        <v>153010.22999999998</v>
      </c>
      <c r="H20" s="26">
        <f>SUM(H6:H19)</f>
        <v>63715.630000000005</v>
      </c>
      <c r="I20" s="26">
        <f>SUM(I6:I19)</f>
        <v>89294.599999999991</v>
      </c>
      <c r="J20" s="26">
        <f>SUM(J6:J19)</f>
        <v>3342.06</v>
      </c>
    </row>
    <row r="21" spans="1:10" ht="14.45" x14ac:dyDescent="0.3">
      <c r="A21" s="17"/>
      <c r="B21" s="17"/>
      <c r="C21" s="17"/>
      <c r="D21" s="17"/>
      <c r="E21" s="72"/>
      <c r="F21" s="15"/>
      <c r="G21" s="16"/>
      <c r="H21" s="16"/>
      <c r="I21" s="16"/>
      <c r="J21" s="16"/>
    </row>
    <row r="23" spans="1:10" ht="14.45" x14ac:dyDescent="0.3">
      <c r="B23" s="13" t="s">
        <v>799</v>
      </c>
      <c r="C23" s="23" t="str">
        <f>IF($F$2="N","T"," ")</f>
        <v>T</v>
      </c>
      <c r="G23" s="19">
        <f>SUMIF($C$6:$C19,$C23,G$6:G19)</f>
        <v>126656.03999999996</v>
      </c>
      <c r="H23" s="19">
        <f>SUMIF($C$6:$C19,$C23,H$6:H19)</f>
        <v>37361.440000000002</v>
      </c>
      <c r="I23" s="19">
        <f>SUMIF($C$6:$C19,$C23,I$6:I19)</f>
        <v>89294.599999999991</v>
      </c>
      <c r="J23" s="19">
        <f>SUMIF($C$6:$C19,$C23,J$6:J19)</f>
        <v>3342.06</v>
      </c>
    </row>
    <row r="24" spans="1:10" ht="14.45" x14ac:dyDescent="0.3">
      <c r="B24" t="s">
        <v>800</v>
      </c>
      <c r="C24" s="23" t="s">
        <v>21</v>
      </c>
      <c r="G24" s="19">
        <f>G20-G23</f>
        <v>26354.190000000017</v>
      </c>
      <c r="H24" s="19">
        <f>H20-H23</f>
        <v>26354.190000000002</v>
      </c>
      <c r="I24" s="19">
        <f>I20-I23</f>
        <v>0</v>
      </c>
      <c r="J24" s="19">
        <f>J20-J23</f>
        <v>0</v>
      </c>
    </row>
    <row r="26" spans="1:10" ht="14.45" x14ac:dyDescent="0.3">
      <c r="B26" s="108"/>
    </row>
    <row r="27" spans="1:10" ht="14.45" x14ac:dyDescent="0.3">
      <c r="B27" s="108" t="s">
        <v>729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0"/>
  <sheetViews>
    <sheetView topLeftCell="A4" workbookViewId="0">
      <selection activeCell="A29" sqref="A29:A30"/>
    </sheetView>
  </sheetViews>
  <sheetFormatPr defaultRowHeight="15" x14ac:dyDescent="0.25"/>
  <cols>
    <col min="1" max="1" width="14" customWidth="1"/>
  </cols>
  <sheetData>
    <row r="1" spans="1:10" ht="19.899999999999999" thickBot="1" x14ac:dyDescent="0.4">
      <c r="A1" s="48" t="str">
        <f>SummarySubstations!$B$1</f>
        <v>Tri-State SPP Asset Listing</v>
      </c>
      <c r="B1" s="48"/>
      <c r="C1" s="48"/>
      <c r="D1" s="48"/>
      <c r="E1" s="48"/>
      <c r="F1" t="s">
        <v>871</v>
      </c>
    </row>
    <row r="2" spans="1:10" ht="18" thickTop="1" thickBot="1" x14ac:dyDescent="0.35">
      <c r="A2" s="47" t="s">
        <v>843</v>
      </c>
      <c r="B2" s="47"/>
      <c r="C2" s="47"/>
      <c r="D2" s="47">
        <f>SummarySubstations!A37</f>
        <v>30</v>
      </c>
      <c r="E2" s="47" t="str">
        <f ca="1">RIGHT(CELL("filename",A1),LEN(CELL("filename",A1))- FIND("]",CELL("filename",A1),1))</f>
        <v>Roscoe</v>
      </c>
      <c r="F2" t="str">
        <f>SummarySubstations!E37</f>
        <v>N</v>
      </c>
    </row>
    <row r="3" spans="1:10" thickTop="1" x14ac:dyDescent="0.3"/>
    <row r="4" spans="1:10" thickBot="1" x14ac:dyDescent="0.35"/>
    <row r="5" spans="1:10" ht="14.45" x14ac:dyDescent="0.3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  <c r="H5" s="2" t="s">
        <v>7</v>
      </c>
      <c r="I5" s="2" t="s">
        <v>8</v>
      </c>
      <c r="J5" s="4" t="s">
        <v>9</v>
      </c>
    </row>
    <row r="6" spans="1:10" ht="14.45" x14ac:dyDescent="0.3">
      <c r="A6" s="5">
        <v>871</v>
      </c>
      <c r="B6" s="6">
        <v>353</v>
      </c>
      <c r="C6" s="6" t="s">
        <v>21</v>
      </c>
      <c r="D6" s="6"/>
      <c r="E6" s="7"/>
      <c r="F6" s="8"/>
      <c r="G6" s="12"/>
      <c r="H6" s="8"/>
      <c r="I6" s="8"/>
      <c r="J6" s="10"/>
    </row>
    <row r="7" spans="1:10" ht="14.45" x14ac:dyDescent="0.3">
      <c r="A7" s="5"/>
      <c r="B7" s="6">
        <v>353</v>
      </c>
      <c r="C7" s="6" t="s">
        <v>21</v>
      </c>
      <c r="D7" s="6"/>
      <c r="E7" s="7"/>
      <c r="F7" s="8"/>
      <c r="G7" s="12"/>
      <c r="H7" s="9"/>
      <c r="I7" s="8"/>
      <c r="J7" s="10"/>
    </row>
    <row r="8" spans="1:10" ht="14.45" x14ac:dyDescent="0.3">
      <c r="A8" s="5"/>
      <c r="B8" s="6">
        <v>353</v>
      </c>
      <c r="C8" s="6" t="s">
        <v>21</v>
      </c>
      <c r="D8" s="6"/>
      <c r="E8" s="7"/>
      <c r="F8" s="8"/>
      <c r="G8" s="12"/>
      <c r="H8" s="9"/>
      <c r="I8" s="8"/>
      <c r="J8" s="10"/>
    </row>
    <row r="9" spans="1:10" ht="14.45" x14ac:dyDescent="0.3">
      <c r="A9" s="5"/>
      <c r="B9" s="6">
        <v>353</v>
      </c>
      <c r="C9" s="6" t="s">
        <v>21</v>
      </c>
      <c r="D9" s="6"/>
      <c r="E9" s="7"/>
      <c r="F9" s="8"/>
      <c r="G9" s="12"/>
      <c r="H9" s="9"/>
      <c r="I9" s="8"/>
      <c r="J9" s="10"/>
    </row>
    <row r="10" spans="1:10" ht="14.45" x14ac:dyDescent="0.3">
      <c r="A10" s="5"/>
      <c r="B10" s="6">
        <v>353</v>
      </c>
      <c r="C10" s="6" t="s">
        <v>10</v>
      </c>
      <c r="D10" s="6"/>
      <c r="E10" s="7"/>
      <c r="F10" s="8"/>
      <c r="G10" s="12"/>
      <c r="H10" s="9"/>
      <c r="I10" s="8"/>
      <c r="J10" s="10"/>
    </row>
    <row r="11" spans="1:10" ht="14.45" x14ac:dyDescent="0.3">
      <c r="A11" s="5"/>
      <c r="B11" s="6">
        <v>353</v>
      </c>
      <c r="C11" s="6" t="s">
        <v>10</v>
      </c>
      <c r="D11" s="6"/>
      <c r="E11" s="7"/>
      <c r="F11" s="8"/>
      <c r="G11" s="12"/>
      <c r="H11" s="8"/>
      <c r="I11" s="8"/>
      <c r="J11" s="10"/>
    </row>
    <row r="12" spans="1:10" ht="14.45" x14ac:dyDescent="0.3">
      <c r="A12" s="5"/>
      <c r="B12" s="6">
        <v>353</v>
      </c>
      <c r="C12" s="6" t="s">
        <v>10</v>
      </c>
      <c r="D12" s="6"/>
      <c r="E12" s="7"/>
      <c r="F12" s="8"/>
      <c r="G12" s="12"/>
      <c r="H12" s="9"/>
      <c r="I12" s="8"/>
      <c r="J12" s="10"/>
    </row>
    <row r="13" spans="1:10" ht="14.45" x14ac:dyDescent="0.3">
      <c r="A13" s="5"/>
      <c r="B13" s="6">
        <v>353</v>
      </c>
      <c r="C13" s="6" t="s">
        <v>10</v>
      </c>
      <c r="D13" s="6"/>
      <c r="E13" s="7"/>
      <c r="F13" s="8"/>
      <c r="G13" s="12"/>
      <c r="H13" s="9"/>
      <c r="I13" s="9"/>
      <c r="J13" s="11"/>
    </row>
    <row r="14" spans="1:10" ht="14.45" x14ac:dyDescent="0.3">
      <c r="A14" s="5"/>
      <c r="B14" s="6">
        <v>353</v>
      </c>
      <c r="C14" s="6" t="s">
        <v>10</v>
      </c>
      <c r="D14" s="6"/>
      <c r="E14" s="7"/>
      <c r="F14" s="8"/>
      <c r="G14" s="12"/>
      <c r="H14" s="9"/>
      <c r="I14" s="9"/>
      <c r="J14" s="11"/>
    </row>
    <row r="15" spans="1:10" ht="14.45" x14ac:dyDescent="0.3">
      <c r="A15" s="5"/>
      <c r="B15" s="6">
        <v>353</v>
      </c>
      <c r="C15" s="6" t="s">
        <v>10</v>
      </c>
      <c r="D15" s="6"/>
      <c r="E15" s="7"/>
      <c r="F15" s="8"/>
      <c r="G15" s="12"/>
      <c r="H15" s="9"/>
      <c r="I15" s="9"/>
      <c r="J15" s="10"/>
    </row>
    <row r="16" spans="1:10" ht="14.45" x14ac:dyDescent="0.3">
      <c r="A16" s="5"/>
      <c r="B16" s="6">
        <v>353</v>
      </c>
      <c r="C16" s="6" t="s">
        <v>10</v>
      </c>
      <c r="D16" s="6"/>
      <c r="E16" s="7"/>
      <c r="F16" s="8"/>
      <c r="G16" s="12"/>
      <c r="H16" s="8"/>
      <c r="I16" s="8"/>
      <c r="J16" s="10"/>
    </row>
    <row r="17" spans="1:10" ht="14.45" x14ac:dyDescent="0.3">
      <c r="A17" s="5"/>
      <c r="B17" s="6">
        <v>353</v>
      </c>
      <c r="C17" s="6" t="s">
        <v>10</v>
      </c>
      <c r="D17" s="6"/>
      <c r="E17" s="7"/>
      <c r="F17" s="8"/>
      <c r="G17" s="12"/>
      <c r="H17" s="9"/>
      <c r="I17" s="8"/>
      <c r="J17" s="10"/>
    </row>
    <row r="18" spans="1:10" ht="14.45" x14ac:dyDescent="0.3">
      <c r="A18" s="5"/>
      <c r="B18" s="6">
        <v>353</v>
      </c>
      <c r="C18" s="6" t="s">
        <v>10</v>
      </c>
      <c r="D18" s="6"/>
      <c r="E18" s="7"/>
      <c r="F18" s="8"/>
      <c r="G18" s="12"/>
      <c r="H18" s="9"/>
      <c r="I18" s="8"/>
      <c r="J18" s="10"/>
    </row>
    <row r="19" spans="1:10" ht="14.45" x14ac:dyDescent="0.3">
      <c r="A19" s="5"/>
      <c r="B19" s="6">
        <v>353</v>
      </c>
      <c r="C19" s="6" t="s">
        <v>10</v>
      </c>
      <c r="D19" s="6"/>
      <c r="E19" s="7"/>
      <c r="F19" s="8"/>
      <c r="G19" s="12"/>
      <c r="H19" s="8"/>
      <c r="I19" s="8"/>
      <c r="J19" s="10"/>
    </row>
    <row r="20" spans="1:10" ht="14.45" x14ac:dyDescent="0.3">
      <c r="A20" s="5"/>
      <c r="B20" s="6"/>
      <c r="C20" s="6"/>
      <c r="D20" s="6"/>
      <c r="E20" s="7" t="s">
        <v>836</v>
      </c>
      <c r="F20" s="8"/>
      <c r="G20" s="12">
        <f>SUM(G6:G19)</f>
        <v>0</v>
      </c>
      <c r="H20" s="12">
        <f>SUM(H6:H19)</f>
        <v>0</v>
      </c>
      <c r="I20" s="12">
        <f>SUM(I6:I19)</f>
        <v>0</v>
      </c>
      <c r="J20" s="12">
        <f>SUM(J6:J19)</f>
        <v>0</v>
      </c>
    </row>
    <row r="21" spans="1:10" ht="14.45" x14ac:dyDescent="0.3">
      <c r="A21" s="17"/>
      <c r="B21" s="17"/>
      <c r="C21" s="17"/>
      <c r="D21" s="17"/>
      <c r="E21" s="72"/>
      <c r="F21" s="15"/>
      <c r="G21" s="16"/>
      <c r="H21" s="16"/>
      <c r="I21" s="16"/>
      <c r="J21" s="16"/>
    </row>
    <row r="23" spans="1:10" ht="14.45" x14ac:dyDescent="0.3">
      <c r="B23" s="13" t="s">
        <v>799</v>
      </c>
      <c r="C23" s="23" t="str">
        <f>IF($F$2="N","T"," ")</f>
        <v>T</v>
      </c>
      <c r="G23" s="19">
        <f>SUMIF($C$6:$C19,$C23,G$6:G19)</f>
        <v>0</v>
      </c>
      <c r="H23" s="19">
        <f>SUMIF($C$6:$C19,$C23,H$6:H19)</f>
        <v>0</v>
      </c>
      <c r="I23" s="19">
        <f>SUMIF($C$6:$C19,$C23,I$6:I19)</f>
        <v>0</v>
      </c>
      <c r="J23" s="19">
        <f>SUMIF($C$6:$C19,$C23,J$6:J19)</f>
        <v>0</v>
      </c>
    </row>
    <row r="24" spans="1:10" ht="14.45" x14ac:dyDescent="0.3">
      <c r="B24" t="s">
        <v>800</v>
      </c>
      <c r="C24" s="23" t="s">
        <v>21</v>
      </c>
      <c r="G24" s="19">
        <f>G20-G23</f>
        <v>0</v>
      </c>
      <c r="H24" s="19">
        <f>H20-H23</f>
        <v>0</v>
      </c>
      <c r="I24" s="19">
        <f>I20-I23</f>
        <v>0</v>
      </c>
      <c r="J24" s="19">
        <f>J20-J23</f>
        <v>0</v>
      </c>
    </row>
    <row r="29" spans="1:10" ht="14.45" x14ac:dyDescent="0.3">
      <c r="A29" s="107"/>
    </row>
    <row r="30" spans="1:10" ht="14.45" x14ac:dyDescent="0.3">
      <c r="A30" s="131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57"/>
  <sheetViews>
    <sheetView topLeftCell="A219" workbookViewId="0">
      <selection activeCell="H244" sqref="H244"/>
    </sheetView>
  </sheetViews>
  <sheetFormatPr defaultRowHeight="15" x14ac:dyDescent="0.25"/>
  <cols>
    <col min="1" max="1" width="14.5703125" customWidth="1"/>
    <col min="4" max="4" width="11.140625" customWidth="1"/>
    <col min="5" max="5" width="44.85546875" bestFit="1" customWidth="1"/>
    <col min="6" max="6" width="28.42578125" bestFit="1" customWidth="1"/>
    <col min="7" max="7" width="12.28515625" customWidth="1"/>
    <col min="8" max="8" width="12.140625" customWidth="1"/>
    <col min="9" max="9" width="12.7109375" customWidth="1"/>
    <col min="10" max="10" width="10.85546875" customWidth="1"/>
  </cols>
  <sheetData>
    <row r="1" spans="1:10" ht="19.899999999999999" thickBot="1" x14ac:dyDescent="0.4">
      <c r="A1" s="48" t="str">
        <f>SummarySubstations!$B$1</f>
        <v>Tri-State SPP Asset Listing</v>
      </c>
      <c r="B1" s="48"/>
      <c r="C1" s="48"/>
      <c r="D1" s="48"/>
      <c r="E1" s="48"/>
      <c r="F1" t="s">
        <v>871</v>
      </c>
    </row>
    <row r="2" spans="1:10" ht="18" thickTop="1" thickBot="1" x14ac:dyDescent="0.35">
      <c r="A2" s="47" t="s">
        <v>843</v>
      </c>
      <c r="B2" s="47"/>
      <c r="C2" s="47"/>
      <c r="D2" s="47">
        <f>SummarySubstations!A38</f>
        <v>31</v>
      </c>
      <c r="E2" s="47" t="str">
        <f ca="1">RIGHT(CELL("filename",A1),LEN(CELL("filename",A1))- FIND("]",CELL("filename",A1),1))</f>
        <v>Sidney-230</v>
      </c>
      <c r="F2" t="str">
        <f>SummarySubstations!E38</f>
        <v>N</v>
      </c>
    </row>
    <row r="3" spans="1:10" thickTop="1" x14ac:dyDescent="0.3"/>
    <row r="5" spans="1:10" ht="14.45" x14ac:dyDescent="0.3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  <c r="H5" s="2" t="s">
        <v>7</v>
      </c>
      <c r="I5" s="2" t="s">
        <v>8</v>
      </c>
      <c r="J5" s="4" t="s">
        <v>9</v>
      </c>
    </row>
    <row r="6" spans="1:10" x14ac:dyDescent="0.25">
      <c r="A6" s="5"/>
      <c r="B6" s="6">
        <v>106</v>
      </c>
      <c r="C6" s="6" t="s">
        <v>10</v>
      </c>
      <c r="D6" s="6">
        <v>17256</v>
      </c>
      <c r="E6" s="7" t="s">
        <v>91</v>
      </c>
      <c r="F6" s="8" t="s">
        <v>92</v>
      </c>
      <c r="G6" s="26">
        <v>0</v>
      </c>
      <c r="H6" s="134">
        <v>0</v>
      </c>
      <c r="I6" s="134">
        <v>0</v>
      </c>
      <c r="J6" s="134">
        <v>0</v>
      </c>
    </row>
    <row r="7" spans="1:10" x14ac:dyDescent="0.25">
      <c r="A7" s="5"/>
      <c r="B7" s="6">
        <v>350</v>
      </c>
      <c r="C7" s="6" t="s">
        <v>10</v>
      </c>
      <c r="D7" s="6">
        <v>16097</v>
      </c>
      <c r="E7" s="7" t="s">
        <v>93</v>
      </c>
      <c r="F7" s="8" t="s">
        <v>92</v>
      </c>
      <c r="G7" s="26">
        <v>83.82</v>
      </c>
      <c r="H7" s="134">
        <v>0</v>
      </c>
      <c r="I7" s="134">
        <v>83.82</v>
      </c>
      <c r="J7" s="134">
        <v>0</v>
      </c>
    </row>
    <row r="8" spans="1:10" x14ac:dyDescent="0.25">
      <c r="A8" s="5"/>
      <c r="B8" s="6">
        <v>350</v>
      </c>
      <c r="C8" s="6" t="s">
        <v>10</v>
      </c>
      <c r="D8" s="6">
        <v>16203</v>
      </c>
      <c r="E8" s="7" t="s">
        <v>94</v>
      </c>
      <c r="F8" s="8" t="s">
        <v>92</v>
      </c>
      <c r="G8" s="26">
        <v>6111.35</v>
      </c>
      <c r="H8" s="134">
        <v>0</v>
      </c>
      <c r="I8" s="134">
        <v>6111.35</v>
      </c>
      <c r="J8" s="134">
        <v>0</v>
      </c>
    </row>
    <row r="9" spans="1:10" x14ac:dyDescent="0.25">
      <c r="A9" s="5"/>
      <c r="B9" s="6">
        <v>350</v>
      </c>
      <c r="C9" s="6" t="s">
        <v>10</v>
      </c>
      <c r="D9" s="6">
        <v>16181</v>
      </c>
      <c r="E9" s="7" t="s">
        <v>95</v>
      </c>
      <c r="F9" s="8" t="s">
        <v>92</v>
      </c>
      <c r="G9" s="26">
        <v>14725.96</v>
      </c>
      <c r="H9" s="134">
        <v>0</v>
      </c>
      <c r="I9" s="134">
        <v>14725.96</v>
      </c>
      <c r="J9" s="134">
        <v>0</v>
      </c>
    </row>
    <row r="10" spans="1:10" ht="14.45" x14ac:dyDescent="0.3">
      <c r="A10" s="5"/>
      <c r="B10" s="6">
        <v>352</v>
      </c>
      <c r="C10" s="6" t="s">
        <v>10</v>
      </c>
      <c r="D10" s="6">
        <v>110388</v>
      </c>
      <c r="E10" s="7" t="s">
        <v>96</v>
      </c>
      <c r="F10" s="8" t="s">
        <v>92</v>
      </c>
      <c r="G10" s="26">
        <v>8729.94</v>
      </c>
      <c r="H10" s="134">
        <v>961.05</v>
      </c>
      <c r="I10" s="134">
        <v>7768.89</v>
      </c>
      <c r="J10" s="134">
        <v>240.27</v>
      </c>
    </row>
    <row r="11" spans="1:10" ht="14.45" x14ac:dyDescent="0.3">
      <c r="A11" s="5"/>
      <c r="B11" s="6">
        <v>352</v>
      </c>
      <c r="C11" s="6" t="s">
        <v>10</v>
      </c>
      <c r="D11" s="6">
        <v>110389</v>
      </c>
      <c r="E11" s="7" t="s">
        <v>97</v>
      </c>
      <c r="F11" s="8" t="s">
        <v>92</v>
      </c>
      <c r="G11" s="26">
        <v>2350.37</v>
      </c>
      <c r="H11" s="134">
        <v>258.72000000000003</v>
      </c>
      <c r="I11" s="134">
        <v>2091.65</v>
      </c>
      <c r="J11" s="134">
        <v>64.680000000000007</v>
      </c>
    </row>
    <row r="12" spans="1:10" ht="14.45" x14ac:dyDescent="0.3">
      <c r="A12" s="5"/>
      <c r="B12" s="6">
        <v>352</v>
      </c>
      <c r="C12" s="6" t="s">
        <v>10</v>
      </c>
      <c r="D12" s="6">
        <v>110390</v>
      </c>
      <c r="E12" s="7" t="s">
        <v>98</v>
      </c>
      <c r="F12" s="8" t="s">
        <v>92</v>
      </c>
      <c r="G12" s="26">
        <v>10073</v>
      </c>
      <c r="H12" s="134">
        <v>1108.8900000000001</v>
      </c>
      <c r="I12" s="134">
        <v>8964.11</v>
      </c>
      <c r="J12" s="134">
        <v>277.23</v>
      </c>
    </row>
    <row r="13" spans="1:10" ht="14.45" x14ac:dyDescent="0.3">
      <c r="A13" s="5"/>
      <c r="B13" s="6">
        <v>352</v>
      </c>
      <c r="C13" s="6" t="s">
        <v>10</v>
      </c>
      <c r="D13" s="6">
        <v>18644</v>
      </c>
      <c r="E13" s="7" t="s">
        <v>99</v>
      </c>
      <c r="F13" s="8" t="s">
        <v>92</v>
      </c>
      <c r="G13" s="26">
        <v>128018.34</v>
      </c>
      <c r="H13" s="134">
        <v>73992.240000000005</v>
      </c>
      <c r="I13" s="134">
        <v>54026.1</v>
      </c>
      <c r="J13" s="134">
        <v>3523.44</v>
      </c>
    </row>
    <row r="14" spans="1:10" ht="14.45" x14ac:dyDescent="0.3">
      <c r="A14" s="5"/>
      <c r="B14" s="6">
        <v>352</v>
      </c>
      <c r="C14" s="6" t="s">
        <v>10</v>
      </c>
      <c r="D14" s="6">
        <v>24227</v>
      </c>
      <c r="E14" s="7" t="s">
        <v>100</v>
      </c>
      <c r="F14" s="8" t="s">
        <v>92</v>
      </c>
      <c r="G14" s="26">
        <v>931.31</v>
      </c>
      <c r="H14" s="134">
        <v>431.47</v>
      </c>
      <c r="I14" s="134">
        <v>499.84</v>
      </c>
      <c r="J14" s="134">
        <v>25.63</v>
      </c>
    </row>
    <row r="15" spans="1:10" ht="14.45" x14ac:dyDescent="0.3">
      <c r="A15" s="5"/>
      <c r="B15" s="6">
        <v>352</v>
      </c>
      <c r="C15" s="6" t="s">
        <v>10</v>
      </c>
      <c r="D15" s="6">
        <v>59868</v>
      </c>
      <c r="E15" s="7" t="s">
        <v>29</v>
      </c>
      <c r="F15" s="8" t="s">
        <v>92</v>
      </c>
      <c r="G15" s="26">
        <v>16875.91</v>
      </c>
      <c r="H15" s="134">
        <v>4218.93</v>
      </c>
      <c r="I15" s="134">
        <v>12656.98</v>
      </c>
      <c r="J15" s="134">
        <v>464.47</v>
      </c>
    </row>
    <row r="16" spans="1:10" ht="14.45" x14ac:dyDescent="0.3">
      <c r="A16" s="5"/>
      <c r="B16" s="6">
        <v>353</v>
      </c>
      <c r="C16" s="6" t="s">
        <v>10</v>
      </c>
      <c r="D16" s="6">
        <v>110391</v>
      </c>
      <c r="E16" s="7" t="s">
        <v>101</v>
      </c>
      <c r="F16" s="8" t="s">
        <v>92</v>
      </c>
      <c r="G16" s="26">
        <v>5326.54</v>
      </c>
      <c r="H16" s="134">
        <v>615.83000000000004</v>
      </c>
      <c r="I16" s="134">
        <v>4710.71</v>
      </c>
      <c r="J16" s="134">
        <v>156.91999999999999</v>
      </c>
    </row>
    <row r="17" spans="1:10" ht="14.45" x14ac:dyDescent="0.3">
      <c r="A17" s="5"/>
      <c r="B17" s="6">
        <v>353</v>
      </c>
      <c r="C17" s="6" t="s">
        <v>10</v>
      </c>
      <c r="D17" s="6">
        <v>117623</v>
      </c>
      <c r="E17" s="7" t="s">
        <v>102</v>
      </c>
      <c r="F17" s="8" t="s">
        <v>92</v>
      </c>
      <c r="G17" s="26">
        <v>7485.09</v>
      </c>
      <c r="H17" s="134">
        <v>858.4</v>
      </c>
      <c r="I17" s="134">
        <v>6626.69</v>
      </c>
      <c r="J17" s="134">
        <v>206.01</v>
      </c>
    </row>
    <row r="18" spans="1:10" ht="14.45" x14ac:dyDescent="0.3">
      <c r="A18" s="5"/>
      <c r="B18" s="6">
        <v>353</v>
      </c>
      <c r="C18" s="6" t="s">
        <v>10</v>
      </c>
      <c r="D18" s="6">
        <v>117624</v>
      </c>
      <c r="E18" s="7" t="s">
        <v>103</v>
      </c>
      <c r="F18" s="8" t="s">
        <v>92</v>
      </c>
      <c r="G18" s="26">
        <v>4671.37</v>
      </c>
      <c r="H18" s="134">
        <v>535.62</v>
      </c>
      <c r="I18" s="134">
        <v>4135.75</v>
      </c>
      <c r="J18" s="134">
        <v>128.56</v>
      </c>
    </row>
    <row r="19" spans="1:10" ht="14.45" x14ac:dyDescent="0.3">
      <c r="A19" s="5"/>
      <c r="B19" s="6">
        <v>353</v>
      </c>
      <c r="C19" s="6" t="s">
        <v>10</v>
      </c>
      <c r="D19" s="6">
        <v>117625</v>
      </c>
      <c r="E19" s="7" t="s">
        <v>104</v>
      </c>
      <c r="F19" s="8" t="s">
        <v>92</v>
      </c>
      <c r="G19" s="26">
        <v>383.49</v>
      </c>
      <c r="H19" s="134">
        <v>43.96</v>
      </c>
      <c r="I19" s="134">
        <v>339.53</v>
      </c>
      <c r="J19" s="134">
        <v>10.55</v>
      </c>
    </row>
    <row r="20" spans="1:10" ht="14.45" x14ac:dyDescent="0.3">
      <c r="A20" s="5"/>
      <c r="B20" s="6">
        <v>353</v>
      </c>
      <c r="C20" s="6" t="s">
        <v>10</v>
      </c>
      <c r="D20" s="6">
        <v>117626</v>
      </c>
      <c r="E20" s="7" t="s">
        <v>105</v>
      </c>
      <c r="F20" s="8" t="s">
        <v>92</v>
      </c>
      <c r="G20" s="26">
        <v>2730.44</v>
      </c>
      <c r="H20" s="134">
        <v>313.06</v>
      </c>
      <c r="I20" s="134">
        <v>2417.38</v>
      </c>
      <c r="J20" s="134">
        <v>75.14</v>
      </c>
    </row>
    <row r="21" spans="1:10" ht="14.45" x14ac:dyDescent="0.3">
      <c r="A21" s="5"/>
      <c r="B21" s="6">
        <v>353</v>
      </c>
      <c r="C21" s="6" t="s">
        <v>10</v>
      </c>
      <c r="D21" s="6">
        <v>117627</v>
      </c>
      <c r="E21" s="7" t="s">
        <v>106</v>
      </c>
      <c r="F21" s="8" t="s">
        <v>92</v>
      </c>
      <c r="G21" s="26">
        <v>233.8</v>
      </c>
      <c r="H21" s="134">
        <v>26.84</v>
      </c>
      <c r="I21" s="134">
        <v>206.96</v>
      </c>
      <c r="J21" s="134">
        <v>6.43</v>
      </c>
    </row>
    <row r="22" spans="1:10" ht="14.45" x14ac:dyDescent="0.3">
      <c r="A22" s="5"/>
      <c r="B22" s="6">
        <v>353</v>
      </c>
      <c r="C22" s="6" t="s">
        <v>10</v>
      </c>
      <c r="D22" s="6">
        <v>117628</v>
      </c>
      <c r="E22" s="7" t="s">
        <v>107</v>
      </c>
      <c r="F22" s="8" t="s">
        <v>92</v>
      </c>
      <c r="G22" s="26">
        <v>2829.76</v>
      </c>
      <c r="H22" s="134">
        <v>324.5</v>
      </c>
      <c r="I22" s="134">
        <v>2505.2600000000002</v>
      </c>
      <c r="J22" s="134">
        <v>77.88</v>
      </c>
    </row>
    <row r="23" spans="1:10" ht="14.45" x14ac:dyDescent="0.3">
      <c r="A23" s="5"/>
      <c r="B23" s="6">
        <v>353</v>
      </c>
      <c r="C23" s="6" t="s">
        <v>10</v>
      </c>
      <c r="D23" s="6">
        <v>117629</v>
      </c>
      <c r="E23" s="7" t="s">
        <v>108</v>
      </c>
      <c r="F23" s="8" t="s">
        <v>92</v>
      </c>
      <c r="G23" s="26">
        <v>289158.65000000002</v>
      </c>
      <c r="H23" s="134">
        <v>33160.400000000001</v>
      </c>
      <c r="I23" s="134">
        <v>255998.25</v>
      </c>
      <c r="J23" s="134">
        <v>7958.49</v>
      </c>
    </row>
    <row r="24" spans="1:10" ht="14.45" x14ac:dyDescent="0.3">
      <c r="A24" s="5"/>
      <c r="B24" s="6">
        <v>353</v>
      </c>
      <c r="C24" s="6" t="s">
        <v>10</v>
      </c>
      <c r="D24" s="6">
        <v>117630</v>
      </c>
      <c r="E24" s="7" t="s">
        <v>109</v>
      </c>
      <c r="F24" s="8" t="s">
        <v>92</v>
      </c>
      <c r="G24" s="26">
        <v>1683.86</v>
      </c>
      <c r="H24" s="134">
        <v>193.06</v>
      </c>
      <c r="I24" s="134">
        <v>1490.8</v>
      </c>
      <c r="J24" s="134">
        <v>46.34</v>
      </c>
    </row>
    <row r="25" spans="1:10" ht="14.45" x14ac:dyDescent="0.3">
      <c r="A25" s="5"/>
      <c r="B25" s="6">
        <v>353</v>
      </c>
      <c r="C25" s="6" t="s">
        <v>10</v>
      </c>
      <c r="D25" s="6">
        <v>117686</v>
      </c>
      <c r="E25" s="7" t="s">
        <v>110</v>
      </c>
      <c r="F25" s="8" t="s">
        <v>92</v>
      </c>
      <c r="G25" s="26">
        <v>0</v>
      </c>
      <c r="H25" s="134">
        <v>0</v>
      </c>
      <c r="I25" s="134">
        <v>0</v>
      </c>
      <c r="J25" s="134">
        <v>0</v>
      </c>
    </row>
    <row r="26" spans="1:10" ht="14.45" x14ac:dyDescent="0.3">
      <c r="A26" s="5"/>
      <c r="B26" s="6">
        <v>353</v>
      </c>
      <c r="C26" s="6" t="s">
        <v>10</v>
      </c>
      <c r="D26" s="6">
        <v>117687</v>
      </c>
      <c r="E26" s="7" t="s">
        <v>111</v>
      </c>
      <c r="F26" s="8" t="s">
        <v>92</v>
      </c>
      <c r="G26" s="26">
        <v>0</v>
      </c>
      <c r="H26" s="134">
        <v>0</v>
      </c>
      <c r="I26" s="134">
        <v>0</v>
      </c>
      <c r="J26" s="134">
        <v>0</v>
      </c>
    </row>
    <row r="27" spans="1:10" ht="14.45" x14ac:dyDescent="0.3">
      <c r="A27" s="5"/>
      <c r="B27" s="6">
        <v>353</v>
      </c>
      <c r="C27" s="6" t="s">
        <v>10</v>
      </c>
      <c r="D27" s="6">
        <v>117693</v>
      </c>
      <c r="E27" s="7" t="s">
        <v>112</v>
      </c>
      <c r="F27" s="8" t="s">
        <v>92</v>
      </c>
      <c r="G27" s="26">
        <v>306015.96000000002</v>
      </c>
      <c r="H27" s="134">
        <v>35093.53</v>
      </c>
      <c r="I27" s="134">
        <v>270922.43</v>
      </c>
      <c r="J27" s="134">
        <v>8422.4500000000007</v>
      </c>
    </row>
    <row r="28" spans="1:10" ht="14.45" x14ac:dyDescent="0.3">
      <c r="A28" s="5"/>
      <c r="B28" s="6">
        <v>353</v>
      </c>
      <c r="C28" s="6" t="s">
        <v>10</v>
      </c>
      <c r="D28" s="6">
        <v>117694</v>
      </c>
      <c r="E28" s="7" t="s">
        <v>113</v>
      </c>
      <c r="F28" s="8" t="s">
        <v>92</v>
      </c>
      <c r="G28" s="26">
        <v>0</v>
      </c>
      <c r="H28" s="136">
        <v>0</v>
      </c>
      <c r="I28" s="136">
        <v>0</v>
      </c>
      <c r="J28" s="136">
        <v>0</v>
      </c>
    </row>
    <row r="29" spans="1:10" ht="14.45" x14ac:dyDescent="0.3">
      <c r="A29" s="5"/>
      <c r="B29" s="6">
        <v>353</v>
      </c>
      <c r="C29" s="6" t="s">
        <v>10</v>
      </c>
      <c r="D29" s="6">
        <v>117695</v>
      </c>
      <c r="E29" s="7" t="s">
        <v>114</v>
      </c>
      <c r="F29" s="8" t="s">
        <v>92</v>
      </c>
      <c r="G29" s="26">
        <v>0</v>
      </c>
      <c r="H29" s="136">
        <v>0</v>
      </c>
      <c r="I29" s="136">
        <v>0</v>
      </c>
      <c r="J29" s="136">
        <v>0</v>
      </c>
    </row>
    <row r="30" spans="1:10" ht="14.45" x14ac:dyDescent="0.3">
      <c r="A30" s="5"/>
      <c r="B30" s="6">
        <v>353</v>
      </c>
      <c r="C30" s="6" t="s">
        <v>10</v>
      </c>
      <c r="D30" s="6">
        <v>17962</v>
      </c>
      <c r="E30" s="7" t="s">
        <v>115</v>
      </c>
      <c r="F30" s="8" t="s">
        <v>92</v>
      </c>
      <c r="G30" s="26">
        <v>44550.27</v>
      </c>
      <c r="H30" s="134">
        <v>26668.81</v>
      </c>
      <c r="I30" s="134">
        <v>17881.46</v>
      </c>
      <c r="J30" s="134">
        <v>1226.1500000000001</v>
      </c>
    </row>
    <row r="31" spans="1:10" ht="14.45" x14ac:dyDescent="0.3">
      <c r="A31" s="5"/>
      <c r="B31" s="6">
        <v>353</v>
      </c>
      <c r="C31" s="6" t="s">
        <v>10</v>
      </c>
      <c r="D31" s="6">
        <v>18627</v>
      </c>
      <c r="E31" s="7" t="s">
        <v>116</v>
      </c>
      <c r="F31" s="8" t="s">
        <v>92</v>
      </c>
      <c r="G31" s="26">
        <v>359585.71</v>
      </c>
      <c r="H31" s="134">
        <v>207833.97</v>
      </c>
      <c r="I31" s="134">
        <v>151751.74</v>
      </c>
      <c r="J31" s="134">
        <v>9896.85</v>
      </c>
    </row>
    <row r="32" spans="1:10" ht="14.45" x14ac:dyDescent="0.3">
      <c r="A32" s="5"/>
      <c r="B32" s="6">
        <v>353</v>
      </c>
      <c r="C32" s="6" t="s">
        <v>10</v>
      </c>
      <c r="D32" s="6">
        <v>18628</v>
      </c>
      <c r="E32" s="7" t="s">
        <v>117</v>
      </c>
      <c r="F32" s="8" t="s">
        <v>92</v>
      </c>
      <c r="G32" s="26">
        <v>63634.38</v>
      </c>
      <c r="H32" s="134">
        <v>36779.4</v>
      </c>
      <c r="I32" s="134">
        <v>26854.98</v>
      </c>
      <c r="J32" s="134">
        <v>1751.4</v>
      </c>
    </row>
    <row r="33" spans="1:10" ht="14.45" x14ac:dyDescent="0.3">
      <c r="A33" s="5"/>
      <c r="B33" s="6">
        <v>353</v>
      </c>
      <c r="C33" s="6" t="s">
        <v>10</v>
      </c>
      <c r="D33" s="6">
        <v>18629</v>
      </c>
      <c r="E33" s="7" t="s">
        <v>118</v>
      </c>
      <c r="F33" s="8" t="s">
        <v>92</v>
      </c>
      <c r="G33" s="26">
        <v>47320.43</v>
      </c>
      <c r="H33" s="134">
        <v>27350.07</v>
      </c>
      <c r="I33" s="134">
        <v>19970.36</v>
      </c>
      <c r="J33" s="134">
        <v>1302.3900000000001</v>
      </c>
    </row>
    <row r="34" spans="1:10" ht="14.45" x14ac:dyDescent="0.3">
      <c r="A34" s="5"/>
      <c r="B34" s="6">
        <v>353</v>
      </c>
      <c r="C34" s="6" t="s">
        <v>10</v>
      </c>
      <c r="D34" s="6">
        <v>18630</v>
      </c>
      <c r="E34" s="7" t="s">
        <v>119</v>
      </c>
      <c r="F34" s="8" t="s">
        <v>92</v>
      </c>
      <c r="G34" s="26">
        <v>29545.91</v>
      </c>
      <c r="H34" s="134">
        <v>17077.189999999999</v>
      </c>
      <c r="I34" s="134">
        <v>12468.72</v>
      </c>
      <c r="J34" s="134">
        <v>813.19</v>
      </c>
    </row>
    <row r="35" spans="1:10" ht="14.45" x14ac:dyDescent="0.3">
      <c r="A35" s="5"/>
      <c r="B35" s="6">
        <v>353</v>
      </c>
      <c r="C35" s="6" t="s">
        <v>10</v>
      </c>
      <c r="D35" s="6">
        <v>18631</v>
      </c>
      <c r="E35" s="7" t="s">
        <v>120</v>
      </c>
      <c r="F35" s="8" t="s">
        <v>92</v>
      </c>
      <c r="G35" s="26">
        <v>19331.599999999999</v>
      </c>
      <c r="H35" s="134">
        <v>11173.34</v>
      </c>
      <c r="I35" s="134">
        <v>8158.26</v>
      </c>
      <c r="J35" s="134">
        <v>532.05999999999995</v>
      </c>
    </row>
    <row r="36" spans="1:10" ht="14.45" x14ac:dyDescent="0.3">
      <c r="A36" s="5"/>
      <c r="B36" s="6">
        <v>353</v>
      </c>
      <c r="C36" s="6" t="s">
        <v>10</v>
      </c>
      <c r="D36" s="6">
        <v>18632</v>
      </c>
      <c r="E36" s="7" t="s">
        <v>121</v>
      </c>
      <c r="F36" s="8" t="s">
        <v>92</v>
      </c>
      <c r="G36" s="26">
        <v>32714.76</v>
      </c>
      <c r="H36" s="134">
        <v>18908.240000000002</v>
      </c>
      <c r="I36" s="134">
        <v>13806.52</v>
      </c>
      <c r="J36" s="134">
        <v>900.4</v>
      </c>
    </row>
    <row r="37" spans="1:10" ht="14.45" x14ac:dyDescent="0.3">
      <c r="A37" s="5"/>
      <c r="B37" s="6">
        <v>353</v>
      </c>
      <c r="C37" s="6" t="s">
        <v>10</v>
      </c>
      <c r="D37" s="6">
        <v>18633</v>
      </c>
      <c r="E37" s="7" t="s">
        <v>122</v>
      </c>
      <c r="F37" s="8" t="s">
        <v>92</v>
      </c>
      <c r="G37" s="26">
        <v>2625.16</v>
      </c>
      <c r="H37" s="134">
        <v>1517.21</v>
      </c>
      <c r="I37" s="134">
        <v>1107.95</v>
      </c>
      <c r="J37" s="134">
        <v>72.25</v>
      </c>
    </row>
    <row r="38" spans="1:10" ht="14.45" x14ac:dyDescent="0.3">
      <c r="A38" s="5"/>
      <c r="B38" s="6">
        <v>353</v>
      </c>
      <c r="C38" s="6" t="s">
        <v>10</v>
      </c>
      <c r="D38" s="6">
        <v>18634</v>
      </c>
      <c r="E38" s="7" t="s">
        <v>123</v>
      </c>
      <c r="F38" s="8" t="s">
        <v>92</v>
      </c>
      <c r="G38" s="26">
        <v>1608.55</v>
      </c>
      <c r="H38" s="134">
        <v>929.71</v>
      </c>
      <c r="I38" s="134">
        <v>678.84</v>
      </c>
      <c r="J38" s="134">
        <v>44.27</v>
      </c>
    </row>
    <row r="39" spans="1:10" ht="14.45" x14ac:dyDescent="0.3">
      <c r="A39" s="5"/>
      <c r="B39" s="6">
        <v>353</v>
      </c>
      <c r="C39" s="6" t="s">
        <v>10</v>
      </c>
      <c r="D39" s="6">
        <v>18635</v>
      </c>
      <c r="E39" s="7" t="s">
        <v>124</v>
      </c>
      <c r="F39" s="8" t="s">
        <v>92</v>
      </c>
      <c r="G39" s="26">
        <v>15490.37</v>
      </c>
      <c r="H39" s="134">
        <v>8953.2199999999993</v>
      </c>
      <c r="I39" s="134">
        <v>6537.15</v>
      </c>
      <c r="J39" s="134">
        <v>426.34</v>
      </c>
    </row>
    <row r="40" spans="1:10" ht="14.45" x14ac:dyDescent="0.3">
      <c r="A40" s="5"/>
      <c r="B40" s="6">
        <v>353</v>
      </c>
      <c r="C40" s="6" t="s">
        <v>10</v>
      </c>
      <c r="D40" s="6">
        <v>18636</v>
      </c>
      <c r="E40" s="7" t="s">
        <v>125</v>
      </c>
      <c r="F40" s="8" t="s">
        <v>92</v>
      </c>
      <c r="G40" s="26">
        <v>36974.21</v>
      </c>
      <c r="H40" s="134">
        <v>21370.11</v>
      </c>
      <c r="I40" s="134">
        <v>15604.1</v>
      </c>
      <c r="J40" s="134">
        <v>1017.63</v>
      </c>
    </row>
    <row r="41" spans="1:10" ht="14.45" x14ac:dyDescent="0.3">
      <c r="A41" s="5"/>
      <c r="B41" s="6">
        <v>353</v>
      </c>
      <c r="C41" s="6" t="s">
        <v>10</v>
      </c>
      <c r="D41" s="6">
        <v>18637</v>
      </c>
      <c r="E41" s="7" t="s">
        <v>126</v>
      </c>
      <c r="F41" s="8" t="s">
        <v>92</v>
      </c>
      <c r="G41" s="26">
        <v>32566.77</v>
      </c>
      <c r="H41" s="134">
        <v>18822.73</v>
      </c>
      <c r="I41" s="134">
        <v>13744.04</v>
      </c>
      <c r="J41" s="134">
        <v>896.33</v>
      </c>
    </row>
    <row r="42" spans="1:10" ht="14.45" x14ac:dyDescent="0.3">
      <c r="A42" s="5"/>
      <c r="B42" s="6">
        <v>353</v>
      </c>
      <c r="C42" s="6" t="s">
        <v>10</v>
      </c>
      <c r="D42" s="6">
        <v>18638</v>
      </c>
      <c r="E42" s="7" t="s">
        <v>127</v>
      </c>
      <c r="F42" s="8" t="s">
        <v>92</v>
      </c>
      <c r="G42" s="26">
        <v>25868.76</v>
      </c>
      <c r="H42" s="134">
        <v>14951.5</v>
      </c>
      <c r="I42" s="134">
        <v>10917.26</v>
      </c>
      <c r="J42" s="134">
        <v>711.98</v>
      </c>
    </row>
    <row r="43" spans="1:10" ht="14.45" x14ac:dyDescent="0.3">
      <c r="A43" s="5"/>
      <c r="B43" s="6">
        <v>353</v>
      </c>
      <c r="C43" s="6" t="s">
        <v>10</v>
      </c>
      <c r="D43" s="6">
        <v>18639</v>
      </c>
      <c r="E43" s="7" t="s">
        <v>128</v>
      </c>
      <c r="F43" s="8" t="s">
        <v>92</v>
      </c>
      <c r="G43" s="26">
        <v>21763.73</v>
      </c>
      <c r="H43" s="134">
        <v>12579.16</v>
      </c>
      <c r="I43" s="134">
        <v>9184.57</v>
      </c>
      <c r="J43" s="134">
        <v>599</v>
      </c>
    </row>
    <row r="44" spans="1:10" ht="14.45" x14ac:dyDescent="0.3">
      <c r="A44" s="5"/>
      <c r="B44" s="6">
        <v>353</v>
      </c>
      <c r="C44" s="6" t="s">
        <v>10</v>
      </c>
      <c r="D44" s="6">
        <v>18640</v>
      </c>
      <c r="E44" s="7" t="s">
        <v>129</v>
      </c>
      <c r="F44" s="8" t="s">
        <v>92</v>
      </c>
      <c r="G44" s="26">
        <v>4548.99</v>
      </c>
      <c r="H44" s="134">
        <v>2629.04</v>
      </c>
      <c r="I44" s="134">
        <v>1919.95</v>
      </c>
      <c r="J44" s="134">
        <v>125.2</v>
      </c>
    </row>
    <row r="45" spans="1:10" ht="14.45" x14ac:dyDescent="0.3">
      <c r="A45" s="5"/>
      <c r="B45" s="6">
        <v>353</v>
      </c>
      <c r="C45" s="6" t="s">
        <v>10</v>
      </c>
      <c r="D45" s="6">
        <v>18641</v>
      </c>
      <c r="E45" s="7" t="s">
        <v>130</v>
      </c>
      <c r="F45" s="8" t="s">
        <v>92</v>
      </c>
      <c r="G45" s="26">
        <v>778.54</v>
      </c>
      <c r="H45" s="134">
        <v>450.06</v>
      </c>
      <c r="I45" s="134">
        <v>328.48</v>
      </c>
      <c r="J45" s="134">
        <v>21.42</v>
      </c>
    </row>
    <row r="46" spans="1:10" ht="14.45" x14ac:dyDescent="0.3">
      <c r="A46" s="5"/>
      <c r="B46" s="6">
        <v>353</v>
      </c>
      <c r="C46" s="6" t="s">
        <v>10</v>
      </c>
      <c r="D46" s="6">
        <v>18642</v>
      </c>
      <c r="E46" s="7" t="s">
        <v>131</v>
      </c>
      <c r="F46" s="8" t="s">
        <v>92</v>
      </c>
      <c r="G46" s="26">
        <v>3371.53</v>
      </c>
      <c r="H46" s="134">
        <v>1948.47</v>
      </c>
      <c r="I46" s="134">
        <v>1423.06</v>
      </c>
      <c r="J46" s="134">
        <v>92.79</v>
      </c>
    </row>
    <row r="47" spans="1:10" ht="14.45" x14ac:dyDescent="0.3">
      <c r="A47" s="5"/>
      <c r="B47" s="6">
        <v>353</v>
      </c>
      <c r="C47" s="6" t="s">
        <v>10</v>
      </c>
      <c r="D47" s="6">
        <v>18643</v>
      </c>
      <c r="E47" s="7" t="s">
        <v>132</v>
      </c>
      <c r="F47" s="8" t="s">
        <v>92</v>
      </c>
      <c r="G47" s="26">
        <v>27532</v>
      </c>
      <c r="H47" s="134">
        <v>15913.12</v>
      </c>
      <c r="I47" s="134">
        <v>11618.88</v>
      </c>
      <c r="J47" s="134">
        <v>757.76</v>
      </c>
    </row>
    <row r="48" spans="1:10" ht="14.45" x14ac:dyDescent="0.3">
      <c r="A48" s="5"/>
      <c r="B48" s="6">
        <v>353</v>
      </c>
      <c r="C48" s="6" t="s">
        <v>10</v>
      </c>
      <c r="D48" s="6">
        <v>18645</v>
      </c>
      <c r="E48" s="7" t="s">
        <v>133</v>
      </c>
      <c r="F48" s="8" t="s">
        <v>92</v>
      </c>
      <c r="G48" s="26">
        <v>12868.43</v>
      </c>
      <c r="H48" s="134">
        <v>7437.37</v>
      </c>
      <c r="I48" s="134">
        <v>5431.06</v>
      </c>
      <c r="J48" s="134">
        <v>354.17</v>
      </c>
    </row>
    <row r="49" spans="1:10" ht="14.45" x14ac:dyDescent="0.3">
      <c r="A49" s="5"/>
      <c r="B49" s="6">
        <v>353</v>
      </c>
      <c r="C49" s="6" t="s">
        <v>10</v>
      </c>
      <c r="D49" s="6">
        <v>18646</v>
      </c>
      <c r="E49" s="7" t="s">
        <v>134</v>
      </c>
      <c r="F49" s="8" t="s">
        <v>92</v>
      </c>
      <c r="G49" s="26">
        <v>29639.21</v>
      </c>
      <c r="H49" s="134">
        <v>17130.79</v>
      </c>
      <c r="I49" s="134">
        <v>12508.42</v>
      </c>
      <c r="J49" s="134">
        <v>815.75</v>
      </c>
    </row>
    <row r="50" spans="1:10" ht="14.45" x14ac:dyDescent="0.3">
      <c r="A50" s="5"/>
      <c r="B50" s="6">
        <v>353</v>
      </c>
      <c r="C50" s="6" t="s">
        <v>10</v>
      </c>
      <c r="D50" s="6">
        <v>18647</v>
      </c>
      <c r="E50" s="7" t="s">
        <v>135</v>
      </c>
      <c r="F50" s="8" t="s">
        <v>92</v>
      </c>
      <c r="G50" s="26">
        <v>16085.54</v>
      </c>
      <c r="H50" s="134">
        <v>9296.9599999999991</v>
      </c>
      <c r="I50" s="134">
        <v>6788.58</v>
      </c>
      <c r="J50" s="134">
        <v>442.72</v>
      </c>
    </row>
    <row r="51" spans="1:10" ht="14.45" x14ac:dyDescent="0.3">
      <c r="A51" s="5"/>
      <c r="B51" s="6">
        <v>353</v>
      </c>
      <c r="C51" s="6" t="s">
        <v>10</v>
      </c>
      <c r="D51" s="6">
        <v>18648</v>
      </c>
      <c r="E51" s="7" t="s">
        <v>136</v>
      </c>
      <c r="F51" s="8" t="s">
        <v>92</v>
      </c>
      <c r="G51" s="26">
        <v>71783.31</v>
      </c>
      <c r="H51" s="134">
        <v>41489.279999999999</v>
      </c>
      <c r="I51" s="134">
        <v>30294.03</v>
      </c>
      <c r="J51" s="134">
        <v>1975.68</v>
      </c>
    </row>
    <row r="52" spans="1:10" ht="14.45" x14ac:dyDescent="0.3">
      <c r="A52" s="5"/>
      <c r="B52" s="6">
        <v>353</v>
      </c>
      <c r="C52" s="6" t="s">
        <v>10</v>
      </c>
      <c r="D52" s="6">
        <v>18649</v>
      </c>
      <c r="E52" s="7" t="s">
        <v>137</v>
      </c>
      <c r="F52" s="8" t="s">
        <v>92</v>
      </c>
      <c r="G52" s="26">
        <v>39625.1</v>
      </c>
      <c r="H52" s="134">
        <v>22902.27</v>
      </c>
      <c r="I52" s="134">
        <v>16722.830000000002</v>
      </c>
      <c r="J52" s="134">
        <v>1090.5899999999999</v>
      </c>
    </row>
    <row r="53" spans="1:10" ht="14.45" x14ac:dyDescent="0.3">
      <c r="A53" s="5"/>
      <c r="B53" s="6">
        <v>353</v>
      </c>
      <c r="C53" s="6" t="s">
        <v>10</v>
      </c>
      <c r="D53" s="6">
        <v>18650</v>
      </c>
      <c r="E53" s="7" t="s">
        <v>138</v>
      </c>
      <c r="F53" s="8" t="s">
        <v>92</v>
      </c>
      <c r="G53" s="26">
        <v>1109.9000000000001</v>
      </c>
      <c r="H53" s="134">
        <v>641.58000000000004</v>
      </c>
      <c r="I53" s="134">
        <v>468.32</v>
      </c>
      <c r="J53" s="134">
        <v>30.54</v>
      </c>
    </row>
    <row r="54" spans="1:10" ht="14.45" x14ac:dyDescent="0.3">
      <c r="A54" s="5"/>
      <c r="B54" s="6">
        <v>353</v>
      </c>
      <c r="C54" s="6" t="s">
        <v>10</v>
      </c>
      <c r="D54" s="6">
        <v>19631</v>
      </c>
      <c r="E54" s="7" t="s">
        <v>139</v>
      </c>
      <c r="F54" s="8" t="s">
        <v>92</v>
      </c>
      <c r="G54" s="26">
        <v>16147.05</v>
      </c>
      <c r="H54" s="134">
        <v>8851.02</v>
      </c>
      <c r="I54" s="134">
        <v>7296.03</v>
      </c>
      <c r="J54" s="134">
        <v>444.41</v>
      </c>
    </row>
    <row r="55" spans="1:10" ht="14.45" x14ac:dyDescent="0.3">
      <c r="A55" s="5"/>
      <c r="B55" s="6">
        <v>353</v>
      </c>
      <c r="C55" s="6" t="s">
        <v>10</v>
      </c>
      <c r="D55" s="6">
        <v>20739</v>
      </c>
      <c r="E55" s="7" t="s">
        <v>140</v>
      </c>
      <c r="F55" s="8" t="s">
        <v>92</v>
      </c>
      <c r="G55" s="26">
        <v>27665.29</v>
      </c>
      <c r="H55" s="134">
        <v>15228.44</v>
      </c>
      <c r="I55" s="134">
        <v>12436.85</v>
      </c>
      <c r="J55" s="134">
        <v>761.43</v>
      </c>
    </row>
    <row r="56" spans="1:10" ht="14.45" x14ac:dyDescent="0.3">
      <c r="A56" s="5"/>
      <c r="B56" s="6">
        <v>353</v>
      </c>
      <c r="C56" s="6" t="s">
        <v>10</v>
      </c>
      <c r="D56" s="6">
        <v>24218</v>
      </c>
      <c r="E56" s="7" t="s">
        <v>141</v>
      </c>
      <c r="F56" s="8" t="s">
        <v>92</v>
      </c>
      <c r="G56" s="26">
        <v>84384.91</v>
      </c>
      <c r="H56" s="134">
        <v>39095.72</v>
      </c>
      <c r="I56" s="134">
        <v>45289.19</v>
      </c>
      <c r="J56" s="134">
        <v>2322.52</v>
      </c>
    </row>
    <row r="57" spans="1:10" ht="14.45" x14ac:dyDescent="0.3">
      <c r="A57" s="5"/>
      <c r="B57" s="6">
        <v>353</v>
      </c>
      <c r="C57" s="6" t="s">
        <v>10</v>
      </c>
      <c r="D57" s="6">
        <v>24219</v>
      </c>
      <c r="E57" s="7" t="s">
        <v>142</v>
      </c>
      <c r="F57" s="8" t="s">
        <v>92</v>
      </c>
      <c r="G57" s="26">
        <v>21622.5</v>
      </c>
      <c r="H57" s="134">
        <v>10017.67</v>
      </c>
      <c r="I57" s="134">
        <v>11604.83</v>
      </c>
      <c r="J57" s="134">
        <v>595.11</v>
      </c>
    </row>
    <row r="58" spans="1:10" ht="14.45" x14ac:dyDescent="0.3">
      <c r="A58" s="5"/>
      <c r="B58" s="6">
        <v>353</v>
      </c>
      <c r="C58" s="6" t="s">
        <v>10</v>
      </c>
      <c r="D58" s="6">
        <v>24220</v>
      </c>
      <c r="E58" s="7" t="s">
        <v>143</v>
      </c>
      <c r="F58" s="8" t="s">
        <v>92</v>
      </c>
      <c r="G58" s="26">
        <v>25980.400000000001</v>
      </c>
      <c r="H58" s="134">
        <v>12036.7</v>
      </c>
      <c r="I58" s="134">
        <v>13943.7</v>
      </c>
      <c r="J58" s="134">
        <v>715.05</v>
      </c>
    </row>
    <row r="59" spans="1:10" ht="14.45" x14ac:dyDescent="0.3">
      <c r="A59" s="5"/>
      <c r="B59" s="6">
        <v>353</v>
      </c>
      <c r="C59" s="6" t="s">
        <v>10</v>
      </c>
      <c r="D59" s="6">
        <v>24221</v>
      </c>
      <c r="E59" s="7" t="s">
        <v>144</v>
      </c>
      <c r="F59" s="8" t="s">
        <v>92</v>
      </c>
      <c r="G59" s="26">
        <v>16436.05</v>
      </c>
      <c r="H59" s="134">
        <v>7614.76</v>
      </c>
      <c r="I59" s="134">
        <v>8821.2900000000009</v>
      </c>
      <c r="J59" s="134">
        <v>452.36</v>
      </c>
    </row>
    <row r="60" spans="1:10" ht="14.45" x14ac:dyDescent="0.3">
      <c r="A60" s="5"/>
      <c r="B60" s="6">
        <v>353</v>
      </c>
      <c r="C60" s="6" t="s">
        <v>10</v>
      </c>
      <c r="D60" s="6">
        <v>24222</v>
      </c>
      <c r="E60" s="7" t="s">
        <v>145</v>
      </c>
      <c r="F60" s="8" t="s">
        <v>92</v>
      </c>
      <c r="G60" s="26">
        <v>3869.76</v>
      </c>
      <c r="H60" s="134">
        <v>1792.79</v>
      </c>
      <c r="I60" s="134">
        <v>2076.9699999999998</v>
      </c>
      <c r="J60" s="134">
        <v>106.5</v>
      </c>
    </row>
    <row r="61" spans="1:10" ht="14.45" x14ac:dyDescent="0.3">
      <c r="A61" s="5"/>
      <c r="B61" s="6">
        <v>353</v>
      </c>
      <c r="C61" s="6" t="s">
        <v>10</v>
      </c>
      <c r="D61" s="6">
        <v>24223</v>
      </c>
      <c r="E61" s="7" t="s">
        <v>146</v>
      </c>
      <c r="F61" s="8" t="s">
        <v>92</v>
      </c>
      <c r="G61" s="26">
        <v>5693.85</v>
      </c>
      <c r="H61" s="134">
        <v>2637.96</v>
      </c>
      <c r="I61" s="134">
        <v>3055.89</v>
      </c>
      <c r="J61" s="134">
        <v>156.71</v>
      </c>
    </row>
    <row r="62" spans="1:10" ht="14.45" x14ac:dyDescent="0.3">
      <c r="A62" s="5"/>
      <c r="B62" s="6">
        <v>353</v>
      </c>
      <c r="C62" s="6" t="s">
        <v>10</v>
      </c>
      <c r="D62" s="6">
        <v>24224</v>
      </c>
      <c r="E62" s="7" t="s">
        <v>147</v>
      </c>
      <c r="F62" s="8" t="s">
        <v>92</v>
      </c>
      <c r="G62" s="26">
        <v>3665.84</v>
      </c>
      <c r="H62" s="134">
        <v>1698.34</v>
      </c>
      <c r="I62" s="134">
        <v>1967.5</v>
      </c>
      <c r="J62" s="134">
        <v>100.89</v>
      </c>
    </row>
    <row r="63" spans="1:10" ht="14.45" x14ac:dyDescent="0.3">
      <c r="A63" s="5"/>
      <c r="B63" s="6">
        <v>353</v>
      </c>
      <c r="C63" s="6" t="s">
        <v>10</v>
      </c>
      <c r="D63" s="6">
        <v>24225</v>
      </c>
      <c r="E63" s="7" t="s">
        <v>148</v>
      </c>
      <c r="F63" s="8" t="s">
        <v>92</v>
      </c>
      <c r="G63" s="26">
        <v>1950.94</v>
      </c>
      <c r="H63" s="134">
        <v>903.75</v>
      </c>
      <c r="I63" s="134">
        <v>1047.19</v>
      </c>
      <c r="J63" s="134">
        <v>53.69</v>
      </c>
    </row>
    <row r="64" spans="1:10" ht="14.45" x14ac:dyDescent="0.3">
      <c r="A64" s="5"/>
      <c r="B64" s="6">
        <v>353</v>
      </c>
      <c r="C64" s="6" t="s">
        <v>10</v>
      </c>
      <c r="D64" s="6">
        <v>24226</v>
      </c>
      <c r="E64" s="7" t="s">
        <v>149</v>
      </c>
      <c r="F64" s="8" t="s">
        <v>92</v>
      </c>
      <c r="G64" s="26">
        <v>5213.74</v>
      </c>
      <c r="H64" s="134">
        <v>2415.44</v>
      </c>
      <c r="I64" s="134">
        <v>2798.3</v>
      </c>
      <c r="J64" s="134">
        <v>143.49</v>
      </c>
    </row>
    <row r="65" spans="1:10" ht="14.45" x14ac:dyDescent="0.3">
      <c r="A65" s="5"/>
      <c r="B65" s="6">
        <v>353</v>
      </c>
      <c r="C65" s="6" t="s">
        <v>10</v>
      </c>
      <c r="D65" s="6">
        <v>52323</v>
      </c>
      <c r="E65" s="7" t="s">
        <v>150</v>
      </c>
      <c r="F65" s="8" t="s">
        <v>92</v>
      </c>
      <c r="G65" s="26">
        <v>73072.34</v>
      </c>
      <c r="H65" s="134">
        <v>25139.5</v>
      </c>
      <c r="I65" s="134">
        <v>47932.84</v>
      </c>
      <c r="J65" s="134">
        <v>2011.16</v>
      </c>
    </row>
    <row r="66" spans="1:10" ht="14.45" x14ac:dyDescent="0.3">
      <c r="A66" s="5"/>
      <c r="B66" s="6">
        <v>353</v>
      </c>
      <c r="C66" s="6" t="s">
        <v>10</v>
      </c>
      <c r="D66" s="6">
        <v>52324</v>
      </c>
      <c r="E66" s="7" t="s">
        <v>151</v>
      </c>
      <c r="F66" s="8" t="s">
        <v>92</v>
      </c>
      <c r="G66" s="26">
        <v>16453.55</v>
      </c>
      <c r="H66" s="134">
        <v>5660.56</v>
      </c>
      <c r="I66" s="134">
        <v>10792.99</v>
      </c>
      <c r="J66" s="134">
        <v>452.85</v>
      </c>
    </row>
    <row r="67" spans="1:10" ht="14.45" x14ac:dyDescent="0.3">
      <c r="A67" s="5"/>
      <c r="B67" s="6">
        <v>353</v>
      </c>
      <c r="C67" s="6" t="s">
        <v>10</v>
      </c>
      <c r="D67" s="6">
        <v>52325</v>
      </c>
      <c r="E67" s="7" t="s">
        <v>152</v>
      </c>
      <c r="F67" s="8" t="s">
        <v>92</v>
      </c>
      <c r="G67" s="26">
        <v>9049.4500000000007</v>
      </c>
      <c r="H67" s="134">
        <v>3113.25</v>
      </c>
      <c r="I67" s="134">
        <v>5936.2</v>
      </c>
      <c r="J67" s="134">
        <v>249.06</v>
      </c>
    </row>
    <row r="68" spans="1:10" ht="14.45" x14ac:dyDescent="0.3">
      <c r="A68" s="5"/>
      <c r="B68" s="6">
        <v>353</v>
      </c>
      <c r="C68" s="6" t="s">
        <v>10</v>
      </c>
      <c r="D68" s="6">
        <v>52326</v>
      </c>
      <c r="E68" s="7" t="s">
        <v>153</v>
      </c>
      <c r="F68" s="8" t="s">
        <v>92</v>
      </c>
      <c r="G68" s="26">
        <v>34525.910000000003</v>
      </c>
      <c r="H68" s="134">
        <v>11878.12</v>
      </c>
      <c r="I68" s="134">
        <v>22647.79</v>
      </c>
      <c r="J68" s="134">
        <v>950.25</v>
      </c>
    </row>
    <row r="69" spans="1:10" ht="14.45" x14ac:dyDescent="0.3">
      <c r="A69" s="5"/>
      <c r="B69" s="6">
        <v>353</v>
      </c>
      <c r="C69" s="6" t="s">
        <v>10</v>
      </c>
      <c r="D69" s="6">
        <v>52327</v>
      </c>
      <c r="E69" s="7" t="s">
        <v>154</v>
      </c>
      <c r="F69" s="8" t="s">
        <v>92</v>
      </c>
      <c r="G69" s="26">
        <v>42832.3</v>
      </c>
      <c r="H69" s="134">
        <v>14735.87</v>
      </c>
      <c r="I69" s="134">
        <v>28096.43</v>
      </c>
      <c r="J69" s="134">
        <v>1178.8699999999999</v>
      </c>
    </row>
    <row r="70" spans="1:10" ht="14.45" x14ac:dyDescent="0.3">
      <c r="A70" s="5"/>
      <c r="B70" s="6">
        <v>353</v>
      </c>
      <c r="C70" s="6" t="s">
        <v>10</v>
      </c>
      <c r="D70" s="6">
        <v>53005</v>
      </c>
      <c r="E70" s="7" t="s">
        <v>155</v>
      </c>
      <c r="F70" s="8" t="s">
        <v>92</v>
      </c>
      <c r="G70" s="26">
        <v>130042.48</v>
      </c>
      <c r="H70" s="134">
        <v>52195.93</v>
      </c>
      <c r="I70" s="134">
        <v>77846.55</v>
      </c>
      <c r="J70" s="134">
        <v>3579.15</v>
      </c>
    </row>
    <row r="71" spans="1:10" ht="14.45" x14ac:dyDescent="0.3">
      <c r="A71" s="5"/>
      <c r="B71" s="6">
        <v>353</v>
      </c>
      <c r="C71" s="6" t="s">
        <v>10</v>
      </c>
      <c r="D71" s="6">
        <v>61426</v>
      </c>
      <c r="E71" s="7" t="s">
        <v>156</v>
      </c>
      <c r="F71" s="8" t="s">
        <v>92</v>
      </c>
      <c r="G71" s="26">
        <v>7683.12</v>
      </c>
      <c r="H71" s="134">
        <v>2008.87</v>
      </c>
      <c r="I71" s="134">
        <v>5674.25</v>
      </c>
      <c r="J71" s="134">
        <v>211.46</v>
      </c>
    </row>
    <row r="72" spans="1:10" ht="14.45" x14ac:dyDescent="0.3">
      <c r="A72" s="5"/>
      <c r="B72" s="6">
        <v>353</v>
      </c>
      <c r="C72" s="6" t="s">
        <v>10</v>
      </c>
      <c r="D72" s="6">
        <v>61427</v>
      </c>
      <c r="E72" s="7" t="s">
        <v>157</v>
      </c>
      <c r="F72" s="8" t="s">
        <v>92</v>
      </c>
      <c r="G72" s="26">
        <v>42840.38</v>
      </c>
      <c r="H72" s="134">
        <v>11201.35</v>
      </c>
      <c r="I72" s="134">
        <v>31639.03</v>
      </c>
      <c r="J72" s="134">
        <v>1179.0899999999999</v>
      </c>
    </row>
    <row r="73" spans="1:10" ht="14.45" x14ac:dyDescent="0.3">
      <c r="A73" s="5"/>
      <c r="B73" s="6">
        <v>353</v>
      </c>
      <c r="C73" s="6" t="s">
        <v>10</v>
      </c>
      <c r="D73" s="6">
        <v>61428</v>
      </c>
      <c r="E73" s="7" t="s">
        <v>157</v>
      </c>
      <c r="F73" s="8" t="s">
        <v>92</v>
      </c>
      <c r="G73" s="26">
        <v>27579.48</v>
      </c>
      <c r="H73" s="134">
        <v>7211.07</v>
      </c>
      <c r="I73" s="134">
        <v>20368.41</v>
      </c>
      <c r="J73" s="134">
        <v>759.06</v>
      </c>
    </row>
    <row r="74" spans="1:10" ht="14.45" x14ac:dyDescent="0.3">
      <c r="A74" s="5"/>
      <c r="B74" s="6">
        <v>353</v>
      </c>
      <c r="C74" s="6" t="s">
        <v>10</v>
      </c>
      <c r="D74" s="6">
        <v>61429</v>
      </c>
      <c r="E74" s="7" t="s">
        <v>157</v>
      </c>
      <c r="F74" s="8" t="s">
        <v>92</v>
      </c>
      <c r="G74" s="26">
        <v>34916.44</v>
      </c>
      <c r="H74" s="134">
        <v>9129.5</v>
      </c>
      <c r="I74" s="134">
        <v>25786.94</v>
      </c>
      <c r="J74" s="134">
        <v>961</v>
      </c>
    </row>
    <row r="75" spans="1:10" ht="14.45" x14ac:dyDescent="0.3">
      <c r="A75" s="5"/>
      <c r="B75" s="6">
        <v>353</v>
      </c>
      <c r="C75" s="6" t="s">
        <v>10</v>
      </c>
      <c r="D75" s="6">
        <v>61430</v>
      </c>
      <c r="E75" s="7" t="s">
        <v>157</v>
      </c>
      <c r="F75" s="8" t="s">
        <v>92</v>
      </c>
      <c r="G75" s="26">
        <v>21634.65</v>
      </c>
      <c r="H75" s="134">
        <v>5656.68</v>
      </c>
      <c r="I75" s="134">
        <v>15977.97</v>
      </c>
      <c r="J75" s="134">
        <v>595.44000000000005</v>
      </c>
    </row>
    <row r="76" spans="1:10" ht="14.45" x14ac:dyDescent="0.3">
      <c r="A76" s="5"/>
      <c r="B76" s="6">
        <v>353</v>
      </c>
      <c r="C76" s="6" t="s">
        <v>10</v>
      </c>
      <c r="D76" s="6">
        <v>61431</v>
      </c>
      <c r="E76" s="7" t="s">
        <v>158</v>
      </c>
      <c r="F76" s="8" t="s">
        <v>92</v>
      </c>
      <c r="G76" s="26">
        <v>6238.3</v>
      </c>
      <c r="H76" s="134">
        <v>1631.05</v>
      </c>
      <c r="I76" s="134">
        <v>4607.25</v>
      </c>
      <c r="J76" s="134">
        <v>171.69</v>
      </c>
    </row>
    <row r="77" spans="1:10" ht="14.45" x14ac:dyDescent="0.3">
      <c r="A77" s="5"/>
      <c r="B77" s="6">
        <v>353</v>
      </c>
      <c r="C77" s="6" t="s">
        <v>10</v>
      </c>
      <c r="D77" s="6">
        <v>61640</v>
      </c>
      <c r="E77" s="7" t="s">
        <v>43</v>
      </c>
      <c r="F77" s="8" t="s">
        <v>92</v>
      </c>
      <c r="G77" s="26">
        <v>0</v>
      </c>
      <c r="H77" s="134">
        <v>0</v>
      </c>
      <c r="I77" s="134">
        <v>0</v>
      </c>
      <c r="J77" s="134">
        <v>0</v>
      </c>
    </row>
    <row r="78" spans="1:10" ht="14.45" x14ac:dyDescent="0.3">
      <c r="A78" s="5"/>
      <c r="B78" s="6">
        <v>353</v>
      </c>
      <c r="C78" s="6" t="s">
        <v>10</v>
      </c>
      <c r="D78" s="6">
        <v>61641</v>
      </c>
      <c r="E78" s="7" t="s">
        <v>157</v>
      </c>
      <c r="F78" s="8" t="s">
        <v>92</v>
      </c>
      <c r="G78" s="26">
        <v>0</v>
      </c>
      <c r="H78" s="134">
        <v>0</v>
      </c>
      <c r="I78" s="134">
        <v>0</v>
      </c>
      <c r="J78" s="134">
        <v>0</v>
      </c>
    </row>
    <row r="79" spans="1:10" ht="14.45" x14ac:dyDescent="0.3">
      <c r="A79" s="5"/>
      <c r="B79" s="6">
        <v>353</v>
      </c>
      <c r="C79" s="6" t="s">
        <v>10</v>
      </c>
      <c r="D79" s="6">
        <v>63531</v>
      </c>
      <c r="E79" s="7" t="s">
        <v>38</v>
      </c>
      <c r="F79" s="8" t="s">
        <v>92</v>
      </c>
      <c r="G79" s="26">
        <v>28835.19</v>
      </c>
      <c r="H79" s="134">
        <v>5356.94</v>
      </c>
      <c r="I79" s="134">
        <v>23478.25</v>
      </c>
      <c r="J79" s="134">
        <v>793.62</v>
      </c>
    </row>
    <row r="80" spans="1:10" ht="14.45" x14ac:dyDescent="0.3">
      <c r="A80" s="5"/>
      <c r="B80" s="6">
        <v>353</v>
      </c>
      <c r="C80" s="6" t="s">
        <v>10</v>
      </c>
      <c r="D80" s="6">
        <v>63532</v>
      </c>
      <c r="E80" s="7" t="s">
        <v>159</v>
      </c>
      <c r="F80" s="8" t="s">
        <v>92</v>
      </c>
      <c r="G80" s="26">
        <v>1835.17</v>
      </c>
      <c r="H80" s="134">
        <v>340.88</v>
      </c>
      <c r="I80" s="134">
        <v>1494.29</v>
      </c>
      <c r="J80" s="134">
        <v>50.5</v>
      </c>
    </row>
    <row r="81" spans="1:10" ht="14.45" x14ac:dyDescent="0.3">
      <c r="A81" s="5"/>
      <c r="B81" s="6">
        <v>353</v>
      </c>
      <c r="C81" s="6" t="s">
        <v>10</v>
      </c>
      <c r="D81" s="6">
        <v>63533</v>
      </c>
      <c r="E81" s="7" t="s">
        <v>160</v>
      </c>
      <c r="F81" s="8" t="s">
        <v>92</v>
      </c>
      <c r="G81" s="26">
        <v>1612.56</v>
      </c>
      <c r="H81" s="134">
        <v>299.56</v>
      </c>
      <c r="I81" s="134">
        <v>1313</v>
      </c>
      <c r="J81" s="134">
        <v>44.38</v>
      </c>
    </row>
    <row r="82" spans="1:10" ht="14.45" x14ac:dyDescent="0.3">
      <c r="A82" s="5"/>
      <c r="B82" s="6">
        <v>353</v>
      </c>
      <c r="C82" s="6" t="s">
        <v>10</v>
      </c>
      <c r="D82" s="6">
        <v>65781</v>
      </c>
      <c r="E82" s="7" t="s">
        <v>161</v>
      </c>
      <c r="F82" s="8" t="s">
        <v>92</v>
      </c>
      <c r="G82" s="26">
        <v>15381.1</v>
      </c>
      <c r="H82" s="134">
        <v>2963.31</v>
      </c>
      <c r="I82" s="134">
        <v>12417.79</v>
      </c>
      <c r="J82" s="134">
        <v>423.33</v>
      </c>
    </row>
    <row r="83" spans="1:10" ht="14.45" x14ac:dyDescent="0.3">
      <c r="A83" s="5"/>
      <c r="B83" s="6">
        <v>353</v>
      </c>
      <c r="C83" s="6" t="s">
        <v>10</v>
      </c>
      <c r="D83" s="6">
        <v>65782</v>
      </c>
      <c r="E83" s="7" t="s">
        <v>162</v>
      </c>
      <c r="F83" s="8" t="s">
        <v>92</v>
      </c>
      <c r="G83" s="26">
        <v>22361.03</v>
      </c>
      <c r="H83" s="134">
        <v>4308.08</v>
      </c>
      <c r="I83" s="134">
        <v>18052.95</v>
      </c>
      <c r="J83" s="134">
        <v>615.44000000000005</v>
      </c>
    </row>
    <row r="84" spans="1:10" ht="14.45" x14ac:dyDescent="0.3">
      <c r="A84" s="5"/>
      <c r="B84" s="6">
        <v>353</v>
      </c>
      <c r="C84" s="6" t="s">
        <v>10</v>
      </c>
      <c r="D84" s="6">
        <v>67137</v>
      </c>
      <c r="E84" s="7" t="s">
        <v>163</v>
      </c>
      <c r="F84" s="8" t="s">
        <v>92</v>
      </c>
      <c r="G84" s="26">
        <v>950.77</v>
      </c>
      <c r="H84" s="134">
        <v>276.92</v>
      </c>
      <c r="I84" s="134">
        <v>673.85</v>
      </c>
      <c r="J84" s="134">
        <v>26.16</v>
      </c>
    </row>
    <row r="85" spans="1:10" ht="14.45" x14ac:dyDescent="0.3">
      <c r="A85" s="5"/>
      <c r="B85" s="6">
        <v>353</v>
      </c>
      <c r="C85" s="6" t="s">
        <v>10</v>
      </c>
      <c r="D85" s="6">
        <v>67138</v>
      </c>
      <c r="E85" s="7" t="s">
        <v>164</v>
      </c>
      <c r="F85" s="8" t="s">
        <v>92</v>
      </c>
      <c r="G85" s="26">
        <v>5167.24</v>
      </c>
      <c r="H85" s="134">
        <v>1505.1</v>
      </c>
      <c r="I85" s="134">
        <v>3662.14</v>
      </c>
      <c r="J85" s="134">
        <v>142.21</v>
      </c>
    </row>
    <row r="86" spans="1:10" ht="14.45" x14ac:dyDescent="0.3">
      <c r="A86" s="5"/>
      <c r="B86" s="6">
        <v>353</v>
      </c>
      <c r="C86" s="6" t="s">
        <v>10</v>
      </c>
      <c r="D86" s="6">
        <v>67139</v>
      </c>
      <c r="E86" s="7" t="s">
        <v>70</v>
      </c>
      <c r="F86" s="8" t="s">
        <v>92</v>
      </c>
      <c r="G86" s="26">
        <v>217024.21</v>
      </c>
      <c r="H86" s="134">
        <v>63215.7</v>
      </c>
      <c r="I86" s="134">
        <v>153808.51</v>
      </c>
      <c r="J86" s="134">
        <v>5973.14</v>
      </c>
    </row>
    <row r="87" spans="1:10" ht="14.45" x14ac:dyDescent="0.3">
      <c r="A87" s="5"/>
      <c r="B87" s="6">
        <v>353</v>
      </c>
      <c r="C87" s="6" t="s">
        <v>10</v>
      </c>
      <c r="D87" s="6">
        <v>67140</v>
      </c>
      <c r="E87" s="7" t="s">
        <v>113</v>
      </c>
      <c r="F87" s="8" t="s">
        <v>92</v>
      </c>
      <c r="G87" s="26">
        <v>7027.45</v>
      </c>
      <c r="H87" s="134">
        <v>2047.03</v>
      </c>
      <c r="I87" s="134">
        <v>4980.42</v>
      </c>
      <c r="J87" s="134">
        <v>193.41</v>
      </c>
    </row>
    <row r="88" spans="1:10" ht="14.45" x14ac:dyDescent="0.3">
      <c r="A88" s="5"/>
      <c r="B88" s="6">
        <v>353</v>
      </c>
      <c r="C88" s="6" t="s">
        <v>10</v>
      </c>
      <c r="D88" s="6">
        <v>67141</v>
      </c>
      <c r="E88" s="7" t="s">
        <v>125</v>
      </c>
      <c r="F88" s="8" t="s">
        <v>92</v>
      </c>
      <c r="G88" s="26">
        <v>847.42</v>
      </c>
      <c r="H88" s="134">
        <v>246.74</v>
      </c>
      <c r="I88" s="134">
        <v>600.67999999999995</v>
      </c>
      <c r="J88" s="134">
        <v>23.32</v>
      </c>
    </row>
    <row r="89" spans="1:10" ht="14.45" x14ac:dyDescent="0.3">
      <c r="A89" s="5"/>
      <c r="B89" s="6">
        <v>353</v>
      </c>
      <c r="C89" s="6" t="s">
        <v>10</v>
      </c>
      <c r="D89" s="6">
        <v>67142</v>
      </c>
      <c r="E89" s="7" t="s">
        <v>165</v>
      </c>
      <c r="F89" s="8" t="s">
        <v>92</v>
      </c>
      <c r="G89" s="26">
        <v>23169.919999999998</v>
      </c>
      <c r="H89" s="134">
        <v>6748.96</v>
      </c>
      <c r="I89" s="134">
        <v>16420.96</v>
      </c>
      <c r="J89" s="134">
        <v>637.70000000000005</v>
      </c>
    </row>
    <row r="90" spans="1:10" ht="14.45" x14ac:dyDescent="0.3">
      <c r="A90" s="5"/>
      <c r="B90" s="6">
        <v>353</v>
      </c>
      <c r="C90" s="6" t="s">
        <v>10</v>
      </c>
      <c r="D90" s="6">
        <v>67143</v>
      </c>
      <c r="E90" s="7" t="s">
        <v>166</v>
      </c>
      <c r="F90" s="8" t="s">
        <v>92</v>
      </c>
      <c r="G90" s="26">
        <v>3927.11</v>
      </c>
      <c r="H90" s="134">
        <v>1143.97</v>
      </c>
      <c r="I90" s="134">
        <v>2783.14</v>
      </c>
      <c r="J90" s="134">
        <v>108.08</v>
      </c>
    </row>
    <row r="91" spans="1:10" ht="14.45" x14ac:dyDescent="0.3">
      <c r="A91" s="5"/>
      <c r="B91" s="6">
        <v>353</v>
      </c>
      <c r="C91" s="6" t="s">
        <v>10</v>
      </c>
      <c r="D91" s="6">
        <v>67144</v>
      </c>
      <c r="E91" s="7" t="s">
        <v>167</v>
      </c>
      <c r="F91" s="8" t="s">
        <v>92</v>
      </c>
      <c r="G91" s="26">
        <v>144.68</v>
      </c>
      <c r="H91" s="134">
        <v>42.09</v>
      </c>
      <c r="I91" s="134">
        <v>102.59</v>
      </c>
      <c r="J91" s="134">
        <v>3.98</v>
      </c>
    </row>
    <row r="92" spans="1:10" ht="14.45" x14ac:dyDescent="0.3">
      <c r="A92" s="5"/>
      <c r="B92" s="6">
        <v>353</v>
      </c>
      <c r="C92" s="6" t="s">
        <v>10</v>
      </c>
      <c r="D92" s="6">
        <v>67145</v>
      </c>
      <c r="E92" s="7" t="s">
        <v>168</v>
      </c>
      <c r="F92" s="8" t="s">
        <v>92</v>
      </c>
      <c r="G92" s="26">
        <v>6614.07</v>
      </c>
      <c r="H92" s="134">
        <v>1926.56</v>
      </c>
      <c r="I92" s="134">
        <v>4687.51</v>
      </c>
      <c r="J92" s="134">
        <v>182.03</v>
      </c>
    </row>
    <row r="93" spans="1:10" ht="14.45" x14ac:dyDescent="0.3">
      <c r="A93" s="5"/>
      <c r="B93" s="6">
        <v>353</v>
      </c>
      <c r="C93" s="6" t="s">
        <v>10</v>
      </c>
      <c r="D93" s="6">
        <v>67146</v>
      </c>
      <c r="E93" s="7" t="s">
        <v>169</v>
      </c>
      <c r="F93" s="8" t="s">
        <v>92</v>
      </c>
      <c r="G93" s="26">
        <v>361.71</v>
      </c>
      <c r="H93" s="134">
        <v>105.38</v>
      </c>
      <c r="I93" s="134">
        <v>256.33</v>
      </c>
      <c r="J93" s="134">
        <v>9.9499999999999993</v>
      </c>
    </row>
    <row r="94" spans="1:10" ht="14.45" x14ac:dyDescent="0.3">
      <c r="A94" s="5"/>
      <c r="B94" s="6">
        <v>353</v>
      </c>
      <c r="C94" s="6" t="s">
        <v>10</v>
      </c>
      <c r="D94" s="6">
        <v>67147</v>
      </c>
      <c r="E94" s="7" t="s">
        <v>170</v>
      </c>
      <c r="F94" s="8" t="s">
        <v>92</v>
      </c>
      <c r="G94" s="26">
        <v>640.74</v>
      </c>
      <c r="H94" s="134">
        <v>186.66</v>
      </c>
      <c r="I94" s="134">
        <v>454.08</v>
      </c>
      <c r="J94" s="134">
        <v>17.63</v>
      </c>
    </row>
    <row r="95" spans="1:10" ht="14.45" x14ac:dyDescent="0.3">
      <c r="A95" s="5"/>
      <c r="B95" s="6">
        <v>353</v>
      </c>
      <c r="C95" s="6" t="s">
        <v>10</v>
      </c>
      <c r="D95" s="6">
        <v>67148</v>
      </c>
      <c r="E95" s="7" t="s">
        <v>171</v>
      </c>
      <c r="F95" s="8" t="s">
        <v>92</v>
      </c>
      <c r="G95" s="26">
        <v>82.68</v>
      </c>
      <c r="H95" s="134">
        <v>24.1</v>
      </c>
      <c r="I95" s="134">
        <v>58.58</v>
      </c>
      <c r="J95" s="134">
        <v>2.27</v>
      </c>
    </row>
    <row r="96" spans="1:10" ht="14.45" x14ac:dyDescent="0.3">
      <c r="A96" s="5"/>
      <c r="B96" s="6">
        <v>353</v>
      </c>
      <c r="C96" s="6" t="s">
        <v>10</v>
      </c>
      <c r="D96" s="6">
        <v>7992</v>
      </c>
      <c r="E96" s="7" t="s">
        <v>172</v>
      </c>
      <c r="F96" s="8" t="s">
        <v>92</v>
      </c>
      <c r="G96" s="26">
        <v>2949.92</v>
      </c>
      <c r="H96" s="134">
        <v>2879.99</v>
      </c>
      <c r="I96" s="134">
        <v>69.930000000000007</v>
      </c>
      <c r="J96" s="134">
        <v>76.92</v>
      </c>
    </row>
    <row r="97" spans="1:10" ht="14.45" x14ac:dyDescent="0.3">
      <c r="A97" s="5"/>
      <c r="B97" s="6">
        <v>353</v>
      </c>
      <c r="C97" s="6" t="s">
        <v>10</v>
      </c>
      <c r="D97" s="6">
        <v>7993</v>
      </c>
      <c r="E97" s="7" t="s">
        <v>173</v>
      </c>
      <c r="F97" s="8" t="s">
        <v>92</v>
      </c>
      <c r="G97" s="26">
        <v>1266.6300000000001</v>
      </c>
      <c r="H97" s="134">
        <v>1235.44</v>
      </c>
      <c r="I97" s="134">
        <v>31.19</v>
      </c>
      <c r="J97" s="134">
        <v>34.89</v>
      </c>
    </row>
    <row r="98" spans="1:10" ht="14.45" x14ac:dyDescent="0.3">
      <c r="A98" s="5"/>
      <c r="B98" s="6">
        <v>353</v>
      </c>
      <c r="C98" s="6" t="s">
        <v>10</v>
      </c>
      <c r="D98" s="6">
        <v>7994</v>
      </c>
      <c r="E98" s="7" t="s">
        <v>174</v>
      </c>
      <c r="F98" s="8" t="s">
        <v>92</v>
      </c>
      <c r="G98" s="26">
        <v>3059.44</v>
      </c>
      <c r="H98" s="134">
        <v>2986.77</v>
      </c>
      <c r="I98" s="134">
        <v>72.67</v>
      </c>
      <c r="J98" s="134">
        <v>79.760000000000005</v>
      </c>
    </row>
    <row r="99" spans="1:10" ht="14.45" x14ac:dyDescent="0.3">
      <c r="A99" s="5"/>
      <c r="B99" s="6">
        <v>353</v>
      </c>
      <c r="C99" s="6" t="s">
        <v>10</v>
      </c>
      <c r="D99" s="6">
        <v>7999</v>
      </c>
      <c r="E99" s="7" t="s">
        <v>175</v>
      </c>
      <c r="F99" s="8" t="s">
        <v>92</v>
      </c>
      <c r="G99" s="26">
        <v>735.69</v>
      </c>
      <c r="H99" s="134">
        <v>717.51</v>
      </c>
      <c r="I99" s="134">
        <v>18.18</v>
      </c>
      <c r="J99" s="134">
        <v>20.260000000000002</v>
      </c>
    </row>
    <row r="100" spans="1:10" ht="14.45" x14ac:dyDescent="0.3">
      <c r="A100" s="5"/>
      <c r="B100" s="6">
        <v>353</v>
      </c>
      <c r="C100" s="6" t="s">
        <v>10</v>
      </c>
      <c r="D100" s="6">
        <v>8000</v>
      </c>
      <c r="E100" s="7" t="s">
        <v>176</v>
      </c>
      <c r="F100" s="8" t="s">
        <v>92</v>
      </c>
      <c r="G100" s="26">
        <v>1273.77</v>
      </c>
      <c r="H100" s="134">
        <v>1241.27</v>
      </c>
      <c r="I100" s="134">
        <v>32.5</v>
      </c>
      <c r="J100" s="134">
        <v>35.04</v>
      </c>
    </row>
    <row r="101" spans="1:10" ht="14.45" x14ac:dyDescent="0.3">
      <c r="A101" s="5"/>
      <c r="B101" s="6">
        <v>353</v>
      </c>
      <c r="C101" s="6" t="s">
        <v>10</v>
      </c>
      <c r="D101" s="6">
        <v>8001</v>
      </c>
      <c r="E101" s="7" t="s">
        <v>177</v>
      </c>
      <c r="F101" s="8" t="s">
        <v>92</v>
      </c>
      <c r="G101" s="26">
        <v>1273.77</v>
      </c>
      <c r="H101" s="134">
        <v>1241.27</v>
      </c>
      <c r="I101" s="134">
        <v>32.5</v>
      </c>
      <c r="J101" s="134">
        <v>35.04</v>
      </c>
    </row>
    <row r="102" spans="1:10" ht="14.45" x14ac:dyDescent="0.3">
      <c r="A102" s="5"/>
      <c r="B102" s="6">
        <v>353</v>
      </c>
      <c r="C102" s="6" t="s">
        <v>10</v>
      </c>
      <c r="D102" s="6">
        <v>8002</v>
      </c>
      <c r="E102" s="7" t="s">
        <v>178</v>
      </c>
      <c r="F102" s="8" t="s">
        <v>92</v>
      </c>
      <c r="G102" s="26">
        <v>1733.28</v>
      </c>
      <c r="H102" s="134">
        <v>1692.65</v>
      </c>
      <c r="I102" s="134">
        <v>40.630000000000003</v>
      </c>
      <c r="J102" s="134">
        <v>45.21</v>
      </c>
    </row>
    <row r="103" spans="1:10" ht="14.45" x14ac:dyDescent="0.3">
      <c r="A103" s="5"/>
      <c r="B103" s="6">
        <v>353</v>
      </c>
      <c r="C103" s="6" t="s">
        <v>10</v>
      </c>
      <c r="D103" s="6">
        <v>8003</v>
      </c>
      <c r="E103" s="7" t="s">
        <v>179</v>
      </c>
      <c r="F103" s="8" t="s">
        <v>92</v>
      </c>
      <c r="G103" s="26">
        <v>16002.99</v>
      </c>
      <c r="H103" s="134">
        <v>15619.88</v>
      </c>
      <c r="I103" s="134">
        <v>383.11</v>
      </c>
      <c r="J103" s="134">
        <v>417.11</v>
      </c>
    </row>
    <row r="104" spans="1:10" ht="14.45" x14ac:dyDescent="0.3">
      <c r="A104" s="5"/>
      <c r="B104" s="6">
        <v>353</v>
      </c>
      <c r="C104" s="6" t="s">
        <v>10</v>
      </c>
      <c r="D104" s="6">
        <v>8004</v>
      </c>
      <c r="E104" s="7" t="s">
        <v>180</v>
      </c>
      <c r="F104" s="8" t="s">
        <v>92</v>
      </c>
      <c r="G104" s="26">
        <v>6274.82</v>
      </c>
      <c r="H104" s="134">
        <v>6124.62</v>
      </c>
      <c r="I104" s="134">
        <v>150.19999999999999</v>
      </c>
      <c r="J104" s="134">
        <v>163.55000000000001</v>
      </c>
    </row>
    <row r="105" spans="1:10" ht="14.45" x14ac:dyDescent="0.3">
      <c r="A105" s="5"/>
      <c r="B105" s="6">
        <v>353</v>
      </c>
      <c r="C105" s="6" t="s">
        <v>10</v>
      </c>
      <c r="D105" s="6">
        <v>8005</v>
      </c>
      <c r="E105" s="7" t="s">
        <v>181</v>
      </c>
      <c r="F105" s="8" t="s">
        <v>92</v>
      </c>
      <c r="G105" s="26">
        <v>2745.16</v>
      </c>
      <c r="H105" s="134">
        <v>2680.37</v>
      </c>
      <c r="I105" s="134">
        <v>64.790000000000006</v>
      </c>
      <c r="J105" s="134">
        <v>71.58</v>
      </c>
    </row>
    <row r="106" spans="1:10" ht="14.45" x14ac:dyDescent="0.3">
      <c r="A106" s="5"/>
      <c r="B106" s="6">
        <v>353</v>
      </c>
      <c r="C106" s="6" t="s">
        <v>10</v>
      </c>
      <c r="D106" s="6">
        <v>8006</v>
      </c>
      <c r="E106" s="7" t="s">
        <v>182</v>
      </c>
      <c r="F106" s="8" t="s">
        <v>92</v>
      </c>
      <c r="G106" s="26">
        <v>4808.2</v>
      </c>
      <c r="H106" s="134">
        <v>4693.76</v>
      </c>
      <c r="I106" s="134">
        <v>114.44</v>
      </c>
      <c r="J106" s="134">
        <v>125.34</v>
      </c>
    </row>
    <row r="107" spans="1:10" ht="14.45" x14ac:dyDescent="0.3">
      <c r="A107" s="5"/>
      <c r="B107" s="6">
        <v>353</v>
      </c>
      <c r="C107" s="6" t="s">
        <v>10</v>
      </c>
      <c r="D107" s="6">
        <v>8007</v>
      </c>
      <c r="E107" s="7" t="s">
        <v>183</v>
      </c>
      <c r="F107" s="8" t="s">
        <v>92</v>
      </c>
      <c r="G107" s="26">
        <v>1110.68</v>
      </c>
      <c r="H107" s="134">
        <v>1083.01</v>
      </c>
      <c r="I107" s="134">
        <v>27.67</v>
      </c>
      <c r="J107" s="134">
        <v>30.58</v>
      </c>
    </row>
    <row r="108" spans="1:10" ht="14.45" x14ac:dyDescent="0.3">
      <c r="A108" s="5"/>
      <c r="B108" s="6">
        <v>353</v>
      </c>
      <c r="C108" s="6" t="s">
        <v>10</v>
      </c>
      <c r="D108" s="6">
        <v>8008</v>
      </c>
      <c r="E108" s="7" t="s">
        <v>184</v>
      </c>
      <c r="F108" s="8" t="s">
        <v>92</v>
      </c>
      <c r="G108" s="26">
        <v>3253.48</v>
      </c>
      <c r="H108" s="134">
        <v>3175.62</v>
      </c>
      <c r="I108" s="134">
        <v>77.86</v>
      </c>
      <c r="J108" s="134">
        <v>84.79</v>
      </c>
    </row>
    <row r="109" spans="1:10" ht="14.45" x14ac:dyDescent="0.3">
      <c r="A109" s="5"/>
      <c r="B109" s="6">
        <v>353</v>
      </c>
      <c r="C109" s="6" t="s">
        <v>10</v>
      </c>
      <c r="D109" s="6">
        <v>8009</v>
      </c>
      <c r="E109" s="7" t="s">
        <v>185</v>
      </c>
      <c r="F109" s="8" t="s">
        <v>92</v>
      </c>
      <c r="G109" s="26">
        <v>3041.58</v>
      </c>
      <c r="H109" s="134">
        <v>2969.49</v>
      </c>
      <c r="I109" s="134">
        <v>72.09</v>
      </c>
      <c r="J109" s="134">
        <v>79.31</v>
      </c>
    </row>
    <row r="110" spans="1:10" ht="14.45" x14ac:dyDescent="0.3">
      <c r="A110" s="5"/>
      <c r="B110" s="6">
        <v>353</v>
      </c>
      <c r="C110" s="6" t="s">
        <v>10</v>
      </c>
      <c r="D110" s="6">
        <v>8010</v>
      </c>
      <c r="E110" s="7" t="s">
        <v>186</v>
      </c>
      <c r="F110" s="8" t="s">
        <v>92</v>
      </c>
      <c r="G110" s="26">
        <v>448.8</v>
      </c>
      <c r="H110" s="134">
        <v>437.45</v>
      </c>
      <c r="I110" s="134">
        <v>11.35</v>
      </c>
      <c r="J110" s="134">
        <v>12.35</v>
      </c>
    </row>
    <row r="111" spans="1:10" ht="14.45" x14ac:dyDescent="0.3">
      <c r="A111" s="5"/>
      <c r="B111" s="6">
        <v>353</v>
      </c>
      <c r="C111" s="6" t="s">
        <v>10</v>
      </c>
      <c r="D111" s="6">
        <v>8011</v>
      </c>
      <c r="E111" s="7" t="s">
        <v>187</v>
      </c>
      <c r="F111" s="8" t="s">
        <v>92</v>
      </c>
      <c r="G111" s="26">
        <v>15493.62</v>
      </c>
      <c r="H111" s="134">
        <v>15124.04</v>
      </c>
      <c r="I111" s="134">
        <v>369.58</v>
      </c>
      <c r="J111" s="134">
        <v>403.89</v>
      </c>
    </row>
    <row r="112" spans="1:10" ht="14.45" x14ac:dyDescent="0.3">
      <c r="A112" s="5"/>
      <c r="B112" s="6">
        <v>353</v>
      </c>
      <c r="C112" s="6" t="s">
        <v>10</v>
      </c>
      <c r="D112" s="6">
        <v>8012</v>
      </c>
      <c r="E112" s="7" t="s">
        <v>188</v>
      </c>
      <c r="F112" s="8" t="s">
        <v>92</v>
      </c>
      <c r="G112" s="26">
        <v>5889.12</v>
      </c>
      <c r="H112" s="134">
        <v>5748.45</v>
      </c>
      <c r="I112" s="134">
        <v>140.66999999999999</v>
      </c>
      <c r="J112" s="134">
        <v>153.52000000000001</v>
      </c>
    </row>
    <row r="113" spans="1:10" ht="14.45" x14ac:dyDescent="0.3">
      <c r="A113" s="5"/>
      <c r="B113" s="6">
        <v>353</v>
      </c>
      <c r="C113" s="6" t="s">
        <v>10</v>
      </c>
      <c r="D113" s="6">
        <v>8013</v>
      </c>
      <c r="E113" s="7" t="s">
        <v>189</v>
      </c>
      <c r="F113" s="8" t="s">
        <v>92</v>
      </c>
      <c r="G113" s="26">
        <v>15542.42</v>
      </c>
      <c r="H113" s="134">
        <v>15171.08</v>
      </c>
      <c r="I113" s="134">
        <v>371.34</v>
      </c>
      <c r="J113" s="134">
        <v>405.15</v>
      </c>
    </row>
    <row r="114" spans="1:10" ht="14.45" x14ac:dyDescent="0.3">
      <c r="A114" s="5"/>
      <c r="B114" s="6">
        <v>353</v>
      </c>
      <c r="C114" s="6" t="s">
        <v>10</v>
      </c>
      <c r="D114" s="6">
        <v>8014</v>
      </c>
      <c r="E114" s="7" t="s">
        <v>190</v>
      </c>
      <c r="F114" s="8" t="s">
        <v>92</v>
      </c>
      <c r="G114" s="26">
        <v>4416.54</v>
      </c>
      <c r="H114" s="134">
        <v>4310.7299999999996</v>
      </c>
      <c r="I114" s="134">
        <v>105.81</v>
      </c>
      <c r="J114" s="134">
        <v>115.12</v>
      </c>
    </row>
    <row r="115" spans="1:10" ht="14.45" x14ac:dyDescent="0.3">
      <c r="A115" s="5"/>
      <c r="B115" s="6">
        <v>353</v>
      </c>
      <c r="C115" s="6" t="s">
        <v>10</v>
      </c>
      <c r="D115" s="6">
        <v>8015</v>
      </c>
      <c r="E115" s="7" t="s">
        <v>191</v>
      </c>
      <c r="F115" s="8" t="s">
        <v>92</v>
      </c>
      <c r="G115" s="26">
        <v>1733.28</v>
      </c>
      <c r="H115" s="134">
        <v>1692.65</v>
      </c>
      <c r="I115" s="134">
        <v>40.630000000000003</v>
      </c>
      <c r="J115" s="134">
        <v>45.21</v>
      </c>
    </row>
    <row r="116" spans="1:10" ht="14.45" x14ac:dyDescent="0.3">
      <c r="A116" s="5"/>
      <c r="B116" s="6">
        <v>353</v>
      </c>
      <c r="C116" s="6" t="s">
        <v>10</v>
      </c>
      <c r="D116" s="6">
        <v>8016</v>
      </c>
      <c r="E116" s="7" t="s">
        <v>192</v>
      </c>
      <c r="F116" s="8" t="s">
        <v>92</v>
      </c>
      <c r="G116" s="26">
        <v>1273.77</v>
      </c>
      <c r="H116" s="134">
        <v>1241.27</v>
      </c>
      <c r="I116" s="134">
        <v>32.5</v>
      </c>
      <c r="J116" s="134">
        <v>35.04</v>
      </c>
    </row>
    <row r="117" spans="1:10" ht="14.45" x14ac:dyDescent="0.3">
      <c r="A117" s="5"/>
      <c r="B117" s="6">
        <v>353</v>
      </c>
      <c r="C117" s="6" t="s">
        <v>10</v>
      </c>
      <c r="D117" s="6">
        <v>8017</v>
      </c>
      <c r="E117" s="7" t="s">
        <v>193</v>
      </c>
      <c r="F117" s="8" t="s">
        <v>92</v>
      </c>
      <c r="G117" s="26">
        <v>10535.42</v>
      </c>
      <c r="H117" s="134">
        <v>10282.81</v>
      </c>
      <c r="I117" s="134">
        <v>252.61</v>
      </c>
      <c r="J117" s="134">
        <v>274.58999999999997</v>
      </c>
    </row>
    <row r="118" spans="1:10" ht="14.45" x14ac:dyDescent="0.3">
      <c r="A118" s="5"/>
      <c r="B118" s="6">
        <v>353</v>
      </c>
      <c r="C118" s="6" t="s">
        <v>10</v>
      </c>
      <c r="D118" s="6">
        <v>8018</v>
      </c>
      <c r="E118" s="7" t="s">
        <v>194</v>
      </c>
      <c r="F118" s="8" t="s">
        <v>92</v>
      </c>
      <c r="G118" s="26">
        <v>932.12</v>
      </c>
      <c r="H118" s="134">
        <v>908.81</v>
      </c>
      <c r="I118" s="134">
        <v>23.31</v>
      </c>
      <c r="J118" s="134">
        <v>25.66</v>
      </c>
    </row>
    <row r="119" spans="1:10" ht="14.45" x14ac:dyDescent="0.3">
      <c r="A119" s="5"/>
      <c r="B119" s="6">
        <v>353</v>
      </c>
      <c r="C119" s="6" t="s">
        <v>10</v>
      </c>
      <c r="D119" s="6">
        <v>8019</v>
      </c>
      <c r="E119" s="7" t="s">
        <v>195</v>
      </c>
      <c r="F119" s="8" t="s">
        <v>92</v>
      </c>
      <c r="G119" s="26">
        <v>1129.73</v>
      </c>
      <c r="H119" s="134">
        <v>1100.9000000000001</v>
      </c>
      <c r="I119" s="134">
        <v>28.83</v>
      </c>
      <c r="J119" s="134">
        <v>31.08</v>
      </c>
    </row>
    <row r="120" spans="1:10" ht="14.45" x14ac:dyDescent="0.3">
      <c r="A120" s="5"/>
      <c r="B120" s="6">
        <v>353</v>
      </c>
      <c r="C120" s="6" t="s">
        <v>10</v>
      </c>
      <c r="D120" s="6">
        <v>8020</v>
      </c>
      <c r="E120" s="7" t="s">
        <v>196</v>
      </c>
      <c r="F120" s="8" t="s">
        <v>92</v>
      </c>
      <c r="G120" s="26">
        <v>530.94000000000005</v>
      </c>
      <c r="H120" s="134">
        <v>517.92999999999995</v>
      </c>
      <c r="I120" s="134">
        <v>13.01</v>
      </c>
      <c r="J120" s="134">
        <v>14.63</v>
      </c>
    </row>
    <row r="121" spans="1:10" ht="14.45" x14ac:dyDescent="0.3">
      <c r="A121" s="5"/>
      <c r="B121" s="6">
        <v>353</v>
      </c>
      <c r="C121" s="6" t="s">
        <v>10</v>
      </c>
      <c r="D121" s="6">
        <v>8021</v>
      </c>
      <c r="E121" s="7" t="s">
        <v>84</v>
      </c>
      <c r="F121" s="8" t="s">
        <v>92</v>
      </c>
      <c r="G121" s="26">
        <v>26644.49</v>
      </c>
      <c r="H121" s="134">
        <v>26007.75</v>
      </c>
      <c r="I121" s="134">
        <v>636.74</v>
      </c>
      <c r="J121" s="134">
        <v>694.52</v>
      </c>
    </row>
    <row r="122" spans="1:10" ht="14.45" x14ac:dyDescent="0.3">
      <c r="A122" s="5"/>
      <c r="B122" s="6">
        <v>353</v>
      </c>
      <c r="C122" s="6" t="s">
        <v>10</v>
      </c>
      <c r="D122" s="6">
        <v>8022</v>
      </c>
      <c r="E122" s="7" t="s">
        <v>197</v>
      </c>
      <c r="F122" s="8" t="s">
        <v>92</v>
      </c>
      <c r="G122" s="26">
        <v>1797.57</v>
      </c>
      <c r="H122" s="134">
        <v>1753.87</v>
      </c>
      <c r="I122" s="134">
        <v>43.7</v>
      </c>
      <c r="J122" s="134">
        <v>46.83</v>
      </c>
    </row>
    <row r="123" spans="1:10" ht="14.45" x14ac:dyDescent="0.3">
      <c r="A123" s="5"/>
      <c r="B123" s="6">
        <v>353</v>
      </c>
      <c r="C123" s="6" t="s">
        <v>10</v>
      </c>
      <c r="D123" s="6">
        <v>8023</v>
      </c>
      <c r="E123" s="7" t="s">
        <v>198</v>
      </c>
      <c r="F123" s="8" t="s">
        <v>92</v>
      </c>
      <c r="G123" s="26">
        <v>1122.5899999999999</v>
      </c>
      <c r="H123" s="134">
        <v>1093.4000000000001</v>
      </c>
      <c r="I123" s="134">
        <v>29.19</v>
      </c>
      <c r="J123" s="134">
        <v>30.86</v>
      </c>
    </row>
    <row r="124" spans="1:10" ht="14.45" x14ac:dyDescent="0.3">
      <c r="A124" s="5"/>
      <c r="B124" s="6">
        <v>353</v>
      </c>
      <c r="C124" s="6" t="s">
        <v>10</v>
      </c>
      <c r="D124" s="6">
        <v>8024</v>
      </c>
      <c r="E124" s="7" t="s">
        <v>199</v>
      </c>
      <c r="F124" s="8" t="s">
        <v>92</v>
      </c>
      <c r="G124" s="26">
        <v>9514.02</v>
      </c>
      <c r="H124" s="134">
        <v>9286.7099999999991</v>
      </c>
      <c r="I124" s="134">
        <v>227.31</v>
      </c>
      <c r="J124" s="134">
        <v>247.99</v>
      </c>
    </row>
    <row r="125" spans="1:10" ht="14.45" x14ac:dyDescent="0.3">
      <c r="A125" s="5"/>
      <c r="B125" s="6">
        <v>353</v>
      </c>
      <c r="C125" s="6" t="s">
        <v>10</v>
      </c>
      <c r="D125" s="6">
        <v>8025</v>
      </c>
      <c r="E125" s="7" t="s">
        <v>200</v>
      </c>
      <c r="F125" s="8" t="s">
        <v>92</v>
      </c>
      <c r="G125" s="26">
        <v>23314.82</v>
      </c>
      <c r="H125" s="134">
        <v>22756.84</v>
      </c>
      <c r="I125" s="134">
        <v>557.98</v>
      </c>
      <c r="J125" s="134">
        <v>607.71</v>
      </c>
    </row>
    <row r="126" spans="1:10" ht="14.45" x14ac:dyDescent="0.3">
      <c r="A126" s="5"/>
      <c r="B126" s="6">
        <v>353</v>
      </c>
      <c r="C126" s="6" t="s">
        <v>10</v>
      </c>
      <c r="D126" s="6">
        <v>8026</v>
      </c>
      <c r="E126" s="7" t="s">
        <v>201</v>
      </c>
      <c r="F126" s="8" t="s">
        <v>92</v>
      </c>
      <c r="G126" s="26">
        <v>27030.19</v>
      </c>
      <c r="H126" s="134">
        <v>26384.92</v>
      </c>
      <c r="I126" s="134">
        <v>645.27</v>
      </c>
      <c r="J126" s="134">
        <v>704.61</v>
      </c>
    </row>
    <row r="127" spans="1:10" ht="14.45" x14ac:dyDescent="0.3">
      <c r="A127" s="5"/>
      <c r="B127" s="6">
        <v>353</v>
      </c>
      <c r="C127" s="6" t="s">
        <v>10</v>
      </c>
      <c r="D127" s="6">
        <v>8027</v>
      </c>
      <c r="E127" s="7" t="s">
        <v>202</v>
      </c>
      <c r="F127" s="8" t="s">
        <v>92</v>
      </c>
      <c r="G127" s="26">
        <v>1271.3900000000001</v>
      </c>
      <c r="H127" s="134">
        <v>1239.99</v>
      </c>
      <c r="I127" s="134">
        <v>31.4</v>
      </c>
      <c r="J127" s="134">
        <v>35.020000000000003</v>
      </c>
    </row>
    <row r="128" spans="1:10" ht="14.45" x14ac:dyDescent="0.3">
      <c r="A128" s="5"/>
      <c r="B128" s="6">
        <v>353</v>
      </c>
      <c r="C128" s="6" t="s">
        <v>10</v>
      </c>
      <c r="D128" s="6">
        <v>8028</v>
      </c>
      <c r="E128" s="7" t="s">
        <v>203</v>
      </c>
      <c r="F128" s="8" t="s">
        <v>92</v>
      </c>
      <c r="G128" s="26">
        <v>1351.15</v>
      </c>
      <c r="H128" s="134">
        <v>1317.2</v>
      </c>
      <c r="I128" s="134">
        <v>33.950000000000003</v>
      </c>
      <c r="J128" s="134">
        <v>37.19</v>
      </c>
    </row>
    <row r="129" spans="1:10" ht="14.45" x14ac:dyDescent="0.3">
      <c r="A129" s="5"/>
      <c r="B129" s="6">
        <v>353</v>
      </c>
      <c r="C129" s="6" t="s">
        <v>10</v>
      </c>
      <c r="D129" s="6">
        <v>8029</v>
      </c>
      <c r="E129" s="7" t="s">
        <v>204</v>
      </c>
      <c r="F129" s="8" t="s">
        <v>92</v>
      </c>
      <c r="G129" s="26">
        <v>539.27</v>
      </c>
      <c r="H129" s="134">
        <v>526.12</v>
      </c>
      <c r="I129" s="134">
        <v>13.15</v>
      </c>
      <c r="J129" s="134">
        <v>14.86</v>
      </c>
    </row>
    <row r="130" spans="1:10" ht="14.45" x14ac:dyDescent="0.3">
      <c r="A130" s="5"/>
      <c r="B130" s="6">
        <v>353</v>
      </c>
      <c r="C130" s="6" t="s">
        <v>10</v>
      </c>
      <c r="D130" s="6">
        <v>8030</v>
      </c>
      <c r="E130" s="7" t="s">
        <v>205</v>
      </c>
      <c r="F130" s="8" t="s">
        <v>92</v>
      </c>
      <c r="G130" s="26">
        <v>993006.91</v>
      </c>
      <c r="H130" s="134">
        <v>969279.76</v>
      </c>
      <c r="I130" s="134">
        <v>23727.15</v>
      </c>
      <c r="J130" s="134">
        <v>25884.44</v>
      </c>
    </row>
    <row r="131" spans="1:10" ht="14.45" x14ac:dyDescent="0.3">
      <c r="A131" s="5"/>
      <c r="B131" s="6">
        <v>353</v>
      </c>
      <c r="C131" s="6" t="s">
        <v>10</v>
      </c>
      <c r="D131" s="6">
        <v>8031</v>
      </c>
      <c r="E131" s="7" t="s">
        <v>79</v>
      </c>
      <c r="F131" s="8" t="s">
        <v>92</v>
      </c>
      <c r="G131" s="26">
        <v>13515.1</v>
      </c>
      <c r="H131" s="134">
        <v>13192.4</v>
      </c>
      <c r="I131" s="134">
        <v>322.7</v>
      </c>
      <c r="J131" s="134">
        <v>352.3</v>
      </c>
    </row>
    <row r="132" spans="1:10" ht="14.45" x14ac:dyDescent="0.3">
      <c r="A132" s="5"/>
      <c r="B132" s="6">
        <v>353</v>
      </c>
      <c r="C132" s="6" t="s">
        <v>10</v>
      </c>
      <c r="D132" s="6">
        <v>8032</v>
      </c>
      <c r="E132" s="7" t="s">
        <v>206</v>
      </c>
      <c r="F132" s="8" t="s">
        <v>92</v>
      </c>
      <c r="G132" s="26">
        <v>11825.86</v>
      </c>
      <c r="H132" s="134">
        <v>11542.81</v>
      </c>
      <c r="I132" s="134">
        <v>283.05</v>
      </c>
      <c r="J132" s="134">
        <v>308.23</v>
      </c>
    </row>
    <row r="133" spans="1:10" ht="14.45" x14ac:dyDescent="0.3">
      <c r="A133" s="5"/>
      <c r="B133" s="6">
        <v>353</v>
      </c>
      <c r="C133" s="6" t="s">
        <v>10</v>
      </c>
      <c r="D133" s="6">
        <v>8033</v>
      </c>
      <c r="E133" s="7" t="s">
        <v>207</v>
      </c>
      <c r="F133" s="8" t="s">
        <v>92</v>
      </c>
      <c r="G133" s="26">
        <v>31278.880000000001</v>
      </c>
      <c r="H133" s="134">
        <v>30531.08</v>
      </c>
      <c r="I133" s="134">
        <v>747.8</v>
      </c>
      <c r="J133" s="134">
        <v>815.33</v>
      </c>
    </row>
    <row r="134" spans="1:10" ht="14.45" x14ac:dyDescent="0.3">
      <c r="A134" s="5"/>
      <c r="B134" s="6">
        <v>353</v>
      </c>
      <c r="C134" s="6" t="s">
        <v>10</v>
      </c>
      <c r="D134" s="6">
        <v>8036</v>
      </c>
      <c r="E134" s="7" t="s">
        <v>208</v>
      </c>
      <c r="F134" s="8" t="s">
        <v>92</v>
      </c>
      <c r="G134" s="26">
        <v>67938.559999999998</v>
      </c>
      <c r="H134" s="134">
        <v>66315.02</v>
      </c>
      <c r="I134" s="134">
        <v>1623.54</v>
      </c>
      <c r="J134" s="134">
        <v>1770.92</v>
      </c>
    </row>
    <row r="135" spans="1:10" ht="14.45" x14ac:dyDescent="0.3">
      <c r="A135" s="5"/>
      <c r="B135" s="6">
        <v>353</v>
      </c>
      <c r="C135" s="6" t="s">
        <v>10</v>
      </c>
      <c r="D135" s="6">
        <v>8037</v>
      </c>
      <c r="E135" s="7" t="s">
        <v>209</v>
      </c>
      <c r="F135" s="8" t="s">
        <v>92</v>
      </c>
      <c r="G135" s="26">
        <v>23043.4</v>
      </c>
      <c r="H135" s="134">
        <v>22492.15</v>
      </c>
      <c r="I135" s="134">
        <v>551.25</v>
      </c>
      <c r="J135" s="134">
        <v>600.65</v>
      </c>
    </row>
    <row r="136" spans="1:10" ht="14.45" x14ac:dyDescent="0.3">
      <c r="A136" s="5"/>
      <c r="B136" s="6">
        <v>353</v>
      </c>
      <c r="C136" s="6" t="s">
        <v>10</v>
      </c>
      <c r="D136" s="6">
        <v>8039</v>
      </c>
      <c r="E136" s="7" t="s">
        <v>210</v>
      </c>
      <c r="F136" s="8" t="s">
        <v>92</v>
      </c>
      <c r="G136" s="26">
        <v>45784.43</v>
      </c>
      <c r="H136" s="134">
        <v>44690.15</v>
      </c>
      <c r="I136" s="134">
        <v>1094.28</v>
      </c>
      <c r="J136" s="134">
        <v>1193.45</v>
      </c>
    </row>
    <row r="137" spans="1:10" ht="14.45" x14ac:dyDescent="0.3">
      <c r="A137" s="5"/>
      <c r="B137" s="6">
        <v>353</v>
      </c>
      <c r="C137" s="6" t="s">
        <v>10</v>
      </c>
      <c r="D137" s="6">
        <v>8040</v>
      </c>
      <c r="E137" s="7" t="s">
        <v>211</v>
      </c>
      <c r="F137" s="8" t="s">
        <v>92</v>
      </c>
      <c r="G137" s="26">
        <v>16057.88</v>
      </c>
      <c r="H137" s="134">
        <v>15673.99</v>
      </c>
      <c r="I137" s="134">
        <v>383.89</v>
      </c>
      <c r="J137" s="134">
        <v>418.57</v>
      </c>
    </row>
    <row r="138" spans="1:10" ht="14.45" x14ac:dyDescent="0.3">
      <c r="A138" s="5"/>
      <c r="B138" s="6">
        <v>353</v>
      </c>
      <c r="C138" s="6" t="s">
        <v>10</v>
      </c>
      <c r="D138" s="6">
        <v>8042</v>
      </c>
      <c r="E138" s="7" t="s">
        <v>212</v>
      </c>
      <c r="F138" s="8" t="s">
        <v>92</v>
      </c>
      <c r="G138" s="26">
        <v>9666.39</v>
      </c>
      <c r="H138" s="134">
        <v>9435.39</v>
      </c>
      <c r="I138" s="134">
        <v>231</v>
      </c>
      <c r="J138" s="134">
        <v>251.96</v>
      </c>
    </row>
    <row r="139" spans="1:10" ht="14.45" x14ac:dyDescent="0.3">
      <c r="A139" s="5"/>
      <c r="B139" s="6">
        <v>353</v>
      </c>
      <c r="C139" s="6" t="s">
        <v>10</v>
      </c>
      <c r="D139" s="6">
        <v>8043</v>
      </c>
      <c r="E139" s="7" t="s">
        <v>213</v>
      </c>
      <c r="F139" s="8" t="s">
        <v>92</v>
      </c>
      <c r="G139" s="26">
        <v>21113.69</v>
      </c>
      <c r="H139" s="134">
        <v>20609.98</v>
      </c>
      <c r="I139" s="134">
        <v>503.71</v>
      </c>
      <c r="J139" s="134">
        <v>550.39</v>
      </c>
    </row>
    <row r="140" spans="1:10" ht="14.45" x14ac:dyDescent="0.3">
      <c r="A140" s="5"/>
      <c r="B140" s="6">
        <v>353</v>
      </c>
      <c r="C140" s="6" t="s">
        <v>10</v>
      </c>
      <c r="D140" s="6">
        <v>8045</v>
      </c>
      <c r="E140" s="7" t="s">
        <v>214</v>
      </c>
      <c r="F140" s="8" t="s">
        <v>92</v>
      </c>
      <c r="G140" s="26">
        <v>9025.94</v>
      </c>
      <c r="H140" s="134">
        <v>8810.11</v>
      </c>
      <c r="I140" s="134">
        <v>215.83</v>
      </c>
      <c r="J140" s="134">
        <v>235.26</v>
      </c>
    </row>
    <row r="141" spans="1:10" ht="14.45" x14ac:dyDescent="0.3">
      <c r="A141" s="5"/>
      <c r="B141" s="6">
        <v>353</v>
      </c>
      <c r="C141" s="6" t="s">
        <v>10</v>
      </c>
      <c r="D141" s="6">
        <v>8048</v>
      </c>
      <c r="E141" s="7" t="s">
        <v>215</v>
      </c>
      <c r="F141" s="8" t="s">
        <v>92</v>
      </c>
      <c r="G141" s="26">
        <v>3047.53</v>
      </c>
      <c r="H141" s="134">
        <v>2974.6</v>
      </c>
      <c r="I141" s="134">
        <v>72.930000000000007</v>
      </c>
      <c r="J141" s="134">
        <v>79.430000000000007</v>
      </c>
    </row>
    <row r="142" spans="1:10" ht="14.45" x14ac:dyDescent="0.3">
      <c r="A142" s="5"/>
      <c r="B142" s="6">
        <v>353</v>
      </c>
      <c r="C142" s="6" t="s">
        <v>10</v>
      </c>
      <c r="D142" s="6">
        <v>8049</v>
      </c>
      <c r="E142" s="7" t="s">
        <v>216</v>
      </c>
      <c r="F142" s="8" t="s">
        <v>92</v>
      </c>
      <c r="G142" s="26">
        <v>5551.03</v>
      </c>
      <c r="H142" s="134">
        <v>5418.21</v>
      </c>
      <c r="I142" s="134">
        <v>132.82</v>
      </c>
      <c r="J142" s="134">
        <v>144.68</v>
      </c>
    </row>
    <row r="143" spans="1:10" ht="14.45" x14ac:dyDescent="0.3">
      <c r="A143" s="5"/>
      <c r="B143" s="6">
        <v>353</v>
      </c>
      <c r="C143" s="6" t="s">
        <v>10</v>
      </c>
      <c r="D143" s="6">
        <v>8050</v>
      </c>
      <c r="E143" s="7" t="s">
        <v>217</v>
      </c>
      <c r="F143" s="8" t="s">
        <v>92</v>
      </c>
      <c r="G143" s="26">
        <v>23350.53</v>
      </c>
      <c r="H143" s="134">
        <v>22792.76</v>
      </c>
      <c r="I143" s="134">
        <v>557.77</v>
      </c>
      <c r="J143" s="134">
        <v>608.69000000000005</v>
      </c>
    </row>
    <row r="144" spans="1:10" ht="14.45" x14ac:dyDescent="0.3">
      <c r="A144" s="5"/>
      <c r="B144" s="6">
        <v>353</v>
      </c>
      <c r="C144" s="6" t="s">
        <v>10</v>
      </c>
      <c r="D144" s="6">
        <v>8051</v>
      </c>
      <c r="E144" s="7" t="s">
        <v>218</v>
      </c>
      <c r="F144" s="8" t="s">
        <v>92</v>
      </c>
      <c r="G144" s="26">
        <v>3214.2</v>
      </c>
      <c r="H144" s="134">
        <v>3137.02</v>
      </c>
      <c r="I144" s="134">
        <v>77.180000000000007</v>
      </c>
      <c r="J144" s="134">
        <v>83.77</v>
      </c>
    </row>
    <row r="145" spans="1:10" ht="14.45" x14ac:dyDescent="0.3">
      <c r="A145" s="5"/>
      <c r="B145" s="6">
        <v>353</v>
      </c>
      <c r="C145" s="6" t="s">
        <v>10</v>
      </c>
      <c r="D145" s="6">
        <v>8052</v>
      </c>
      <c r="E145" s="7" t="s">
        <v>219</v>
      </c>
      <c r="F145" s="8" t="s">
        <v>92</v>
      </c>
      <c r="G145" s="26">
        <v>1390.44</v>
      </c>
      <c r="H145" s="134">
        <v>1355.45</v>
      </c>
      <c r="I145" s="134">
        <v>34.99</v>
      </c>
      <c r="J145" s="134">
        <v>38.270000000000003</v>
      </c>
    </row>
    <row r="146" spans="1:10" ht="14.45" x14ac:dyDescent="0.3">
      <c r="A146" s="5"/>
      <c r="B146" s="6">
        <v>353</v>
      </c>
      <c r="C146" s="6" t="s">
        <v>10</v>
      </c>
      <c r="D146" s="6">
        <v>8053</v>
      </c>
      <c r="E146" s="7" t="s">
        <v>220</v>
      </c>
      <c r="F146" s="8" t="s">
        <v>92</v>
      </c>
      <c r="G146" s="26">
        <v>15711.46</v>
      </c>
      <c r="H146" s="134">
        <v>15336.56</v>
      </c>
      <c r="I146" s="134">
        <v>374.9</v>
      </c>
      <c r="J146" s="134">
        <v>409.57</v>
      </c>
    </row>
    <row r="147" spans="1:10" ht="14.45" x14ac:dyDescent="0.3">
      <c r="A147" s="5"/>
      <c r="B147" s="6">
        <v>353</v>
      </c>
      <c r="C147" s="6" t="s">
        <v>10</v>
      </c>
      <c r="D147" s="6">
        <v>8054</v>
      </c>
      <c r="E147" s="7" t="s">
        <v>221</v>
      </c>
      <c r="F147" s="8" t="s">
        <v>92</v>
      </c>
      <c r="G147" s="26">
        <v>35304.959999999999</v>
      </c>
      <c r="H147" s="134">
        <v>34460.79</v>
      </c>
      <c r="I147" s="134">
        <v>844.17</v>
      </c>
      <c r="J147" s="134">
        <v>920.25</v>
      </c>
    </row>
    <row r="148" spans="1:10" ht="14.45" x14ac:dyDescent="0.3">
      <c r="A148" s="5"/>
      <c r="B148" s="6">
        <v>353</v>
      </c>
      <c r="C148" s="6" t="s">
        <v>10</v>
      </c>
      <c r="D148" s="6">
        <v>8055</v>
      </c>
      <c r="E148" s="7" t="s">
        <v>222</v>
      </c>
      <c r="F148" s="8" t="s">
        <v>92</v>
      </c>
      <c r="G148" s="26">
        <v>2003.52</v>
      </c>
      <c r="H148" s="134">
        <v>1956.09</v>
      </c>
      <c r="I148" s="134">
        <v>47.43</v>
      </c>
      <c r="J148" s="134">
        <v>52.25</v>
      </c>
    </row>
    <row r="149" spans="1:10" ht="14.45" x14ac:dyDescent="0.3">
      <c r="A149" s="5"/>
      <c r="B149" s="6">
        <v>353</v>
      </c>
      <c r="C149" s="6" t="s">
        <v>10</v>
      </c>
      <c r="D149" s="6">
        <v>8056</v>
      </c>
      <c r="E149" s="7" t="s">
        <v>223</v>
      </c>
      <c r="F149" s="8" t="s">
        <v>92</v>
      </c>
      <c r="G149" s="26">
        <v>9859.25</v>
      </c>
      <c r="H149" s="134">
        <v>9622.83</v>
      </c>
      <c r="I149" s="134">
        <v>236.42</v>
      </c>
      <c r="J149" s="134">
        <v>256.97000000000003</v>
      </c>
    </row>
    <row r="150" spans="1:10" ht="14.45" x14ac:dyDescent="0.3">
      <c r="A150" s="5"/>
      <c r="B150" s="6">
        <v>353</v>
      </c>
      <c r="C150" s="6" t="s">
        <v>10</v>
      </c>
      <c r="D150" s="6">
        <v>8057</v>
      </c>
      <c r="E150" s="7" t="s">
        <v>224</v>
      </c>
      <c r="F150" s="8" t="s">
        <v>92</v>
      </c>
      <c r="G150" s="26">
        <v>2111.85</v>
      </c>
      <c r="H150" s="134">
        <v>2061.0300000000002</v>
      </c>
      <c r="I150" s="134">
        <v>50.82</v>
      </c>
      <c r="J150" s="134">
        <v>55.02</v>
      </c>
    </row>
    <row r="151" spans="1:10" ht="14.45" x14ac:dyDescent="0.3">
      <c r="A151" s="5"/>
      <c r="B151" s="6">
        <v>353</v>
      </c>
      <c r="C151" s="6" t="s">
        <v>10</v>
      </c>
      <c r="D151" s="6">
        <v>8058</v>
      </c>
      <c r="E151" s="7" t="s">
        <v>225</v>
      </c>
      <c r="F151" s="8" t="s">
        <v>92</v>
      </c>
      <c r="G151" s="26">
        <v>1097.5899999999999</v>
      </c>
      <c r="H151" s="134">
        <v>1070.26</v>
      </c>
      <c r="I151" s="134">
        <v>27.33</v>
      </c>
      <c r="J151" s="134">
        <v>30.22</v>
      </c>
    </row>
    <row r="152" spans="1:10" ht="14.45" x14ac:dyDescent="0.3">
      <c r="A152" s="5"/>
      <c r="B152" s="6">
        <v>353</v>
      </c>
      <c r="C152" s="6" t="s">
        <v>10</v>
      </c>
      <c r="D152" s="6">
        <v>8059</v>
      </c>
      <c r="E152" s="7" t="s">
        <v>226</v>
      </c>
      <c r="F152" s="8" t="s">
        <v>92</v>
      </c>
      <c r="G152" s="26">
        <v>15953.12</v>
      </c>
      <c r="H152" s="134">
        <v>15571.64</v>
      </c>
      <c r="I152" s="134">
        <v>381.48</v>
      </c>
      <c r="J152" s="134">
        <v>415.84</v>
      </c>
    </row>
    <row r="153" spans="1:10" ht="14.45" x14ac:dyDescent="0.3">
      <c r="A153" s="5"/>
      <c r="B153" s="6">
        <v>353</v>
      </c>
      <c r="C153" s="6" t="s">
        <v>10</v>
      </c>
      <c r="D153" s="6">
        <v>8060</v>
      </c>
      <c r="E153" s="7" t="s">
        <v>227</v>
      </c>
      <c r="F153" s="8" t="s">
        <v>92</v>
      </c>
      <c r="G153" s="26">
        <v>0</v>
      </c>
      <c r="H153" s="134">
        <v>0</v>
      </c>
      <c r="I153" s="134">
        <v>0</v>
      </c>
      <c r="J153" s="134">
        <v>0</v>
      </c>
    </row>
    <row r="154" spans="1:10" ht="14.45" x14ac:dyDescent="0.3">
      <c r="A154" s="5"/>
      <c r="B154" s="6">
        <v>353</v>
      </c>
      <c r="C154" s="6" t="s">
        <v>10</v>
      </c>
      <c r="D154" s="6">
        <v>8061</v>
      </c>
      <c r="E154" s="7" t="s">
        <v>228</v>
      </c>
      <c r="F154" s="8" t="s">
        <v>92</v>
      </c>
      <c r="G154" s="26">
        <v>33288.35</v>
      </c>
      <c r="H154" s="134">
        <v>32492.98</v>
      </c>
      <c r="I154" s="134">
        <v>795.37</v>
      </c>
      <c r="J154" s="134">
        <v>867.72</v>
      </c>
    </row>
    <row r="155" spans="1:10" ht="14.45" x14ac:dyDescent="0.3">
      <c r="A155" s="5"/>
      <c r="B155" s="6">
        <v>353</v>
      </c>
      <c r="C155" s="6" t="s">
        <v>10</v>
      </c>
      <c r="D155" s="6">
        <v>8062</v>
      </c>
      <c r="E155" s="7" t="s">
        <v>229</v>
      </c>
      <c r="F155" s="8" t="s">
        <v>92</v>
      </c>
      <c r="G155" s="26">
        <v>4705.82</v>
      </c>
      <c r="H155" s="134">
        <v>4592.84</v>
      </c>
      <c r="I155" s="134">
        <v>112.98</v>
      </c>
      <c r="J155" s="134">
        <v>122.64</v>
      </c>
    </row>
    <row r="156" spans="1:10" ht="14.45" x14ac:dyDescent="0.3">
      <c r="A156" s="5"/>
      <c r="B156" s="6">
        <v>353</v>
      </c>
      <c r="C156" s="6" t="s">
        <v>10</v>
      </c>
      <c r="D156" s="6">
        <v>8063</v>
      </c>
      <c r="E156" s="7" t="s">
        <v>230</v>
      </c>
      <c r="F156" s="8" t="s">
        <v>92</v>
      </c>
      <c r="G156" s="26">
        <v>1653.52</v>
      </c>
      <c r="H156" s="134">
        <v>1613.52</v>
      </c>
      <c r="I156" s="134">
        <v>40</v>
      </c>
      <c r="J156" s="134">
        <v>43.08</v>
      </c>
    </row>
    <row r="157" spans="1:10" ht="14.45" x14ac:dyDescent="0.3">
      <c r="A157" s="5"/>
      <c r="B157" s="6">
        <v>353</v>
      </c>
      <c r="C157" s="6" t="s">
        <v>10</v>
      </c>
      <c r="D157" s="6">
        <v>8064</v>
      </c>
      <c r="E157" s="7" t="s">
        <v>231</v>
      </c>
      <c r="F157" s="8" t="s">
        <v>92</v>
      </c>
      <c r="G157" s="26">
        <v>458.32</v>
      </c>
      <c r="H157" s="134">
        <v>446.43</v>
      </c>
      <c r="I157" s="134">
        <v>11.89</v>
      </c>
      <c r="J157" s="134">
        <v>12.6</v>
      </c>
    </row>
    <row r="158" spans="1:10" ht="14.45" x14ac:dyDescent="0.3">
      <c r="A158" s="5"/>
      <c r="B158" s="6">
        <v>353</v>
      </c>
      <c r="C158" s="6" t="s">
        <v>10</v>
      </c>
      <c r="D158" s="6">
        <v>8065</v>
      </c>
      <c r="E158" s="7" t="s">
        <v>232</v>
      </c>
      <c r="F158" s="8" t="s">
        <v>92</v>
      </c>
      <c r="G158" s="26">
        <v>1707.09</v>
      </c>
      <c r="H158" s="134">
        <v>1666.93</v>
      </c>
      <c r="I158" s="134">
        <v>40.159999999999997</v>
      </c>
      <c r="J158" s="134">
        <v>44.53</v>
      </c>
    </row>
    <row r="159" spans="1:10" ht="14.45" x14ac:dyDescent="0.3">
      <c r="A159" s="5"/>
      <c r="B159" s="6">
        <v>353</v>
      </c>
      <c r="C159" s="6" t="s">
        <v>10</v>
      </c>
      <c r="D159" s="6">
        <v>8066</v>
      </c>
      <c r="E159" s="7" t="s">
        <v>233</v>
      </c>
      <c r="F159" s="8" t="s">
        <v>92</v>
      </c>
      <c r="G159" s="26">
        <v>1357.1</v>
      </c>
      <c r="H159" s="134">
        <v>1322.32</v>
      </c>
      <c r="I159" s="134">
        <v>34.78</v>
      </c>
      <c r="J159" s="134">
        <v>37.33</v>
      </c>
    </row>
    <row r="160" spans="1:10" ht="14.45" x14ac:dyDescent="0.3">
      <c r="A160" s="5"/>
      <c r="B160" s="6">
        <v>353</v>
      </c>
      <c r="C160" s="6" t="s">
        <v>10</v>
      </c>
      <c r="D160" s="6">
        <v>8067</v>
      </c>
      <c r="E160" s="7" t="s">
        <v>234</v>
      </c>
      <c r="F160" s="8" t="s">
        <v>92</v>
      </c>
      <c r="G160" s="26">
        <v>2220.13</v>
      </c>
      <c r="H160" s="134">
        <v>2166.54</v>
      </c>
      <c r="I160" s="134">
        <v>53.59</v>
      </c>
      <c r="J160" s="134">
        <v>57.85</v>
      </c>
    </row>
    <row r="161" spans="1:10" ht="14.45" x14ac:dyDescent="0.3">
      <c r="A161" s="5"/>
      <c r="B161" s="6">
        <v>353</v>
      </c>
      <c r="C161" s="6" t="s">
        <v>10</v>
      </c>
      <c r="D161" s="6">
        <v>8068</v>
      </c>
      <c r="E161" s="7" t="s">
        <v>235</v>
      </c>
      <c r="F161" s="8" t="s">
        <v>92</v>
      </c>
      <c r="G161" s="26">
        <v>440.46</v>
      </c>
      <c r="H161" s="134">
        <v>429.25</v>
      </c>
      <c r="I161" s="134">
        <v>11.21</v>
      </c>
      <c r="J161" s="134">
        <v>12.12</v>
      </c>
    </row>
    <row r="162" spans="1:10" ht="14.45" x14ac:dyDescent="0.3">
      <c r="A162" s="5"/>
      <c r="B162" s="6">
        <v>353</v>
      </c>
      <c r="C162" s="6" t="s">
        <v>10</v>
      </c>
      <c r="D162" s="6">
        <v>8069</v>
      </c>
      <c r="E162" s="7" t="s">
        <v>236</v>
      </c>
      <c r="F162" s="8" t="s">
        <v>92</v>
      </c>
      <c r="G162" s="26">
        <v>4066.55</v>
      </c>
      <c r="H162" s="134">
        <v>3970.04</v>
      </c>
      <c r="I162" s="134">
        <v>96.51</v>
      </c>
      <c r="J162" s="134">
        <v>106.02</v>
      </c>
    </row>
    <row r="163" spans="1:10" ht="14.45" x14ac:dyDescent="0.3">
      <c r="A163" s="5"/>
      <c r="B163" s="6">
        <v>353</v>
      </c>
      <c r="C163" s="6" t="s">
        <v>10</v>
      </c>
      <c r="D163" s="6">
        <v>8070</v>
      </c>
      <c r="E163" s="7" t="s">
        <v>237</v>
      </c>
      <c r="F163" s="8" t="s">
        <v>92</v>
      </c>
      <c r="G163" s="26">
        <v>2034.47</v>
      </c>
      <c r="H163" s="134">
        <v>1986.19</v>
      </c>
      <c r="I163" s="134">
        <v>48.28</v>
      </c>
      <c r="J163" s="134">
        <v>53.05</v>
      </c>
    </row>
    <row r="164" spans="1:10" ht="14.45" x14ac:dyDescent="0.3">
      <c r="A164" s="5"/>
      <c r="B164" s="6">
        <v>353</v>
      </c>
      <c r="C164" s="6" t="s">
        <v>10</v>
      </c>
      <c r="D164" s="6">
        <v>8071</v>
      </c>
      <c r="E164" s="7" t="s">
        <v>238</v>
      </c>
      <c r="F164" s="8" t="s">
        <v>92</v>
      </c>
      <c r="G164" s="26">
        <v>916.64</v>
      </c>
      <c r="H164" s="134">
        <v>893.07</v>
      </c>
      <c r="I164" s="134">
        <v>23.57</v>
      </c>
      <c r="J164" s="134">
        <v>25.21</v>
      </c>
    </row>
    <row r="165" spans="1:10" ht="14.45" x14ac:dyDescent="0.3">
      <c r="A165" s="5"/>
      <c r="B165" s="6">
        <v>353</v>
      </c>
      <c r="C165" s="6" t="s">
        <v>10</v>
      </c>
      <c r="D165" s="6">
        <v>8072</v>
      </c>
      <c r="E165" s="7" t="s">
        <v>239</v>
      </c>
      <c r="F165" s="8" t="s">
        <v>92</v>
      </c>
      <c r="G165" s="26">
        <v>1864.23</v>
      </c>
      <c r="H165" s="134">
        <v>1820.15</v>
      </c>
      <c r="I165" s="134">
        <v>44.08</v>
      </c>
      <c r="J165" s="134">
        <v>48.62</v>
      </c>
    </row>
    <row r="166" spans="1:10" ht="14.45" x14ac:dyDescent="0.3">
      <c r="A166" s="5"/>
      <c r="B166" s="6">
        <v>353</v>
      </c>
      <c r="C166" s="6" t="s">
        <v>10</v>
      </c>
      <c r="D166" s="6">
        <v>8073</v>
      </c>
      <c r="E166" s="7" t="s">
        <v>240</v>
      </c>
      <c r="F166" s="8" t="s">
        <v>92</v>
      </c>
      <c r="G166" s="26">
        <v>1852.33</v>
      </c>
      <c r="H166" s="134">
        <v>1808.1</v>
      </c>
      <c r="I166" s="134">
        <v>44.23</v>
      </c>
      <c r="J166" s="134">
        <v>48.29</v>
      </c>
    </row>
    <row r="167" spans="1:10" ht="14.45" x14ac:dyDescent="0.3">
      <c r="A167" s="5"/>
      <c r="B167" s="6">
        <v>353</v>
      </c>
      <c r="C167" s="6" t="s">
        <v>10</v>
      </c>
      <c r="D167" s="6">
        <v>8074</v>
      </c>
      <c r="E167" s="7" t="s">
        <v>241</v>
      </c>
      <c r="F167" s="8" t="s">
        <v>92</v>
      </c>
      <c r="G167" s="26">
        <v>10860.41</v>
      </c>
      <c r="H167" s="134">
        <v>10600.91</v>
      </c>
      <c r="I167" s="134">
        <v>259.5</v>
      </c>
      <c r="J167" s="134">
        <v>283.10000000000002</v>
      </c>
    </row>
    <row r="168" spans="1:10" ht="14.45" x14ac:dyDescent="0.3">
      <c r="A168" s="5"/>
      <c r="B168" s="6">
        <v>353</v>
      </c>
      <c r="C168" s="6" t="s">
        <v>10</v>
      </c>
      <c r="D168" s="6">
        <v>8075</v>
      </c>
      <c r="E168" s="7" t="s">
        <v>242</v>
      </c>
      <c r="F168" s="8" t="s">
        <v>92</v>
      </c>
      <c r="G168" s="26">
        <v>6033.16</v>
      </c>
      <c r="H168" s="134">
        <v>5889.54</v>
      </c>
      <c r="I168" s="134">
        <v>143.62</v>
      </c>
      <c r="J168" s="134">
        <v>157.28</v>
      </c>
    </row>
    <row r="169" spans="1:10" ht="14.45" x14ac:dyDescent="0.3">
      <c r="A169" s="5"/>
      <c r="B169" s="6">
        <v>353</v>
      </c>
      <c r="C169" s="6" t="s">
        <v>10</v>
      </c>
      <c r="D169" s="6">
        <v>8076</v>
      </c>
      <c r="E169" s="7" t="s">
        <v>243</v>
      </c>
      <c r="F169" s="8" t="s">
        <v>92</v>
      </c>
      <c r="G169" s="26">
        <v>5252.64</v>
      </c>
      <c r="H169" s="134">
        <v>3498.29</v>
      </c>
      <c r="I169" s="134">
        <v>1754.35</v>
      </c>
      <c r="J169" s="134">
        <v>144.16999999999999</v>
      </c>
    </row>
    <row r="170" spans="1:10" ht="14.45" x14ac:dyDescent="0.3">
      <c r="A170" s="5"/>
      <c r="B170" s="6">
        <v>353</v>
      </c>
      <c r="C170" s="6" t="s">
        <v>10</v>
      </c>
      <c r="D170" s="6">
        <v>8077</v>
      </c>
      <c r="E170" s="7" t="s">
        <v>244</v>
      </c>
      <c r="F170" s="8" t="s">
        <v>92</v>
      </c>
      <c r="G170" s="26">
        <v>23893.38</v>
      </c>
      <c r="H170" s="134">
        <v>23322.17</v>
      </c>
      <c r="I170" s="134">
        <v>571.21</v>
      </c>
      <c r="J170" s="134">
        <v>622.80999999999995</v>
      </c>
    </row>
    <row r="171" spans="1:10" ht="14.45" x14ac:dyDescent="0.3">
      <c r="A171" s="5"/>
      <c r="B171" s="6">
        <v>353</v>
      </c>
      <c r="C171" s="6" t="s">
        <v>10</v>
      </c>
      <c r="D171" s="6">
        <v>8078</v>
      </c>
      <c r="E171" s="7" t="s">
        <v>245</v>
      </c>
      <c r="F171" s="8" t="s">
        <v>92</v>
      </c>
      <c r="G171" s="26">
        <v>13865.09</v>
      </c>
      <c r="H171" s="134">
        <v>13533.79</v>
      </c>
      <c r="I171" s="134">
        <v>331.3</v>
      </c>
      <c r="J171" s="134">
        <v>361.41</v>
      </c>
    </row>
    <row r="172" spans="1:10" ht="14.45" x14ac:dyDescent="0.3">
      <c r="A172" s="5"/>
      <c r="B172" s="6">
        <v>353</v>
      </c>
      <c r="C172" s="6" t="s">
        <v>10</v>
      </c>
      <c r="D172" s="6">
        <v>8079</v>
      </c>
      <c r="E172" s="7" t="s">
        <v>246</v>
      </c>
      <c r="F172" s="8" t="s">
        <v>92</v>
      </c>
      <c r="G172" s="26">
        <v>23893.38</v>
      </c>
      <c r="H172" s="134">
        <v>23322.17</v>
      </c>
      <c r="I172" s="134">
        <v>571.21</v>
      </c>
      <c r="J172" s="134">
        <v>622.80999999999995</v>
      </c>
    </row>
    <row r="173" spans="1:10" ht="14.45" x14ac:dyDescent="0.3">
      <c r="A173" s="5"/>
      <c r="B173" s="6">
        <v>353</v>
      </c>
      <c r="C173" s="6" t="s">
        <v>10</v>
      </c>
      <c r="D173" s="6">
        <v>8080</v>
      </c>
      <c r="E173" s="7" t="s">
        <v>247</v>
      </c>
      <c r="F173" s="8" t="s">
        <v>92</v>
      </c>
      <c r="G173" s="26">
        <v>5580.8</v>
      </c>
      <c r="H173" s="134">
        <v>5447.22</v>
      </c>
      <c r="I173" s="134">
        <v>133.58000000000001</v>
      </c>
      <c r="J173" s="134">
        <v>145.47</v>
      </c>
    </row>
    <row r="174" spans="1:10" ht="14.45" x14ac:dyDescent="0.3">
      <c r="A174" s="5"/>
      <c r="B174" s="6">
        <v>353</v>
      </c>
      <c r="C174" s="6" t="s">
        <v>10</v>
      </c>
      <c r="D174" s="6">
        <v>8081</v>
      </c>
      <c r="E174" s="7" t="s">
        <v>248</v>
      </c>
      <c r="F174" s="8" t="s">
        <v>92</v>
      </c>
      <c r="G174" s="26">
        <v>16267.4</v>
      </c>
      <c r="H174" s="134">
        <v>15878.81</v>
      </c>
      <c r="I174" s="134">
        <v>388.59</v>
      </c>
      <c r="J174" s="134">
        <v>424.03</v>
      </c>
    </row>
    <row r="175" spans="1:10" ht="14.45" x14ac:dyDescent="0.3">
      <c r="A175" s="5"/>
      <c r="B175" s="6">
        <v>353</v>
      </c>
      <c r="C175" s="6" t="s">
        <v>10</v>
      </c>
      <c r="D175" s="6">
        <v>8082</v>
      </c>
      <c r="E175" s="7" t="s">
        <v>249</v>
      </c>
      <c r="F175" s="8" t="s">
        <v>92</v>
      </c>
      <c r="G175" s="26">
        <v>5430.8</v>
      </c>
      <c r="H175" s="134">
        <v>5301.64</v>
      </c>
      <c r="I175" s="134">
        <v>129.16</v>
      </c>
      <c r="J175" s="134">
        <v>141.59</v>
      </c>
    </row>
    <row r="176" spans="1:10" ht="14.45" x14ac:dyDescent="0.3">
      <c r="A176" s="5"/>
      <c r="B176" s="6">
        <v>353</v>
      </c>
      <c r="C176" s="6" t="s">
        <v>10</v>
      </c>
      <c r="D176" s="6">
        <v>8083</v>
      </c>
      <c r="E176" s="7" t="s">
        <v>250</v>
      </c>
      <c r="F176" s="8" t="s">
        <v>92</v>
      </c>
      <c r="G176" s="26">
        <v>628.25</v>
      </c>
      <c r="H176" s="134">
        <v>519.91999999999996</v>
      </c>
      <c r="I176" s="134">
        <v>108.33</v>
      </c>
      <c r="J176" s="134">
        <v>17.28</v>
      </c>
    </row>
    <row r="177" spans="1:10" ht="14.45" x14ac:dyDescent="0.3">
      <c r="A177" s="5"/>
      <c r="B177" s="6">
        <v>353</v>
      </c>
      <c r="C177" s="6" t="s">
        <v>10</v>
      </c>
      <c r="D177" s="6">
        <v>8084</v>
      </c>
      <c r="E177" s="7" t="s">
        <v>251</v>
      </c>
      <c r="F177" s="8" t="s">
        <v>92</v>
      </c>
      <c r="G177" s="26">
        <v>5321.58</v>
      </c>
      <c r="H177" s="134">
        <v>3607.73</v>
      </c>
      <c r="I177" s="134">
        <v>1713.85</v>
      </c>
      <c r="J177" s="134">
        <v>145.87</v>
      </c>
    </row>
    <row r="178" spans="1:10" ht="14.45" x14ac:dyDescent="0.3">
      <c r="A178" s="5"/>
      <c r="B178" s="6">
        <v>353</v>
      </c>
      <c r="C178" s="6" t="s">
        <v>10</v>
      </c>
      <c r="D178" s="6">
        <v>8085</v>
      </c>
      <c r="E178" s="7" t="s">
        <v>252</v>
      </c>
      <c r="F178" s="8" t="s">
        <v>92</v>
      </c>
      <c r="G178" s="26">
        <v>1596.47</v>
      </c>
      <c r="H178" s="134">
        <v>1082.42</v>
      </c>
      <c r="I178" s="134">
        <v>514.04999999999995</v>
      </c>
      <c r="J178" s="134">
        <v>43.76</v>
      </c>
    </row>
    <row r="179" spans="1:10" ht="14.45" x14ac:dyDescent="0.3">
      <c r="A179" s="5"/>
      <c r="B179" s="6">
        <v>353</v>
      </c>
      <c r="C179" s="6" t="s">
        <v>10</v>
      </c>
      <c r="D179" s="6">
        <v>8086</v>
      </c>
      <c r="E179" s="7" t="s">
        <v>253</v>
      </c>
      <c r="F179" s="8" t="s">
        <v>92</v>
      </c>
      <c r="G179" s="26">
        <v>1060.77</v>
      </c>
      <c r="H179" s="134">
        <v>718.8</v>
      </c>
      <c r="I179" s="134">
        <v>341.97</v>
      </c>
      <c r="J179" s="134">
        <v>29.07</v>
      </c>
    </row>
    <row r="180" spans="1:10" ht="14.45" x14ac:dyDescent="0.3">
      <c r="A180" s="5"/>
      <c r="B180" s="6">
        <v>353</v>
      </c>
      <c r="C180" s="6" t="s">
        <v>10</v>
      </c>
      <c r="D180" s="6">
        <v>8087</v>
      </c>
      <c r="E180" s="7" t="s">
        <v>254</v>
      </c>
      <c r="F180" s="8" t="s">
        <v>92</v>
      </c>
      <c r="G180" s="26">
        <v>182.71</v>
      </c>
      <c r="H180" s="134">
        <v>123.53</v>
      </c>
      <c r="I180" s="134">
        <v>59.18</v>
      </c>
      <c r="J180" s="134">
        <v>5.0199999999999996</v>
      </c>
    </row>
    <row r="181" spans="1:10" ht="14.45" x14ac:dyDescent="0.3">
      <c r="A181" s="5"/>
      <c r="B181" s="6">
        <v>353</v>
      </c>
      <c r="C181" s="6" t="s">
        <v>10</v>
      </c>
      <c r="D181" s="6">
        <v>8088</v>
      </c>
      <c r="E181" s="7" t="s">
        <v>255</v>
      </c>
      <c r="F181" s="8" t="s">
        <v>92</v>
      </c>
      <c r="G181" s="26">
        <v>322.83999999999997</v>
      </c>
      <c r="H181" s="134">
        <v>218.33</v>
      </c>
      <c r="I181" s="134">
        <v>104.51</v>
      </c>
      <c r="J181" s="134">
        <v>8.8800000000000008</v>
      </c>
    </row>
    <row r="182" spans="1:10" ht="14.45" x14ac:dyDescent="0.3">
      <c r="A182" s="5"/>
      <c r="B182" s="6">
        <v>353</v>
      </c>
      <c r="C182" s="6" t="s">
        <v>10</v>
      </c>
      <c r="D182" s="6">
        <v>8089</v>
      </c>
      <c r="E182" s="7" t="s">
        <v>256</v>
      </c>
      <c r="F182" s="8" t="s">
        <v>92</v>
      </c>
      <c r="G182" s="26">
        <v>95.79</v>
      </c>
      <c r="H182" s="134">
        <v>64.73</v>
      </c>
      <c r="I182" s="134">
        <v>31.06</v>
      </c>
      <c r="J182" s="134">
        <v>2.63</v>
      </c>
    </row>
    <row r="183" spans="1:10" ht="14.45" x14ac:dyDescent="0.3">
      <c r="A183" s="5"/>
      <c r="B183" s="6">
        <v>353</v>
      </c>
      <c r="C183" s="6" t="s">
        <v>10</v>
      </c>
      <c r="D183" s="6">
        <v>8090</v>
      </c>
      <c r="E183" s="7" t="s">
        <v>257</v>
      </c>
      <c r="F183" s="8" t="s">
        <v>92</v>
      </c>
      <c r="G183" s="26">
        <v>3406.98</v>
      </c>
      <c r="H183" s="134">
        <v>2866.22</v>
      </c>
      <c r="I183" s="134">
        <v>540.76</v>
      </c>
      <c r="J183" s="134">
        <v>91.32</v>
      </c>
    </row>
    <row r="184" spans="1:10" ht="14.45" x14ac:dyDescent="0.3">
      <c r="A184" s="5"/>
      <c r="B184" s="6">
        <v>353</v>
      </c>
      <c r="C184" s="6" t="s">
        <v>10</v>
      </c>
      <c r="D184" s="6">
        <v>8091</v>
      </c>
      <c r="E184" s="7" t="s">
        <v>258</v>
      </c>
      <c r="F184" s="8" t="s">
        <v>92</v>
      </c>
      <c r="G184" s="26">
        <v>0</v>
      </c>
      <c r="H184" s="134">
        <v>0</v>
      </c>
      <c r="I184" s="134">
        <v>0</v>
      </c>
      <c r="J184" s="134">
        <v>0</v>
      </c>
    </row>
    <row r="185" spans="1:10" ht="14.45" x14ac:dyDescent="0.3">
      <c r="A185" s="5"/>
      <c r="B185" s="6">
        <v>353</v>
      </c>
      <c r="C185" s="6" t="s">
        <v>10</v>
      </c>
      <c r="D185" s="6">
        <v>8092</v>
      </c>
      <c r="E185" s="7" t="s">
        <v>259</v>
      </c>
      <c r="F185" s="8" t="s">
        <v>92</v>
      </c>
      <c r="G185" s="26">
        <v>628.20000000000005</v>
      </c>
      <c r="H185" s="134">
        <v>519.91999999999996</v>
      </c>
      <c r="I185" s="134">
        <v>108.28</v>
      </c>
      <c r="J185" s="134">
        <v>17.28</v>
      </c>
    </row>
    <row r="186" spans="1:10" ht="14.45" x14ac:dyDescent="0.3">
      <c r="A186" s="5"/>
      <c r="B186" s="6">
        <v>353</v>
      </c>
      <c r="C186" s="6" t="s">
        <v>10</v>
      </c>
      <c r="D186" s="6">
        <v>8093</v>
      </c>
      <c r="E186" s="7" t="s">
        <v>260</v>
      </c>
      <c r="F186" s="8" t="s">
        <v>92</v>
      </c>
      <c r="G186" s="26">
        <v>628.20000000000005</v>
      </c>
      <c r="H186" s="134">
        <v>519.91999999999996</v>
      </c>
      <c r="I186" s="134">
        <v>108.28</v>
      </c>
      <c r="J186" s="134">
        <v>17.28</v>
      </c>
    </row>
    <row r="187" spans="1:10" ht="14.45" x14ac:dyDescent="0.3">
      <c r="A187" s="5"/>
      <c r="B187" s="6">
        <v>353</v>
      </c>
      <c r="C187" s="6" t="s">
        <v>10</v>
      </c>
      <c r="D187" s="6">
        <v>8094</v>
      </c>
      <c r="E187" s="7" t="s">
        <v>261</v>
      </c>
      <c r="F187" s="8" t="s">
        <v>92</v>
      </c>
      <c r="G187" s="26">
        <v>628.20000000000005</v>
      </c>
      <c r="H187" s="134">
        <v>519.91999999999996</v>
      </c>
      <c r="I187" s="134">
        <v>108.28</v>
      </c>
      <c r="J187" s="134">
        <v>17.28</v>
      </c>
    </row>
    <row r="188" spans="1:10" ht="14.45" x14ac:dyDescent="0.3">
      <c r="A188" s="5"/>
      <c r="B188" s="6">
        <v>353</v>
      </c>
      <c r="C188" s="6" t="s">
        <v>10</v>
      </c>
      <c r="D188" s="6">
        <v>8095</v>
      </c>
      <c r="E188" s="7" t="s">
        <v>262</v>
      </c>
      <c r="F188" s="8" t="s">
        <v>92</v>
      </c>
      <c r="G188" s="26">
        <v>628.20000000000005</v>
      </c>
      <c r="H188" s="134">
        <v>519.91999999999996</v>
      </c>
      <c r="I188" s="134">
        <v>108.28</v>
      </c>
      <c r="J188" s="134">
        <v>17.28</v>
      </c>
    </row>
    <row r="189" spans="1:10" ht="14.45" x14ac:dyDescent="0.3">
      <c r="A189" s="5"/>
      <c r="B189" s="6">
        <v>353</v>
      </c>
      <c r="C189" s="6" t="s">
        <v>10</v>
      </c>
      <c r="D189" s="6">
        <v>8096</v>
      </c>
      <c r="E189" s="7" t="s">
        <v>263</v>
      </c>
      <c r="F189" s="8" t="s">
        <v>92</v>
      </c>
      <c r="G189" s="26">
        <v>628.20000000000005</v>
      </c>
      <c r="H189" s="134">
        <v>519.91999999999996</v>
      </c>
      <c r="I189" s="134">
        <v>108.28</v>
      </c>
      <c r="J189" s="134">
        <v>17.28</v>
      </c>
    </row>
    <row r="190" spans="1:10" ht="14.45" x14ac:dyDescent="0.3">
      <c r="A190" s="5"/>
      <c r="B190" s="6">
        <v>353</v>
      </c>
      <c r="C190" s="6" t="s">
        <v>10</v>
      </c>
      <c r="D190" s="6">
        <v>8097</v>
      </c>
      <c r="E190" s="7" t="s">
        <v>264</v>
      </c>
      <c r="F190" s="8" t="s">
        <v>92</v>
      </c>
      <c r="G190" s="26">
        <v>11277.97</v>
      </c>
      <c r="H190" s="134">
        <v>11277.97</v>
      </c>
      <c r="I190" s="134">
        <v>0</v>
      </c>
      <c r="J190" s="134">
        <v>274.17</v>
      </c>
    </row>
    <row r="191" spans="1:10" ht="14.45" x14ac:dyDescent="0.3">
      <c r="A191" s="5"/>
      <c r="B191" s="6">
        <v>353</v>
      </c>
      <c r="C191" s="6" t="s">
        <v>10</v>
      </c>
      <c r="D191" s="6">
        <v>8098</v>
      </c>
      <c r="E191" s="7" t="s">
        <v>265</v>
      </c>
      <c r="F191" s="8" t="s">
        <v>92</v>
      </c>
      <c r="G191" s="26">
        <v>970.52</v>
      </c>
      <c r="H191" s="134">
        <v>970.52</v>
      </c>
      <c r="I191" s="134">
        <v>0</v>
      </c>
      <c r="J191" s="134">
        <v>0</v>
      </c>
    </row>
    <row r="192" spans="1:10" ht="14.45" x14ac:dyDescent="0.3">
      <c r="A192" s="5"/>
      <c r="B192" s="6">
        <v>353</v>
      </c>
      <c r="C192" s="6" t="s">
        <v>10</v>
      </c>
      <c r="D192" s="6">
        <v>8100</v>
      </c>
      <c r="E192" s="7" t="s">
        <v>266</v>
      </c>
      <c r="F192" s="8" t="s">
        <v>92</v>
      </c>
      <c r="G192" s="26">
        <v>6053.75</v>
      </c>
      <c r="H192" s="134">
        <v>5464.67</v>
      </c>
      <c r="I192" s="134">
        <v>589.08000000000004</v>
      </c>
      <c r="J192" s="134">
        <v>160.44</v>
      </c>
    </row>
    <row r="193" spans="1:10" ht="14.45" x14ac:dyDescent="0.3">
      <c r="A193" s="5"/>
      <c r="B193" s="6">
        <v>353</v>
      </c>
      <c r="C193" s="6" t="s">
        <v>10</v>
      </c>
      <c r="D193" s="6">
        <v>8101</v>
      </c>
      <c r="E193" s="7" t="s">
        <v>267</v>
      </c>
      <c r="F193" s="8" t="s">
        <v>92</v>
      </c>
      <c r="G193" s="26">
        <v>12012.16</v>
      </c>
      <c r="H193" s="134">
        <v>10844.23</v>
      </c>
      <c r="I193" s="134">
        <v>1167.93</v>
      </c>
      <c r="J193" s="134">
        <v>318.41000000000003</v>
      </c>
    </row>
    <row r="194" spans="1:10" ht="14.45" x14ac:dyDescent="0.3">
      <c r="A194" s="5"/>
      <c r="B194" s="6">
        <v>353</v>
      </c>
      <c r="C194" s="6" t="s">
        <v>10</v>
      </c>
      <c r="D194" s="6">
        <v>8102</v>
      </c>
      <c r="E194" s="7" t="s">
        <v>268</v>
      </c>
      <c r="F194" s="8" t="s">
        <v>92</v>
      </c>
      <c r="G194" s="26">
        <v>2176.6799999999998</v>
      </c>
      <c r="H194" s="134">
        <v>1964.91</v>
      </c>
      <c r="I194" s="134">
        <v>211.77</v>
      </c>
      <c r="J194" s="134">
        <v>57.68</v>
      </c>
    </row>
    <row r="195" spans="1:10" ht="14.45" x14ac:dyDescent="0.3">
      <c r="A195" s="5"/>
      <c r="B195" s="6">
        <v>353</v>
      </c>
      <c r="C195" s="6" t="s">
        <v>10</v>
      </c>
      <c r="D195" s="6">
        <v>8103</v>
      </c>
      <c r="E195" s="7" t="s">
        <v>269</v>
      </c>
      <c r="F195" s="8" t="s">
        <v>92</v>
      </c>
      <c r="G195" s="26">
        <v>577336.18000000005</v>
      </c>
      <c r="H195" s="134">
        <v>562278.93999999994</v>
      </c>
      <c r="I195" s="134">
        <v>15057.24</v>
      </c>
      <c r="J195" s="134">
        <v>15057.85</v>
      </c>
    </row>
    <row r="196" spans="1:10" ht="14.45" x14ac:dyDescent="0.3">
      <c r="A196" s="5"/>
      <c r="B196" s="6">
        <v>353</v>
      </c>
      <c r="C196" s="6" t="s">
        <v>10</v>
      </c>
      <c r="D196" s="6">
        <v>8104</v>
      </c>
      <c r="E196" s="7" t="s">
        <v>270</v>
      </c>
      <c r="F196" s="8" t="s">
        <v>92</v>
      </c>
      <c r="G196" s="26">
        <v>20311.330000000002</v>
      </c>
      <c r="H196" s="136">
        <v>20311.330000000002</v>
      </c>
      <c r="I196" s="136">
        <v>0</v>
      </c>
      <c r="J196" s="136">
        <v>0</v>
      </c>
    </row>
    <row r="197" spans="1:10" ht="14.45" x14ac:dyDescent="0.3">
      <c r="A197" s="5"/>
      <c r="B197" s="6">
        <v>353</v>
      </c>
      <c r="C197" s="6" t="s">
        <v>10</v>
      </c>
      <c r="D197" s="6">
        <v>8105</v>
      </c>
      <c r="E197" s="7" t="s">
        <v>271</v>
      </c>
      <c r="F197" s="8" t="s">
        <v>92</v>
      </c>
      <c r="G197" s="26">
        <v>2408.5</v>
      </c>
      <c r="H197" s="136">
        <v>2408.5</v>
      </c>
      <c r="I197" s="136">
        <v>0</v>
      </c>
      <c r="J197" s="136">
        <v>0</v>
      </c>
    </row>
    <row r="198" spans="1:10" ht="14.45" x14ac:dyDescent="0.3">
      <c r="A198" s="5"/>
      <c r="B198" s="6">
        <v>353</v>
      </c>
      <c r="C198" s="6" t="s">
        <v>10</v>
      </c>
      <c r="D198" s="6">
        <v>8107</v>
      </c>
      <c r="E198" s="7" t="s">
        <v>272</v>
      </c>
      <c r="F198" s="8" t="s">
        <v>92</v>
      </c>
      <c r="G198" s="26">
        <v>351.01</v>
      </c>
      <c r="H198" s="136">
        <v>351.01</v>
      </c>
      <c r="I198" s="136">
        <v>0</v>
      </c>
      <c r="J198" s="136">
        <v>0</v>
      </c>
    </row>
    <row r="199" spans="1:10" ht="14.45" x14ac:dyDescent="0.3">
      <c r="A199" s="5"/>
      <c r="B199" s="6">
        <v>353</v>
      </c>
      <c r="C199" s="6" t="s">
        <v>10</v>
      </c>
      <c r="D199" s="6">
        <v>8109</v>
      </c>
      <c r="E199" s="7" t="s">
        <v>273</v>
      </c>
      <c r="F199" s="8" t="s">
        <v>92</v>
      </c>
      <c r="G199" s="26">
        <v>454.81</v>
      </c>
      <c r="H199" s="136">
        <v>454.81</v>
      </c>
      <c r="I199" s="136">
        <v>0</v>
      </c>
      <c r="J199" s="136">
        <v>0</v>
      </c>
    </row>
    <row r="200" spans="1:10" ht="14.45" x14ac:dyDescent="0.3">
      <c r="A200" s="5"/>
      <c r="B200" s="6">
        <v>353</v>
      </c>
      <c r="C200" s="6" t="s">
        <v>10</v>
      </c>
      <c r="D200" s="6">
        <v>8110</v>
      </c>
      <c r="E200" s="7" t="s">
        <v>274</v>
      </c>
      <c r="F200" s="8" t="s">
        <v>92</v>
      </c>
      <c r="G200" s="26">
        <v>2073.9</v>
      </c>
      <c r="H200" s="134">
        <v>2073.9</v>
      </c>
      <c r="I200" s="134">
        <v>0</v>
      </c>
      <c r="J200" s="134">
        <v>56.37</v>
      </c>
    </row>
    <row r="201" spans="1:10" ht="14.45" x14ac:dyDescent="0.3">
      <c r="A201" s="5"/>
      <c r="B201" s="6">
        <v>353</v>
      </c>
      <c r="C201" s="6" t="s">
        <v>10</v>
      </c>
      <c r="D201" s="6">
        <v>8111</v>
      </c>
      <c r="E201" s="7" t="s">
        <v>275</v>
      </c>
      <c r="F201" s="8" t="s">
        <v>92</v>
      </c>
      <c r="G201" s="26">
        <v>305.23</v>
      </c>
      <c r="H201" s="136">
        <v>305.23</v>
      </c>
      <c r="I201" s="136">
        <v>0</v>
      </c>
      <c r="J201" s="136">
        <v>0</v>
      </c>
    </row>
    <row r="202" spans="1:10" ht="14.45" x14ac:dyDescent="0.3">
      <c r="A202" s="5"/>
      <c r="B202" s="6">
        <v>353</v>
      </c>
      <c r="C202" s="6" t="s">
        <v>10</v>
      </c>
      <c r="D202" s="6">
        <v>8115</v>
      </c>
      <c r="E202" s="7" t="s">
        <v>276</v>
      </c>
      <c r="F202" s="8" t="s">
        <v>92</v>
      </c>
      <c r="G202" s="26">
        <v>305.23</v>
      </c>
      <c r="H202" s="136">
        <v>305.23</v>
      </c>
      <c r="I202" s="136">
        <v>0</v>
      </c>
      <c r="J202" s="136">
        <v>0</v>
      </c>
    </row>
    <row r="203" spans="1:10" ht="14.45" x14ac:dyDescent="0.3">
      <c r="A203" s="5"/>
      <c r="B203" s="6">
        <v>353</v>
      </c>
      <c r="C203" s="6" t="s">
        <v>10</v>
      </c>
      <c r="D203" s="6">
        <v>8117</v>
      </c>
      <c r="E203" s="7" t="s">
        <v>277</v>
      </c>
      <c r="F203" s="8" t="s">
        <v>92</v>
      </c>
      <c r="G203" s="26">
        <v>1866.87</v>
      </c>
      <c r="H203" s="136">
        <v>1866.87</v>
      </c>
      <c r="I203" s="136">
        <v>0</v>
      </c>
      <c r="J203" s="136">
        <v>0</v>
      </c>
    </row>
    <row r="204" spans="1:10" ht="14.45" x14ac:dyDescent="0.3">
      <c r="A204" s="5"/>
      <c r="B204" s="6">
        <v>353</v>
      </c>
      <c r="C204" s="6" t="s">
        <v>10</v>
      </c>
      <c r="D204" s="6">
        <v>8118</v>
      </c>
      <c r="E204" s="7" t="s">
        <v>278</v>
      </c>
      <c r="F204" s="8" t="s">
        <v>92</v>
      </c>
      <c r="G204" s="26">
        <v>10562.99</v>
      </c>
      <c r="H204" s="136">
        <v>10562.99</v>
      </c>
      <c r="I204" s="136">
        <v>0</v>
      </c>
      <c r="J204" s="136">
        <v>0</v>
      </c>
    </row>
    <row r="205" spans="1:10" ht="14.45" x14ac:dyDescent="0.3">
      <c r="A205" s="5"/>
      <c r="B205" s="6">
        <v>353</v>
      </c>
      <c r="C205" s="6" t="s">
        <v>10</v>
      </c>
      <c r="D205" s="6">
        <v>8119</v>
      </c>
      <c r="E205" s="7" t="s">
        <v>279</v>
      </c>
      <c r="F205" s="8" t="s">
        <v>92</v>
      </c>
      <c r="G205" s="26">
        <v>2853.58</v>
      </c>
      <c r="H205" s="136">
        <v>2853.58</v>
      </c>
      <c r="I205" s="136">
        <v>0</v>
      </c>
      <c r="J205" s="136">
        <v>0</v>
      </c>
    </row>
    <row r="206" spans="1:10" ht="14.45" x14ac:dyDescent="0.3">
      <c r="A206" s="5"/>
      <c r="B206" s="6">
        <v>353</v>
      </c>
      <c r="C206" s="6" t="s">
        <v>10</v>
      </c>
      <c r="D206" s="6">
        <v>8120</v>
      </c>
      <c r="E206" s="7" t="s">
        <v>280</v>
      </c>
      <c r="F206" s="8" t="s">
        <v>92</v>
      </c>
      <c r="G206" s="26">
        <v>954.53</v>
      </c>
      <c r="H206" s="136">
        <v>954.53</v>
      </c>
      <c r="I206" s="136">
        <v>0</v>
      </c>
      <c r="J206" s="136">
        <v>0</v>
      </c>
    </row>
    <row r="207" spans="1:10" ht="14.45" x14ac:dyDescent="0.3">
      <c r="A207" s="5"/>
      <c r="B207" s="6">
        <v>353</v>
      </c>
      <c r="C207" s="6" t="s">
        <v>10</v>
      </c>
      <c r="D207" s="6">
        <v>8121</v>
      </c>
      <c r="E207" s="7" t="s">
        <v>281</v>
      </c>
      <c r="F207" s="8" t="s">
        <v>92</v>
      </c>
      <c r="G207" s="26">
        <v>18837.37</v>
      </c>
      <c r="H207" s="136">
        <v>18837.37</v>
      </c>
      <c r="I207" s="136">
        <v>0</v>
      </c>
      <c r="J207" s="136">
        <v>0</v>
      </c>
    </row>
    <row r="208" spans="1:10" ht="14.45" x14ac:dyDescent="0.3">
      <c r="A208" s="5"/>
      <c r="B208" s="6">
        <v>353</v>
      </c>
      <c r="C208" s="6" t="s">
        <v>10</v>
      </c>
      <c r="D208" s="6">
        <v>8122</v>
      </c>
      <c r="E208" s="7" t="s">
        <v>282</v>
      </c>
      <c r="F208" s="8" t="s">
        <v>92</v>
      </c>
      <c r="G208" s="26">
        <v>13286.72</v>
      </c>
      <c r="H208" s="136">
        <v>13286.72</v>
      </c>
      <c r="I208" s="136">
        <v>0</v>
      </c>
      <c r="J208" s="136">
        <v>0</v>
      </c>
    </row>
    <row r="209" spans="1:10" ht="14.45" x14ac:dyDescent="0.3">
      <c r="A209" s="5"/>
      <c r="B209" s="6">
        <v>353</v>
      </c>
      <c r="C209" s="6" t="s">
        <v>10</v>
      </c>
      <c r="D209" s="6">
        <v>8123</v>
      </c>
      <c r="E209" s="7" t="s">
        <v>283</v>
      </c>
      <c r="F209" s="8" t="s">
        <v>92</v>
      </c>
      <c r="G209" s="26">
        <v>32255.07</v>
      </c>
      <c r="H209" s="136">
        <v>32255.07</v>
      </c>
      <c r="I209" s="136">
        <v>0</v>
      </c>
      <c r="J209" s="136">
        <v>0</v>
      </c>
    </row>
    <row r="210" spans="1:10" ht="14.45" x14ac:dyDescent="0.3">
      <c r="A210" s="5"/>
      <c r="B210" s="6">
        <v>353</v>
      </c>
      <c r="C210" s="6" t="s">
        <v>10</v>
      </c>
      <c r="D210" s="6">
        <v>8125</v>
      </c>
      <c r="E210" s="7" t="s">
        <v>284</v>
      </c>
      <c r="F210" s="8" t="s">
        <v>92</v>
      </c>
      <c r="G210" s="26">
        <v>3684.9</v>
      </c>
      <c r="H210" s="136">
        <v>3684.9</v>
      </c>
      <c r="I210" s="136">
        <v>0</v>
      </c>
      <c r="J210" s="136">
        <v>0</v>
      </c>
    </row>
    <row r="211" spans="1:10" ht="14.45" x14ac:dyDescent="0.3">
      <c r="A211" s="5"/>
      <c r="B211" s="6">
        <v>353</v>
      </c>
      <c r="C211" s="6" t="s">
        <v>10</v>
      </c>
      <c r="D211" s="6">
        <v>8126</v>
      </c>
      <c r="E211" s="7" t="s">
        <v>285</v>
      </c>
      <c r="F211" s="8" t="s">
        <v>92</v>
      </c>
      <c r="G211" s="26">
        <v>887.93</v>
      </c>
      <c r="H211" s="136">
        <v>887.93</v>
      </c>
      <c r="I211" s="136">
        <v>0</v>
      </c>
      <c r="J211" s="136">
        <v>0</v>
      </c>
    </row>
    <row r="212" spans="1:10" ht="14.45" x14ac:dyDescent="0.3">
      <c r="A212" s="5"/>
      <c r="B212" s="6">
        <v>353</v>
      </c>
      <c r="C212" s="6" t="s">
        <v>10</v>
      </c>
      <c r="D212" s="6">
        <v>8127</v>
      </c>
      <c r="E212" s="7" t="s">
        <v>286</v>
      </c>
      <c r="F212" s="8" t="s">
        <v>92</v>
      </c>
      <c r="G212" s="26">
        <v>46829.27</v>
      </c>
      <c r="H212" s="136">
        <v>46829.27</v>
      </c>
      <c r="I212" s="136">
        <v>0</v>
      </c>
      <c r="J212" s="136">
        <v>0</v>
      </c>
    </row>
    <row r="213" spans="1:10" ht="14.45" x14ac:dyDescent="0.3">
      <c r="A213" s="5"/>
      <c r="B213" s="6">
        <v>353</v>
      </c>
      <c r="C213" s="6" t="s">
        <v>10</v>
      </c>
      <c r="D213" s="6">
        <v>8128</v>
      </c>
      <c r="E213" s="7" t="s">
        <v>287</v>
      </c>
      <c r="F213" s="8" t="s">
        <v>92</v>
      </c>
      <c r="G213" s="26">
        <v>42731.48</v>
      </c>
      <c r="H213" s="136">
        <v>42731.48</v>
      </c>
      <c r="I213" s="136">
        <v>0</v>
      </c>
      <c r="J213" s="136">
        <v>0</v>
      </c>
    </row>
    <row r="214" spans="1:10" ht="14.45" x14ac:dyDescent="0.3">
      <c r="A214" s="5"/>
      <c r="B214" s="6">
        <v>353</v>
      </c>
      <c r="C214" s="6" t="s">
        <v>10</v>
      </c>
      <c r="D214" s="6">
        <v>8129</v>
      </c>
      <c r="E214" s="7" t="s">
        <v>288</v>
      </c>
      <c r="F214" s="8" t="s">
        <v>92</v>
      </c>
      <c r="G214" s="26">
        <v>26559.45</v>
      </c>
      <c r="H214" s="136">
        <v>26559.45</v>
      </c>
      <c r="I214" s="136">
        <v>0</v>
      </c>
      <c r="J214" s="136">
        <v>0</v>
      </c>
    </row>
    <row r="215" spans="1:10" ht="14.45" x14ac:dyDescent="0.3">
      <c r="A215" s="5"/>
      <c r="B215" s="6">
        <v>353</v>
      </c>
      <c r="C215" s="6" t="s">
        <v>10</v>
      </c>
      <c r="D215" s="6">
        <v>8130</v>
      </c>
      <c r="E215" s="7" t="s">
        <v>289</v>
      </c>
      <c r="F215" s="8" t="s">
        <v>92</v>
      </c>
      <c r="G215" s="26">
        <v>7613.78</v>
      </c>
      <c r="H215" s="136">
        <v>7613.78</v>
      </c>
      <c r="I215" s="136">
        <v>0</v>
      </c>
      <c r="J215" s="136">
        <v>0</v>
      </c>
    </row>
    <row r="216" spans="1:10" ht="14.45" x14ac:dyDescent="0.3">
      <c r="A216" s="5"/>
      <c r="B216" s="6">
        <v>353</v>
      </c>
      <c r="C216" s="6" t="s">
        <v>10</v>
      </c>
      <c r="D216" s="6">
        <v>8131</v>
      </c>
      <c r="E216" s="7" t="s">
        <v>290</v>
      </c>
      <c r="F216" s="8" t="s">
        <v>92</v>
      </c>
      <c r="G216" s="26">
        <v>62988.38</v>
      </c>
      <c r="H216" s="136">
        <v>62988.38</v>
      </c>
      <c r="I216" s="136">
        <v>0</v>
      </c>
      <c r="J216" s="136">
        <v>0</v>
      </c>
    </row>
    <row r="217" spans="1:10" ht="14.45" x14ac:dyDescent="0.3">
      <c r="A217" s="5"/>
      <c r="B217" s="6">
        <v>353</v>
      </c>
      <c r="C217" s="6" t="s">
        <v>10</v>
      </c>
      <c r="D217" s="6">
        <v>8132</v>
      </c>
      <c r="E217" s="7" t="s">
        <v>291</v>
      </c>
      <c r="F217" s="8" t="s">
        <v>92</v>
      </c>
      <c r="G217" s="26">
        <v>21759.68</v>
      </c>
      <c r="H217" s="136">
        <v>21759.68</v>
      </c>
      <c r="I217" s="136">
        <v>0</v>
      </c>
      <c r="J217" s="136">
        <v>0</v>
      </c>
    </row>
    <row r="218" spans="1:10" ht="14.45" x14ac:dyDescent="0.3">
      <c r="A218" s="5"/>
      <c r="B218" s="6">
        <v>353</v>
      </c>
      <c r="C218" s="6" t="s">
        <v>10</v>
      </c>
      <c r="D218" s="6">
        <v>8133</v>
      </c>
      <c r="E218" s="7" t="s">
        <v>292</v>
      </c>
      <c r="F218" s="8" t="s">
        <v>92</v>
      </c>
      <c r="G218" s="26">
        <v>4367.49</v>
      </c>
      <c r="H218" s="136">
        <v>4367.49</v>
      </c>
      <c r="I218" s="136">
        <v>0</v>
      </c>
      <c r="J218" s="136">
        <v>0</v>
      </c>
    </row>
    <row r="219" spans="1:10" ht="14.45" x14ac:dyDescent="0.3">
      <c r="A219" s="5"/>
      <c r="B219" s="6">
        <v>353</v>
      </c>
      <c r="C219" s="6" t="s">
        <v>10</v>
      </c>
      <c r="D219" s="6">
        <v>8135</v>
      </c>
      <c r="E219" s="7" t="s">
        <v>293</v>
      </c>
      <c r="F219" s="8" t="s">
        <v>92</v>
      </c>
      <c r="G219" s="26">
        <v>11728.41</v>
      </c>
      <c r="H219" s="136">
        <v>11728.41</v>
      </c>
      <c r="I219" s="136">
        <v>0</v>
      </c>
      <c r="J219" s="136">
        <v>0</v>
      </c>
    </row>
    <row r="220" spans="1:10" ht="14.45" x14ac:dyDescent="0.3">
      <c r="A220" s="5"/>
      <c r="B220" s="6">
        <v>353</v>
      </c>
      <c r="C220" s="6" t="s">
        <v>10</v>
      </c>
      <c r="D220" s="6">
        <v>8136</v>
      </c>
      <c r="E220" s="7" t="s">
        <v>294</v>
      </c>
      <c r="F220" s="8" t="s">
        <v>92</v>
      </c>
      <c r="G220" s="26">
        <v>10612.95</v>
      </c>
      <c r="H220" s="136">
        <v>10612.95</v>
      </c>
      <c r="I220" s="136">
        <v>0</v>
      </c>
      <c r="J220" s="136">
        <v>0</v>
      </c>
    </row>
    <row r="221" spans="1:10" ht="14.45" x14ac:dyDescent="0.3">
      <c r="A221" s="5"/>
      <c r="B221" s="6">
        <v>353</v>
      </c>
      <c r="C221" s="6" t="s">
        <v>10</v>
      </c>
      <c r="D221" s="6">
        <v>8137</v>
      </c>
      <c r="E221" s="7" t="s">
        <v>295</v>
      </c>
      <c r="F221" s="8" t="s">
        <v>92</v>
      </c>
      <c r="G221" s="26">
        <v>37510.33</v>
      </c>
      <c r="H221" s="136">
        <v>37510.33</v>
      </c>
      <c r="I221" s="136">
        <v>0</v>
      </c>
      <c r="J221" s="136">
        <v>0</v>
      </c>
    </row>
    <row r="222" spans="1:10" ht="14.45" x14ac:dyDescent="0.3">
      <c r="A222" s="5"/>
      <c r="B222" s="6">
        <v>353</v>
      </c>
      <c r="C222" s="6" t="s">
        <v>10</v>
      </c>
      <c r="D222" s="6">
        <v>8138</v>
      </c>
      <c r="E222" s="7" t="s">
        <v>296</v>
      </c>
      <c r="F222" s="8" t="s">
        <v>92</v>
      </c>
      <c r="G222" s="26">
        <v>83522.850000000006</v>
      </c>
      <c r="H222" s="136">
        <v>83522.850000000006</v>
      </c>
      <c r="I222" s="136">
        <v>0</v>
      </c>
      <c r="J222" s="136">
        <v>0</v>
      </c>
    </row>
    <row r="223" spans="1:10" ht="14.45" x14ac:dyDescent="0.3">
      <c r="A223" s="5"/>
      <c r="B223" s="6">
        <v>353</v>
      </c>
      <c r="C223" s="6" t="s">
        <v>10</v>
      </c>
      <c r="D223" s="6">
        <v>8139</v>
      </c>
      <c r="E223" s="7" t="s">
        <v>297</v>
      </c>
      <c r="F223" s="8" t="s">
        <v>92</v>
      </c>
      <c r="G223" s="26">
        <v>6945.81</v>
      </c>
      <c r="H223" s="136">
        <v>6945.81</v>
      </c>
      <c r="I223" s="136">
        <v>0</v>
      </c>
      <c r="J223" s="136">
        <v>0</v>
      </c>
    </row>
    <row r="224" spans="1:10" ht="14.45" x14ac:dyDescent="0.3">
      <c r="A224" s="5"/>
      <c r="B224" s="6">
        <v>353</v>
      </c>
      <c r="C224" s="6" t="s">
        <v>10</v>
      </c>
      <c r="D224" s="6">
        <v>8140</v>
      </c>
      <c r="E224" s="7" t="s">
        <v>80</v>
      </c>
      <c r="F224" s="8" t="s">
        <v>92</v>
      </c>
      <c r="G224" s="26">
        <v>5144.43</v>
      </c>
      <c r="H224" s="136">
        <v>5144.43</v>
      </c>
      <c r="I224" s="136">
        <v>0</v>
      </c>
      <c r="J224" s="136">
        <v>0</v>
      </c>
    </row>
    <row r="225" spans="1:10" ht="14.45" x14ac:dyDescent="0.3">
      <c r="A225" s="5"/>
      <c r="B225" s="6">
        <v>353</v>
      </c>
      <c r="C225" s="6" t="s">
        <v>10</v>
      </c>
      <c r="D225" s="6">
        <v>8141</v>
      </c>
      <c r="E225" s="7" t="s">
        <v>298</v>
      </c>
      <c r="F225" s="8" t="s">
        <v>92</v>
      </c>
      <c r="G225" s="26">
        <v>1877.97</v>
      </c>
      <c r="H225" s="136">
        <v>1877.97</v>
      </c>
      <c r="I225" s="136">
        <v>0</v>
      </c>
      <c r="J225" s="136">
        <v>0</v>
      </c>
    </row>
    <row r="226" spans="1:10" ht="14.45" x14ac:dyDescent="0.3">
      <c r="A226" s="5"/>
      <c r="B226" s="6">
        <v>353</v>
      </c>
      <c r="C226" s="6" t="s">
        <v>10</v>
      </c>
      <c r="D226" s="6">
        <v>8142</v>
      </c>
      <c r="E226" s="7" t="s">
        <v>299</v>
      </c>
      <c r="F226" s="8" t="s">
        <v>92</v>
      </c>
      <c r="G226" s="26">
        <v>7103.42</v>
      </c>
      <c r="H226" s="136">
        <v>7103.42</v>
      </c>
      <c r="I226" s="136">
        <v>0</v>
      </c>
      <c r="J226" s="136">
        <v>0</v>
      </c>
    </row>
    <row r="227" spans="1:10" ht="14.45" x14ac:dyDescent="0.3">
      <c r="A227" s="5"/>
      <c r="B227" s="6">
        <v>353</v>
      </c>
      <c r="C227" s="6" t="s">
        <v>10</v>
      </c>
      <c r="D227" s="6">
        <v>8143</v>
      </c>
      <c r="E227" s="7" t="s">
        <v>300</v>
      </c>
      <c r="F227" s="8" t="s">
        <v>92</v>
      </c>
      <c r="G227" s="26">
        <v>27322.62</v>
      </c>
      <c r="H227" s="136">
        <v>27322.62</v>
      </c>
      <c r="I227" s="136">
        <v>0</v>
      </c>
      <c r="J227" s="136">
        <v>0</v>
      </c>
    </row>
    <row r="228" spans="1:10" ht="14.45" x14ac:dyDescent="0.3">
      <c r="A228" s="5"/>
      <c r="B228" s="6">
        <v>353</v>
      </c>
      <c r="C228" s="6" t="s">
        <v>10</v>
      </c>
      <c r="D228" s="6">
        <v>8144</v>
      </c>
      <c r="E228" s="7" t="s">
        <v>79</v>
      </c>
      <c r="F228" s="8" t="s">
        <v>92</v>
      </c>
      <c r="G228" s="26">
        <v>0</v>
      </c>
      <c r="H228" s="136">
        <v>0</v>
      </c>
      <c r="I228" s="136">
        <v>0</v>
      </c>
      <c r="J228" s="136">
        <v>0</v>
      </c>
    </row>
    <row r="229" spans="1:10" ht="14.45" x14ac:dyDescent="0.3">
      <c r="A229" s="5"/>
      <c r="B229" s="6">
        <v>353</v>
      </c>
      <c r="C229" s="6" t="s">
        <v>10</v>
      </c>
      <c r="D229" s="6">
        <v>8145</v>
      </c>
      <c r="E229" s="7" t="s">
        <v>301</v>
      </c>
      <c r="F229" s="8" t="s">
        <v>92</v>
      </c>
      <c r="G229" s="26">
        <v>3052.25</v>
      </c>
      <c r="H229" s="136">
        <v>3052.25</v>
      </c>
      <c r="I229" s="136">
        <v>0</v>
      </c>
      <c r="J229" s="136">
        <v>0</v>
      </c>
    </row>
    <row r="230" spans="1:10" ht="14.45" x14ac:dyDescent="0.3">
      <c r="A230" s="5"/>
      <c r="B230" s="6">
        <v>353</v>
      </c>
      <c r="C230" s="6" t="s">
        <v>10</v>
      </c>
      <c r="D230" s="6">
        <v>8146</v>
      </c>
      <c r="E230" s="7" t="s">
        <v>302</v>
      </c>
      <c r="F230" s="8" t="s">
        <v>92</v>
      </c>
      <c r="G230" s="26">
        <v>64041.73</v>
      </c>
      <c r="H230" s="136">
        <v>64041.73</v>
      </c>
      <c r="I230" s="136">
        <v>0</v>
      </c>
      <c r="J230" s="136">
        <v>0</v>
      </c>
    </row>
    <row r="231" spans="1:10" ht="14.45" x14ac:dyDescent="0.3">
      <c r="A231" s="5"/>
      <c r="B231" s="6">
        <v>353</v>
      </c>
      <c r="C231" s="6" t="s">
        <v>10</v>
      </c>
      <c r="D231" s="6">
        <v>8147</v>
      </c>
      <c r="E231" s="7" t="s">
        <v>303</v>
      </c>
      <c r="F231" s="8" t="s">
        <v>92</v>
      </c>
      <c r="G231" s="26">
        <v>32936.54</v>
      </c>
      <c r="H231" s="136">
        <v>32936.54</v>
      </c>
      <c r="I231" s="136">
        <v>0</v>
      </c>
      <c r="J231" s="136">
        <v>0</v>
      </c>
    </row>
    <row r="232" spans="1:10" ht="14.45" x14ac:dyDescent="0.3">
      <c r="A232" s="5"/>
      <c r="B232" s="6">
        <v>353</v>
      </c>
      <c r="C232" s="6" t="s">
        <v>10</v>
      </c>
      <c r="D232" s="6">
        <v>8148</v>
      </c>
      <c r="E232" s="7" t="s">
        <v>304</v>
      </c>
      <c r="F232" s="8" t="s">
        <v>92</v>
      </c>
      <c r="G232" s="26">
        <v>2510.2800000000002</v>
      </c>
      <c r="H232" s="136">
        <v>2510.2800000000002</v>
      </c>
      <c r="I232" s="136">
        <v>0</v>
      </c>
      <c r="J232" s="136">
        <v>0</v>
      </c>
    </row>
    <row r="233" spans="1:10" ht="14.45" x14ac:dyDescent="0.3">
      <c r="A233" s="5"/>
      <c r="B233" s="6">
        <v>353</v>
      </c>
      <c r="C233" s="6" t="s">
        <v>10</v>
      </c>
      <c r="D233" s="6">
        <v>8149</v>
      </c>
      <c r="E233" s="7" t="s">
        <v>305</v>
      </c>
      <c r="F233" s="8" t="s">
        <v>92</v>
      </c>
      <c r="G233" s="26">
        <v>835.36</v>
      </c>
      <c r="H233" s="136">
        <v>835.36</v>
      </c>
      <c r="I233" s="136">
        <v>0</v>
      </c>
      <c r="J233" s="136">
        <v>0</v>
      </c>
    </row>
    <row r="234" spans="1:10" ht="14.45" x14ac:dyDescent="0.3">
      <c r="A234" s="5"/>
      <c r="B234" s="6">
        <v>353</v>
      </c>
      <c r="C234" s="6" t="s">
        <v>10</v>
      </c>
      <c r="D234" s="6">
        <v>8150</v>
      </c>
      <c r="E234" s="7" t="s">
        <v>306</v>
      </c>
      <c r="F234" s="8" t="s">
        <v>92</v>
      </c>
      <c r="G234" s="26">
        <v>387.92</v>
      </c>
      <c r="H234" s="136">
        <v>387.92</v>
      </c>
      <c r="I234" s="136">
        <v>0</v>
      </c>
      <c r="J234" s="136">
        <v>0</v>
      </c>
    </row>
    <row r="235" spans="1:10" ht="14.45" x14ac:dyDescent="0.3">
      <c r="A235" s="5"/>
      <c r="B235" s="6">
        <v>353</v>
      </c>
      <c r="C235" s="6" t="s">
        <v>10</v>
      </c>
      <c r="D235" s="6">
        <v>8151</v>
      </c>
      <c r="E235" s="7" t="s">
        <v>307</v>
      </c>
      <c r="F235" s="8" t="s">
        <v>92</v>
      </c>
      <c r="G235" s="26">
        <v>2935.71</v>
      </c>
      <c r="H235" s="136">
        <v>2935.71</v>
      </c>
      <c r="I235" s="136">
        <v>0</v>
      </c>
      <c r="J235" s="136">
        <v>0</v>
      </c>
    </row>
    <row r="236" spans="1:10" ht="14.45" x14ac:dyDescent="0.3">
      <c r="A236" s="5"/>
      <c r="B236" s="6">
        <v>353</v>
      </c>
      <c r="C236" s="6" t="s">
        <v>10</v>
      </c>
      <c r="D236" s="6">
        <v>8152</v>
      </c>
      <c r="E236" s="7" t="s">
        <v>308</v>
      </c>
      <c r="F236" s="8" t="s">
        <v>92</v>
      </c>
      <c r="G236" s="26">
        <v>1709.26</v>
      </c>
      <c r="H236" s="136">
        <v>1709.26</v>
      </c>
      <c r="I236" s="136">
        <v>0</v>
      </c>
      <c r="J236" s="136">
        <v>0</v>
      </c>
    </row>
    <row r="237" spans="1:10" ht="14.45" x14ac:dyDescent="0.3">
      <c r="A237" s="5"/>
      <c r="B237" s="6">
        <v>353</v>
      </c>
      <c r="C237" s="6" t="s">
        <v>10</v>
      </c>
      <c r="D237" s="6">
        <v>8155</v>
      </c>
      <c r="E237" s="7" t="s">
        <v>309</v>
      </c>
      <c r="F237" s="8" t="s">
        <v>92</v>
      </c>
      <c r="G237" s="26">
        <v>1175.3900000000001</v>
      </c>
      <c r="H237" s="136">
        <v>1175.3900000000001</v>
      </c>
      <c r="I237" s="136">
        <v>0</v>
      </c>
      <c r="J237" s="136">
        <v>0</v>
      </c>
    </row>
    <row r="238" spans="1:10" ht="14.45" x14ac:dyDescent="0.3">
      <c r="A238" s="5"/>
      <c r="B238" s="6">
        <v>353</v>
      </c>
      <c r="C238" s="6" t="s">
        <v>10</v>
      </c>
      <c r="D238" s="6">
        <v>8156</v>
      </c>
      <c r="E238" s="7" t="s">
        <v>310</v>
      </c>
      <c r="F238" s="8" t="s">
        <v>92</v>
      </c>
      <c r="G238" s="26">
        <v>3835.84</v>
      </c>
      <c r="H238" s="136">
        <v>3835.84</v>
      </c>
      <c r="I238" s="136">
        <v>0</v>
      </c>
      <c r="J238" s="136">
        <v>0</v>
      </c>
    </row>
    <row r="239" spans="1:10" ht="14.45" x14ac:dyDescent="0.3">
      <c r="A239" s="5"/>
      <c r="B239" s="6">
        <v>353</v>
      </c>
      <c r="C239" s="6" t="s">
        <v>10</v>
      </c>
      <c r="D239" s="6">
        <v>8157</v>
      </c>
      <c r="E239" s="7" t="s">
        <v>311</v>
      </c>
      <c r="F239" s="8" t="s">
        <v>92</v>
      </c>
      <c r="G239" s="26">
        <v>9043.5400000000009</v>
      </c>
      <c r="H239" s="136">
        <v>9043.5400000000009</v>
      </c>
      <c r="I239" s="136">
        <v>0</v>
      </c>
      <c r="J239" s="136">
        <v>0</v>
      </c>
    </row>
    <row r="240" spans="1:10" ht="14.45" x14ac:dyDescent="0.3">
      <c r="A240" s="5"/>
      <c r="B240" s="6">
        <v>353</v>
      </c>
      <c r="C240" s="6" t="s">
        <v>10</v>
      </c>
      <c r="D240" s="6">
        <v>8158</v>
      </c>
      <c r="E240" s="7" t="s">
        <v>312</v>
      </c>
      <c r="F240" s="8" t="s">
        <v>92</v>
      </c>
      <c r="G240" s="26">
        <v>754.74</v>
      </c>
      <c r="H240" s="136">
        <v>754.74</v>
      </c>
      <c r="I240" s="136">
        <v>0</v>
      </c>
      <c r="J240" s="136">
        <v>0</v>
      </c>
    </row>
    <row r="241" spans="1:10" ht="14.45" x14ac:dyDescent="0.3">
      <c r="A241" s="5"/>
      <c r="B241" s="6">
        <v>353</v>
      </c>
      <c r="C241" s="6" t="s">
        <v>10</v>
      </c>
      <c r="D241" s="6">
        <v>16481</v>
      </c>
      <c r="E241" s="7" t="s">
        <v>313</v>
      </c>
      <c r="F241" s="8" t="s">
        <v>92</v>
      </c>
      <c r="G241" s="26">
        <v>0</v>
      </c>
      <c r="H241" s="136">
        <v>0</v>
      </c>
      <c r="I241" s="136">
        <v>0</v>
      </c>
      <c r="J241" s="136">
        <v>0</v>
      </c>
    </row>
    <row r="242" spans="1:10" ht="14.45" x14ac:dyDescent="0.3">
      <c r="A242" s="5"/>
      <c r="B242" s="6">
        <v>353</v>
      </c>
      <c r="C242" s="6" t="s">
        <v>10</v>
      </c>
      <c r="D242" s="6">
        <v>20113</v>
      </c>
      <c r="E242" s="7" t="s">
        <v>314</v>
      </c>
      <c r="F242" s="8" t="s">
        <v>92</v>
      </c>
      <c r="G242" s="26">
        <v>36135.53</v>
      </c>
      <c r="H242" s="134">
        <v>18896.47</v>
      </c>
      <c r="I242" s="134">
        <v>17239.060000000001</v>
      </c>
      <c r="J242" s="134">
        <v>994.55</v>
      </c>
    </row>
    <row r="243" spans="1:10" ht="14.45" x14ac:dyDescent="0.3">
      <c r="A243" s="5"/>
      <c r="B243" s="6">
        <v>353</v>
      </c>
      <c r="C243" s="6" t="s">
        <v>10</v>
      </c>
      <c r="D243" s="6">
        <v>1720</v>
      </c>
      <c r="E243" s="7" t="s">
        <v>315</v>
      </c>
      <c r="F243" s="8" t="s">
        <v>92</v>
      </c>
      <c r="G243" s="26">
        <v>1353.12</v>
      </c>
      <c r="H243" s="136">
        <v>1353.12</v>
      </c>
      <c r="I243" s="136">
        <v>0</v>
      </c>
      <c r="J243" s="136">
        <v>0</v>
      </c>
    </row>
    <row r="244" spans="1:10" ht="14.45" x14ac:dyDescent="0.3">
      <c r="A244" s="5"/>
      <c r="B244" s="6">
        <v>353</v>
      </c>
      <c r="C244" s="6" t="s">
        <v>10</v>
      </c>
      <c r="D244" s="6">
        <v>1721</v>
      </c>
      <c r="E244" s="7" t="s">
        <v>316</v>
      </c>
      <c r="F244" s="8" t="s">
        <v>92</v>
      </c>
      <c r="G244" s="26">
        <v>1665.38</v>
      </c>
      <c r="H244" s="136">
        <v>1665.38</v>
      </c>
      <c r="I244" s="136">
        <v>0</v>
      </c>
      <c r="J244" s="136">
        <v>0</v>
      </c>
    </row>
    <row r="245" spans="1:10" ht="14.45" x14ac:dyDescent="0.3">
      <c r="A245" s="5"/>
      <c r="B245" s="6">
        <v>353</v>
      </c>
      <c r="C245" s="6" t="s">
        <v>10</v>
      </c>
      <c r="D245" s="6">
        <v>1722</v>
      </c>
      <c r="E245" s="7" t="s">
        <v>317</v>
      </c>
      <c r="F245" s="8" t="s">
        <v>92</v>
      </c>
      <c r="G245" s="26">
        <v>1367.98</v>
      </c>
      <c r="H245" s="136">
        <v>1367.98</v>
      </c>
      <c r="I245" s="136">
        <v>0</v>
      </c>
      <c r="J245" s="136">
        <v>0</v>
      </c>
    </row>
    <row r="246" spans="1:10" ht="14.45" x14ac:dyDescent="0.3">
      <c r="A246" s="5"/>
      <c r="B246" s="6">
        <v>353</v>
      </c>
      <c r="C246" s="6" t="s">
        <v>10</v>
      </c>
      <c r="D246" s="6">
        <v>1723</v>
      </c>
      <c r="E246" s="7" t="s">
        <v>318</v>
      </c>
      <c r="F246" s="8" t="s">
        <v>92</v>
      </c>
      <c r="G246" s="26">
        <v>773.2</v>
      </c>
      <c r="H246" s="136">
        <v>773.2</v>
      </c>
      <c r="I246" s="136">
        <v>0</v>
      </c>
      <c r="J246" s="136">
        <v>0</v>
      </c>
    </row>
    <row r="247" spans="1:10" ht="14.45" x14ac:dyDescent="0.3">
      <c r="A247" s="5"/>
      <c r="B247" s="6">
        <v>353</v>
      </c>
      <c r="C247" s="6" t="s">
        <v>10</v>
      </c>
      <c r="D247" s="6">
        <v>1731</v>
      </c>
      <c r="E247" s="7" t="s">
        <v>319</v>
      </c>
      <c r="F247" s="8" t="s">
        <v>92</v>
      </c>
      <c r="G247" s="26">
        <v>11047.95</v>
      </c>
      <c r="H247" s="136">
        <v>11047.95</v>
      </c>
      <c r="I247" s="136">
        <v>0</v>
      </c>
      <c r="J247" s="136">
        <v>0</v>
      </c>
    </row>
    <row r="248" spans="1:10" ht="14.45" x14ac:dyDescent="0.3">
      <c r="A248" s="5"/>
      <c r="B248" s="6">
        <v>353</v>
      </c>
      <c r="C248" s="6" t="s">
        <v>10</v>
      </c>
      <c r="D248" s="6">
        <v>1732</v>
      </c>
      <c r="E248" s="7" t="s">
        <v>320</v>
      </c>
      <c r="F248" s="8" t="s">
        <v>92</v>
      </c>
      <c r="G248" s="26">
        <v>6297.18</v>
      </c>
      <c r="H248" s="136">
        <v>6297.18</v>
      </c>
      <c r="I248" s="136">
        <v>0</v>
      </c>
      <c r="J248" s="136">
        <v>0</v>
      </c>
    </row>
    <row r="249" spans="1:10" ht="14.45" x14ac:dyDescent="0.3">
      <c r="A249" s="5"/>
      <c r="B249" s="6">
        <v>353</v>
      </c>
      <c r="C249" s="6" t="s">
        <v>10</v>
      </c>
      <c r="D249" s="6">
        <v>1733</v>
      </c>
      <c r="E249" s="7" t="s">
        <v>321</v>
      </c>
      <c r="F249" s="8" t="s">
        <v>92</v>
      </c>
      <c r="G249" s="26">
        <v>25612.53</v>
      </c>
      <c r="H249" s="136">
        <v>25612.53</v>
      </c>
      <c r="I249" s="136">
        <v>0</v>
      </c>
      <c r="J249" s="136">
        <v>0</v>
      </c>
    </row>
    <row r="250" spans="1:10" ht="14.45" x14ac:dyDescent="0.3">
      <c r="A250" s="5"/>
      <c r="B250" s="6"/>
      <c r="C250" s="6"/>
      <c r="D250" s="6"/>
      <c r="E250" s="7" t="s">
        <v>836</v>
      </c>
      <c r="F250" s="8"/>
      <c r="G250" s="26">
        <f>SUM(G6:G249)</f>
        <v>5822432.5199999996</v>
      </c>
      <c r="H250" s="26">
        <f>SUM(H6:H249)</f>
        <v>4035913.1500000013</v>
      </c>
      <c r="I250" s="26">
        <f>SUM(I6:I249)</f>
        <v>1786519.3700000003</v>
      </c>
      <c r="J250" s="26">
        <f>SUM(J6:J249)</f>
        <v>137422.84000000003</v>
      </c>
    </row>
    <row r="251" spans="1:10" ht="14.45" x14ac:dyDescent="0.3">
      <c r="A251" t="s">
        <v>734</v>
      </c>
      <c r="G251" s="19"/>
      <c r="H251" s="19"/>
      <c r="I251" s="19"/>
      <c r="J251" s="19"/>
    </row>
    <row r="252" spans="1:10" ht="14.45" x14ac:dyDescent="0.3">
      <c r="G252" s="19"/>
      <c r="H252" s="19"/>
      <c r="I252" s="19"/>
      <c r="J252" s="19"/>
    </row>
    <row r="253" spans="1:10" ht="14.45" x14ac:dyDescent="0.3">
      <c r="B253" s="13" t="s">
        <v>799</v>
      </c>
      <c r="C253" s="23" t="str">
        <f>IF($F$2="N","T"," ")</f>
        <v>T</v>
      </c>
      <c r="G253" s="19">
        <f>SUMIF($C$6:$C249,$C253,G$6:G249)</f>
        <v>5822432.5199999996</v>
      </c>
      <c r="H253" s="19">
        <f>SUMIF($C$6:$C249,$C253,H$6:H249)</f>
        <v>4035913.1500000013</v>
      </c>
      <c r="I253" s="19">
        <f>SUMIF($C$6:$C249,$C253,I$6:I249)</f>
        <v>1786519.3700000003</v>
      </c>
      <c r="J253" s="19">
        <f>SUMIF($C$6:$C249,$C253,J$6:J249)</f>
        <v>137422.84000000003</v>
      </c>
    </row>
    <row r="254" spans="1:10" ht="14.45" x14ac:dyDescent="0.3">
      <c r="B254" t="s">
        <v>800</v>
      </c>
      <c r="C254" s="23" t="s">
        <v>21</v>
      </c>
      <c r="G254" s="19">
        <f>G250-G253</f>
        <v>0</v>
      </c>
      <c r="H254" s="19">
        <f>H250-H253</f>
        <v>0</v>
      </c>
      <c r="I254" s="19">
        <f>I250-I253</f>
        <v>0</v>
      </c>
      <c r="J254" s="19">
        <f>J250-J253</f>
        <v>0</v>
      </c>
    </row>
    <row r="255" spans="1:10" ht="14.45" x14ac:dyDescent="0.3">
      <c r="C255" s="23"/>
      <c r="G255" s="19"/>
      <c r="H255" s="19"/>
      <c r="I255" s="19"/>
      <c r="J255" s="19"/>
    </row>
    <row r="256" spans="1:10" ht="14.45" x14ac:dyDescent="0.3">
      <c r="C256" t="s">
        <v>799</v>
      </c>
      <c r="E256" s="72" t="s">
        <v>850</v>
      </c>
      <c r="G256" s="19">
        <f>G253/2</f>
        <v>2911216.26</v>
      </c>
      <c r="H256" s="19">
        <f>H253/2</f>
        <v>2017956.5750000007</v>
      </c>
      <c r="I256" s="19">
        <f>I253/2</f>
        <v>893259.68500000017</v>
      </c>
      <c r="J256" s="19">
        <f>J253/2</f>
        <v>68711.420000000013</v>
      </c>
    </row>
    <row r="257" spans="3:10" ht="14.45" x14ac:dyDescent="0.3">
      <c r="C257" s="17" t="s">
        <v>805</v>
      </c>
      <c r="E257" s="72" t="s">
        <v>849</v>
      </c>
      <c r="G257" s="19">
        <f>G256</f>
        <v>2911216.26</v>
      </c>
      <c r="H257" s="19">
        <f>H256</f>
        <v>2017956.5750000007</v>
      </c>
      <c r="I257" s="19">
        <f>I256</f>
        <v>893259.68500000017</v>
      </c>
      <c r="J257" s="19">
        <f>J256</f>
        <v>68711.420000000013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11"/>
  <sheetViews>
    <sheetView topLeftCell="B1" workbookViewId="0">
      <selection activeCell="G6" sqref="G6:J6"/>
    </sheetView>
  </sheetViews>
  <sheetFormatPr defaultRowHeight="15" x14ac:dyDescent="0.25"/>
  <cols>
    <col min="1" max="1" width="14.140625" customWidth="1"/>
    <col min="4" max="4" width="11.140625" customWidth="1"/>
    <col min="5" max="5" width="44.5703125" bestFit="1" customWidth="1"/>
    <col min="6" max="6" width="33.5703125" bestFit="1" customWidth="1"/>
    <col min="7" max="7" width="11.7109375" customWidth="1"/>
    <col min="8" max="8" width="12.28515625" customWidth="1"/>
    <col min="9" max="9" width="10.85546875" customWidth="1"/>
  </cols>
  <sheetData>
    <row r="1" spans="1:10" ht="19.899999999999999" thickBot="1" x14ac:dyDescent="0.4">
      <c r="A1" s="48" t="str">
        <f>SummarySubstations!$B$1</f>
        <v>Tri-State SPP Asset Listing</v>
      </c>
      <c r="B1" s="48"/>
      <c r="C1" s="48"/>
      <c r="D1" s="48"/>
      <c r="E1" s="48"/>
      <c r="F1" t="s">
        <v>871</v>
      </c>
    </row>
    <row r="2" spans="1:10" ht="18" thickTop="1" thickBot="1" x14ac:dyDescent="0.35">
      <c r="A2" s="47" t="s">
        <v>843</v>
      </c>
      <c r="B2" s="47"/>
      <c r="C2" s="47"/>
      <c r="D2" s="47">
        <f>SummarySubstations!A39</f>
        <v>32</v>
      </c>
      <c r="E2" s="47" t="str">
        <f ca="1">RIGHT(CELL("filename",A1),LEN(CELL("filename",A1))- FIND("]",CELL("filename",A1),1))</f>
        <v>Snake Creek</v>
      </c>
      <c r="F2" t="str">
        <f>SummarySubstations!E39</f>
        <v>N</v>
      </c>
    </row>
    <row r="3" spans="1:10" thickTop="1" x14ac:dyDescent="0.3"/>
    <row r="5" spans="1:10" ht="14.45" x14ac:dyDescent="0.3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  <c r="H5" s="2" t="s">
        <v>7</v>
      </c>
      <c r="I5" s="2" t="s">
        <v>8</v>
      </c>
      <c r="J5" s="4" t="s">
        <v>9</v>
      </c>
    </row>
    <row r="6" spans="1:10" ht="14.45" x14ac:dyDescent="0.3">
      <c r="A6" s="5">
        <v>1629</v>
      </c>
      <c r="B6" s="6">
        <v>350</v>
      </c>
      <c r="C6" s="6" t="s">
        <v>10</v>
      </c>
      <c r="D6" s="6">
        <v>16221</v>
      </c>
      <c r="E6" s="7" t="s">
        <v>675</v>
      </c>
      <c r="F6" s="8" t="s">
        <v>676</v>
      </c>
      <c r="G6" s="26">
        <v>5819.24</v>
      </c>
      <c r="H6" s="136">
        <v>0</v>
      </c>
      <c r="I6" s="136">
        <v>5819.24</v>
      </c>
      <c r="J6" s="136">
        <v>0</v>
      </c>
    </row>
    <row r="7" spans="1:10" ht="14.45" x14ac:dyDescent="0.3">
      <c r="A7" s="5"/>
      <c r="B7" s="6">
        <v>350</v>
      </c>
      <c r="C7" s="6" t="s">
        <v>10</v>
      </c>
      <c r="D7" s="6">
        <v>16239</v>
      </c>
      <c r="E7" s="7" t="s">
        <v>677</v>
      </c>
      <c r="F7" s="8" t="s">
        <v>676</v>
      </c>
      <c r="G7" s="26">
        <v>576.08000000000004</v>
      </c>
      <c r="H7" s="136">
        <v>0</v>
      </c>
      <c r="I7" s="136">
        <v>576.08000000000004</v>
      </c>
      <c r="J7" s="136">
        <v>0</v>
      </c>
    </row>
    <row r="8" spans="1:10" ht="14.45" x14ac:dyDescent="0.3">
      <c r="A8" s="5"/>
      <c r="B8" s="6">
        <v>352</v>
      </c>
      <c r="C8" s="6" t="s">
        <v>10</v>
      </c>
      <c r="D8" s="6">
        <v>59871</v>
      </c>
      <c r="E8" s="7" t="s">
        <v>29</v>
      </c>
      <c r="F8" s="8" t="s">
        <v>676</v>
      </c>
      <c r="G8" s="26">
        <v>16449.89</v>
      </c>
      <c r="H8" s="134">
        <v>4112.38</v>
      </c>
      <c r="I8" s="134">
        <v>12337.51</v>
      </c>
      <c r="J8" s="134">
        <v>452.74</v>
      </c>
    </row>
    <row r="9" spans="1:10" ht="14.45" x14ac:dyDescent="0.3">
      <c r="A9" s="5"/>
      <c r="B9" s="6">
        <v>353</v>
      </c>
      <c r="C9" s="6" t="s">
        <v>10</v>
      </c>
      <c r="D9" s="6">
        <v>114529</v>
      </c>
      <c r="E9" s="7" t="s">
        <v>678</v>
      </c>
      <c r="F9" s="8" t="s">
        <v>676</v>
      </c>
      <c r="G9" s="26">
        <v>40185.21</v>
      </c>
      <c r="H9" s="134">
        <v>4700.57</v>
      </c>
      <c r="I9" s="134">
        <v>35484.639999999999</v>
      </c>
      <c r="J9" s="134">
        <v>1106.01</v>
      </c>
    </row>
    <row r="10" spans="1:10" ht="14.45" x14ac:dyDescent="0.3">
      <c r="A10" s="5"/>
      <c r="B10" s="6">
        <v>353</v>
      </c>
      <c r="C10" s="6" t="s">
        <v>10</v>
      </c>
      <c r="D10" s="6">
        <v>117671</v>
      </c>
      <c r="E10" s="7" t="s">
        <v>679</v>
      </c>
      <c r="F10" s="8" t="s">
        <v>676</v>
      </c>
      <c r="G10" s="26">
        <v>364084.18</v>
      </c>
      <c r="H10" s="134">
        <v>39247.65</v>
      </c>
      <c r="I10" s="134">
        <v>324836.53000000003</v>
      </c>
      <c r="J10" s="134">
        <v>10020.66</v>
      </c>
    </row>
    <row r="11" spans="1:10" ht="14.45" x14ac:dyDescent="0.3">
      <c r="A11" s="5"/>
      <c r="B11" s="6">
        <v>353</v>
      </c>
      <c r="C11" s="6" t="s">
        <v>10</v>
      </c>
      <c r="D11" s="6">
        <v>117672</v>
      </c>
      <c r="E11" s="7" t="s">
        <v>680</v>
      </c>
      <c r="F11" s="8" t="s">
        <v>676</v>
      </c>
      <c r="G11" s="26">
        <v>4407.76</v>
      </c>
      <c r="H11" s="134">
        <v>475.14</v>
      </c>
      <c r="I11" s="134">
        <v>3932.62</v>
      </c>
      <c r="J11" s="134">
        <v>121.31</v>
      </c>
    </row>
    <row r="12" spans="1:10" ht="14.45" x14ac:dyDescent="0.3">
      <c r="A12" s="5"/>
      <c r="B12" s="6">
        <v>353</v>
      </c>
      <c r="C12" s="6" t="s">
        <v>10</v>
      </c>
      <c r="D12" s="6">
        <v>117673</v>
      </c>
      <c r="E12" s="7" t="s">
        <v>681</v>
      </c>
      <c r="F12" s="8" t="s">
        <v>676</v>
      </c>
      <c r="G12" s="26">
        <v>4407.76</v>
      </c>
      <c r="H12" s="134">
        <v>475.14</v>
      </c>
      <c r="I12" s="134">
        <v>3932.62</v>
      </c>
      <c r="J12" s="134">
        <v>121.31</v>
      </c>
    </row>
    <row r="13" spans="1:10" ht="14.45" x14ac:dyDescent="0.3">
      <c r="A13" s="5"/>
      <c r="B13" s="6">
        <v>353</v>
      </c>
      <c r="C13" s="6" t="s">
        <v>10</v>
      </c>
      <c r="D13" s="6">
        <v>117674</v>
      </c>
      <c r="E13" s="7" t="s">
        <v>682</v>
      </c>
      <c r="F13" s="8" t="s">
        <v>676</v>
      </c>
      <c r="G13" s="26">
        <v>28286.85</v>
      </c>
      <c r="H13" s="134">
        <v>3049.27</v>
      </c>
      <c r="I13" s="134">
        <v>25237.58</v>
      </c>
      <c r="J13" s="134">
        <v>778.53</v>
      </c>
    </row>
    <row r="14" spans="1:10" ht="14.45" x14ac:dyDescent="0.3">
      <c r="A14" s="5"/>
      <c r="B14" s="6">
        <v>353</v>
      </c>
      <c r="C14" s="6" t="s">
        <v>10</v>
      </c>
      <c r="D14" s="6">
        <v>117675</v>
      </c>
      <c r="E14" s="7" t="s">
        <v>113</v>
      </c>
      <c r="F14" s="8" t="s">
        <v>676</v>
      </c>
      <c r="G14" s="26">
        <v>14840.95</v>
      </c>
      <c r="H14" s="134">
        <v>1599.82</v>
      </c>
      <c r="I14" s="134">
        <v>13241.13</v>
      </c>
      <c r="J14" s="134">
        <v>408.46</v>
      </c>
    </row>
    <row r="15" spans="1:10" ht="14.45" x14ac:dyDescent="0.3">
      <c r="A15" s="5"/>
      <c r="B15" s="6">
        <v>353</v>
      </c>
      <c r="C15" s="6" t="s">
        <v>10</v>
      </c>
      <c r="D15" s="6">
        <v>117676</v>
      </c>
      <c r="E15" s="7" t="s">
        <v>541</v>
      </c>
      <c r="F15" s="8" t="s">
        <v>676</v>
      </c>
      <c r="G15" s="26">
        <v>3395.61</v>
      </c>
      <c r="H15" s="134">
        <v>366.04</v>
      </c>
      <c r="I15" s="134">
        <v>3029.57</v>
      </c>
      <c r="J15" s="134">
        <v>93.45</v>
      </c>
    </row>
    <row r="16" spans="1:10" ht="14.45" x14ac:dyDescent="0.3">
      <c r="A16" s="5"/>
      <c r="B16" s="6">
        <v>353</v>
      </c>
      <c r="C16" s="6" t="s">
        <v>10</v>
      </c>
      <c r="D16" s="6">
        <v>117678</v>
      </c>
      <c r="E16" s="7" t="s">
        <v>537</v>
      </c>
      <c r="F16" s="8" t="s">
        <v>676</v>
      </c>
      <c r="G16" s="26">
        <v>5506</v>
      </c>
      <c r="H16" s="134">
        <v>593.54999999999995</v>
      </c>
      <c r="I16" s="134">
        <v>4912.45</v>
      </c>
      <c r="J16" s="134">
        <v>151.54</v>
      </c>
    </row>
    <row r="17" spans="1:10" ht="14.45" x14ac:dyDescent="0.3">
      <c r="A17" s="5"/>
      <c r="B17" s="6">
        <v>353</v>
      </c>
      <c r="C17" s="6" t="s">
        <v>10</v>
      </c>
      <c r="D17" s="6">
        <v>117679</v>
      </c>
      <c r="E17" s="7" t="s">
        <v>111</v>
      </c>
      <c r="F17" s="8" t="s">
        <v>676</v>
      </c>
      <c r="G17" s="26">
        <v>7711.36</v>
      </c>
      <c r="H17" s="134">
        <v>831.29</v>
      </c>
      <c r="I17" s="134">
        <v>6880.07</v>
      </c>
      <c r="J17" s="134">
        <v>212.23</v>
      </c>
    </row>
    <row r="18" spans="1:10" ht="14.45" x14ac:dyDescent="0.3">
      <c r="A18" s="5"/>
      <c r="B18" s="6">
        <v>353</v>
      </c>
      <c r="C18" s="6" t="s">
        <v>10</v>
      </c>
      <c r="D18" s="6">
        <v>117680</v>
      </c>
      <c r="E18" s="7" t="s">
        <v>102</v>
      </c>
      <c r="F18" s="8" t="s">
        <v>676</v>
      </c>
      <c r="G18" s="26">
        <v>2662.47</v>
      </c>
      <c r="H18" s="134">
        <v>287.02999999999997</v>
      </c>
      <c r="I18" s="134">
        <v>2375.44</v>
      </c>
      <c r="J18" s="134">
        <v>73.27</v>
      </c>
    </row>
    <row r="19" spans="1:10" ht="14.45" x14ac:dyDescent="0.3">
      <c r="A19" s="5"/>
      <c r="B19" s="6">
        <v>353</v>
      </c>
      <c r="C19" s="6" t="s">
        <v>10</v>
      </c>
      <c r="D19" s="6">
        <v>117681</v>
      </c>
      <c r="E19" s="7" t="s">
        <v>336</v>
      </c>
      <c r="F19" s="8" t="s">
        <v>676</v>
      </c>
      <c r="G19" s="26">
        <v>4440.68</v>
      </c>
      <c r="H19" s="134">
        <v>478.75</v>
      </c>
      <c r="I19" s="134">
        <v>3961.93</v>
      </c>
      <c r="J19" s="134">
        <v>122.22</v>
      </c>
    </row>
    <row r="20" spans="1:10" ht="14.45" x14ac:dyDescent="0.3">
      <c r="A20" s="5"/>
      <c r="B20" s="6">
        <v>353</v>
      </c>
      <c r="C20" s="6" t="s">
        <v>10</v>
      </c>
      <c r="D20" s="6">
        <v>61309</v>
      </c>
      <c r="E20" s="7" t="s">
        <v>157</v>
      </c>
      <c r="F20" s="8" t="s">
        <v>676</v>
      </c>
      <c r="G20" s="26">
        <v>0</v>
      </c>
      <c r="H20" s="136">
        <v>0</v>
      </c>
      <c r="I20" s="136">
        <v>0</v>
      </c>
      <c r="J20" s="136">
        <v>0</v>
      </c>
    </row>
    <row r="21" spans="1:10" ht="14.45" x14ac:dyDescent="0.3">
      <c r="A21" s="5"/>
      <c r="B21" s="6">
        <v>353</v>
      </c>
      <c r="C21" s="6" t="s">
        <v>10</v>
      </c>
      <c r="D21" s="6">
        <v>61310</v>
      </c>
      <c r="E21" s="7" t="s">
        <v>113</v>
      </c>
      <c r="F21" s="8" t="s">
        <v>676</v>
      </c>
      <c r="G21" s="26">
        <v>6317.5</v>
      </c>
      <c r="H21" s="134">
        <v>1390.96</v>
      </c>
      <c r="I21" s="134">
        <v>4926.54</v>
      </c>
      <c r="J21" s="134">
        <v>173.87</v>
      </c>
    </row>
    <row r="22" spans="1:10" ht="14.45" x14ac:dyDescent="0.3">
      <c r="A22" s="5"/>
      <c r="B22" s="6">
        <v>353</v>
      </c>
      <c r="C22" s="6" t="s">
        <v>10</v>
      </c>
      <c r="D22" s="6">
        <v>67388</v>
      </c>
      <c r="E22" s="7" t="s">
        <v>16</v>
      </c>
      <c r="F22" s="8" t="s">
        <v>676</v>
      </c>
      <c r="G22" s="26">
        <v>8203.43</v>
      </c>
      <c r="H22" s="134">
        <v>2370.75</v>
      </c>
      <c r="I22" s="134">
        <v>5832.68</v>
      </c>
      <c r="J22" s="134">
        <v>225.78</v>
      </c>
    </row>
    <row r="23" spans="1:10" ht="14.45" x14ac:dyDescent="0.3">
      <c r="A23" s="5"/>
      <c r="B23" s="6">
        <v>353</v>
      </c>
      <c r="C23" s="6" t="s">
        <v>10</v>
      </c>
      <c r="D23" s="6">
        <v>7894</v>
      </c>
      <c r="E23" s="7" t="s">
        <v>372</v>
      </c>
      <c r="F23" s="8" t="s">
        <v>676</v>
      </c>
      <c r="G23" s="26">
        <v>4129.33</v>
      </c>
      <c r="H23" s="134">
        <v>3042.94</v>
      </c>
      <c r="I23" s="134">
        <v>1086.3900000000001</v>
      </c>
      <c r="J23" s="134">
        <v>112.4</v>
      </c>
    </row>
    <row r="24" spans="1:10" ht="14.45" x14ac:dyDescent="0.3">
      <c r="A24" s="5"/>
      <c r="B24" s="6">
        <v>353</v>
      </c>
      <c r="C24" s="6" t="s">
        <v>10</v>
      </c>
      <c r="D24" s="6">
        <v>7895</v>
      </c>
      <c r="E24" s="7" t="s">
        <v>683</v>
      </c>
      <c r="F24" s="8" t="s">
        <v>676</v>
      </c>
      <c r="G24" s="26">
        <v>1349.92</v>
      </c>
      <c r="H24" s="134">
        <v>994.67</v>
      </c>
      <c r="I24" s="134">
        <v>355.25</v>
      </c>
      <c r="J24" s="134">
        <v>36.75</v>
      </c>
    </row>
    <row r="25" spans="1:10" ht="14.45" x14ac:dyDescent="0.3">
      <c r="A25" s="5"/>
      <c r="B25" s="6">
        <v>353</v>
      </c>
      <c r="C25" s="6" t="s">
        <v>10</v>
      </c>
      <c r="D25" s="6">
        <v>7896</v>
      </c>
      <c r="E25" s="7" t="s">
        <v>174</v>
      </c>
      <c r="F25" s="8" t="s">
        <v>676</v>
      </c>
      <c r="G25" s="26">
        <v>844.32</v>
      </c>
      <c r="H25" s="134">
        <v>619.92999999999995</v>
      </c>
      <c r="I25" s="134">
        <v>224.39</v>
      </c>
      <c r="J25" s="134">
        <v>23.24</v>
      </c>
    </row>
    <row r="26" spans="1:10" ht="14.45" x14ac:dyDescent="0.3">
      <c r="A26" s="5"/>
      <c r="B26" s="6">
        <v>353</v>
      </c>
      <c r="C26" s="6" t="s">
        <v>10</v>
      </c>
      <c r="D26" s="6">
        <v>7901</v>
      </c>
      <c r="E26" s="7" t="s">
        <v>684</v>
      </c>
      <c r="F26" s="8" t="s">
        <v>676</v>
      </c>
      <c r="G26" s="26">
        <v>11070.14</v>
      </c>
      <c r="H26" s="134">
        <v>8157.14</v>
      </c>
      <c r="I26" s="134">
        <v>2913</v>
      </c>
      <c r="J26" s="134">
        <v>301.33</v>
      </c>
    </row>
    <row r="27" spans="1:10" ht="14.45" x14ac:dyDescent="0.3">
      <c r="A27" s="5"/>
      <c r="B27" s="6">
        <v>353</v>
      </c>
      <c r="C27" s="6" t="s">
        <v>10</v>
      </c>
      <c r="D27" s="6">
        <v>7902</v>
      </c>
      <c r="E27" s="7" t="s">
        <v>386</v>
      </c>
      <c r="F27" s="8" t="s">
        <v>676</v>
      </c>
      <c r="G27" s="26">
        <v>2280.71</v>
      </c>
      <c r="H27" s="134">
        <v>1680.18</v>
      </c>
      <c r="I27" s="134">
        <v>600.53</v>
      </c>
      <c r="J27" s="134">
        <v>62.07</v>
      </c>
    </row>
    <row r="28" spans="1:10" ht="14.45" x14ac:dyDescent="0.3">
      <c r="A28" s="5"/>
      <c r="B28" s="6">
        <v>353</v>
      </c>
      <c r="C28" s="6" t="s">
        <v>10</v>
      </c>
      <c r="D28" s="6">
        <v>7903</v>
      </c>
      <c r="E28" s="7" t="s">
        <v>685</v>
      </c>
      <c r="F28" s="8" t="s">
        <v>676</v>
      </c>
      <c r="G28" s="26">
        <v>14678.16</v>
      </c>
      <c r="H28" s="134">
        <v>10816.3</v>
      </c>
      <c r="I28" s="134">
        <v>3861.86</v>
      </c>
      <c r="J28" s="134">
        <v>399.55</v>
      </c>
    </row>
    <row r="29" spans="1:10" ht="14.45" x14ac:dyDescent="0.3">
      <c r="A29" s="5"/>
      <c r="B29" s="6">
        <v>353</v>
      </c>
      <c r="C29" s="6" t="s">
        <v>10</v>
      </c>
      <c r="D29" s="6">
        <v>7904</v>
      </c>
      <c r="E29" s="7" t="s">
        <v>686</v>
      </c>
      <c r="F29" s="8" t="s">
        <v>676</v>
      </c>
      <c r="G29" s="26">
        <v>2626.19</v>
      </c>
      <c r="H29" s="134">
        <v>1935.08</v>
      </c>
      <c r="I29" s="134">
        <v>691.11</v>
      </c>
      <c r="J29" s="134">
        <v>71.47</v>
      </c>
    </row>
    <row r="30" spans="1:10" ht="14.45" x14ac:dyDescent="0.3">
      <c r="A30" s="5"/>
      <c r="B30" s="6">
        <v>353</v>
      </c>
      <c r="C30" s="6" t="s">
        <v>10</v>
      </c>
      <c r="D30" s="6">
        <v>7905</v>
      </c>
      <c r="E30" s="7" t="s">
        <v>383</v>
      </c>
      <c r="F30" s="8" t="s">
        <v>676</v>
      </c>
      <c r="G30" s="26">
        <v>764.85</v>
      </c>
      <c r="H30" s="134">
        <v>560.91</v>
      </c>
      <c r="I30" s="134">
        <v>203.94</v>
      </c>
      <c r="J30" s="134">
        <v>21.04</v>
      </c>
    </row>
    <row r="31" spans="1:10" ht="14.45" x14ac:dyDescent="0.3">
      <c r="A31" s="5"/>
      <c r="B31" s="6">
        <v>353</v>
      </c>
      <c r="C31" s="6" t="s">
        <v>10</v>
      </c>
      <c r="D31" s="6">
        <v>7906</v>
      </c>
      <c r="E31" s="7" t="s">
        <v>374</v>
      </c>
      <c r="F31" s="8" t="s">
        <v>676</v>
      </c>
      <c r="G31" s="26">
        <v>0</v>
      </c>
      <c r="H31" s="136">
        <v>0</v>
      </c>
      <c r="I31" s="136">
        <v>0</v>
      </c>
      <c r="J31" s="136">
        <v>0</v>
      </c>
    </row>
    <row r="32" spans="1:10" ht="14.45" x14ac:dyDescent="0.3">
      <c r="A32" s="5"/>
      <c r="B32" s="6">
        <v>353</v>
      </c>
      <c r="C32" s="6" t="s">
        <v>10</v>
      </c>
      <c r="D32" s="6">
        <v>7907</v>
      </c>
      <c r="E32" s="7" t="s">
        <v>375</v>
      </c>
      <c r="F32" s="8" t="s">
        <v>676</v>
      </c>
      <c r="G32" s="26">
        <v>11867.31</v>
      </c>
      <c r="H32" s="134">
        <v>8744.68</v>
      </c>
      <c r="I32" s="134">
        <v>3122.63</v>
      </c>
      <c r="J32" s="134">
        <v>323.02999999999997</v>
      </c>
    </row>
    <row r="33" spans="1:10" ht="14.45" x14ac:dyDescent="0.3">
      <c r="A33" s="5"/>
      <c r="B33" s="6">
        <v>353</v>
      </c>
      <c r="C33" s="6" t="s">
        <v>10</v>
      </c>
      <c r="D33" s="6">
        <v>7908</v>
      </c>
      <c r="E33" s="7" t="s">
        <v>396</v>
      </c>
      <c r="F33" s="8" t="s">
        <v>676</v>
      </c>
      <c r="G33" s="26">
        <v>683.8</v>
      </c>
      <c r="H33" s="134">
        <v>501.97</v>
      </c>
      <c r="I33" s="134">
        <v>181.83</v>
      </c>
      <c r="J33" s="134">
        <v>18.82</v>
      </c>
    </row>
    <row r="34" spans="1:10" ht="14.45" x14ac:dyDescent="0.3">
      <c r="A34" s="5"/>
      <c r="B34" s="6">
        <v>353</v>
      </c>
      <c r="C34" s="6" t="s">
        <v>10</v>
      </c>
      <c r="D34" s="6">
        <v>7909</v>
      </c>
      <c r="E34" s="7" t="s">
        <v>256</v>
      </c>
      <c r="F34" s="8" t="s">
        <v>676</v>
      </c>
      <c r="G34" s="26">
        <v>21231.49</v>
      </c>
      <c r="H34" s="134">
        <v>15644.87</v>
      </c>
      <c r="I34" s="134">
        <v>5586.62</v>
      </c>
      <c r="J34" s="134">
        <v>577.92999999999995</v>
      </c>
    </row>
    <row r="35" spans="1:10" ht="14.45" x14ac:dyDescent="0.3">
      <c r="A35" s="5"/>
      <c r="B35" s="6">
        <v>353</v>
      </c>
      <c r="C35" s="6" t="s">
        <v>10</v>
      </c>
      <c r="D35" s="6">
        <v>7910</v>
      </c>
      <c r="E35" s="7" t="s">
        <v>384</v>
      </c>
      <c r="F35" s="8" t="s">
        <v>676</v>
      </c>
      <c r="G35" s="26">
        <v>2281.3000000000002</v>
      </c>
      <c r="H35" s="134">
        <v>1680.61</v>
      </c>
      <c r="I35" s="134">
        <v>600.69000000000005</v>
      </c>
      <c r="J35" s="134">
        <v>62.09</v>
      </c>
    </row>
    <row r="36" spans="1:10" ht="14.45" x14ac:dyDescent="0.3">
      <c r="A36" s="5"/>
      <c r="B36" s="6">
        <v>353</v>
      </c>
      <c r="C36" s="6" t="s">
        <v>10</v>
      </c>
      <c r="D36" s="6">
        <v>7911</v>
      </c>
      <c r="E36" s="7" t="s">
        <v>687</v>
      </c>
      <c r="F36" s="8" t="s">
        <v>676</v>
      </c>
      <c r="G36" s="26">
        <v>14197.11</v>
      </c>
      <c r="H36" s="134">
        <v>10461.040000000001</v>
      </c>
      <c r="I36" s="134">
        <v>3736.07</v>
      </c>
      <c r="J36" s="134">
        <v>386.44</v>
      </c>
    </row>
    <row r="37" spans="1:10" ht="14.45" x14ac:dyDescent="0.3">
      <c r="A37" s="5"/>
      <c r="B37" s="6">
        <v>353</v>
      </c>
      <c r="C37" s="6" t="s">
        <v>10</v>
      </c>
      <c r="D37" s="6">
        <v>7912</v>
      </c>
      <c r="E37" s="7" t="s">
        <v>567</v>
      </c>
      <c r="F37" s="8" t="s">
        <v>676</v>
      </c>
      <c r="G37" s="26">
        <v>9887.2800000000007</v>
      </c>
      <c r="H37" s="134">
        <v>7285.7</v>
      </c>
      <c r="I37" s="134">
        <v>2601.58</v>
      </c>
      <c r="J37" s="134">
        <v>269.13</v>
      </c>
    </row>
    <row r="38" spans="1:10" ht="14.45" x14ac:dyDescent="0.3">
      <c r="A38" s="5"/>
      <c r="B38" s="6">
        <v>353</v>
      </c>
      <c r="C38" s="6" t="s">
        <v>10</v>
      </c>
      <c r="D38" s="6">
        <v>7913</v>
      </c>
      <c r="E38" s="7" t="s">
        <v>688</v>
      </c>
      <c r="F38" s="8" t="s">
        <v>676</v>
      </c>
      <c r="G38" s="26">
        <v>19157</v>
      </c>
      <c r="H38" s="134">
        <v>14116.3</v>
      </c>
      <c r="I38" s="134">
        <v>5040.7</v>
      </c>
      <c r="J38" s="134">
        <v>521.46</v>
      </c>
    </row>
    <row r="39" spans="1:10" ht="14.45" x14ac:dyDescent="0.3">
      <c r="A39" s="5"/>
      <c r="B39" s="6">
        <v>353</v>
      </c>
      <c r="C39" s="6" t="s">
        <v>10</v>
      </c>
      <c r="D39" s="6">
        <v>7914</v>
      </c>
      <c r="E39" s="7" t="s">
        <v>689</v>
      </c>
      <c r="F39" s="8" t="s">
        <v>676</v>
      </c>
      <c r="G39" s="26">
        <v>4786.13</v>
      </c>
      <c r="H39" s="134">
        <v>3526.97</v>
      </c>
      <c r="I39" s="134">
        <v>1259.1600000000001</v>
      </c>
      <c r="J39" s="134">
        <v>130.28</v>
      </c>
    </row>
    <row r="40" spans="1:10" ht="14.45" x14ac:dyDescent="0.3">
      <c r="A40" s="5"/>
      <c r="B40" s="6">
        <v>353</v>
      </c>
      <c r="C40" s="6" t="s">
        <v>10</v>
      </c>
      <c r="D40" s="6">
        <v>7915</v>
      </c>
      <c r="E40" s="7" t="s">
        <v>391</v>
      </c>
      <c r="F40" s="8" t="s">
        <v>676</v>
      </c>
      <c r="G40" s="26">
        <v>0</v>
      </c>
      <c r="H40" s="136">
        <v>0</v>
      </c>
      <c r="I40" s="136">
        <v>0</v>
      </c>
      <c r="J40" s="136">
        <v>0</v>
      </c>
    </row>
    <row r="41" spans="1:10" ht="14.45" x14ac:dyDescent="0.3">
      <c r="A41" s="5"/>
      <c r="B41" s="6">
        <v>353</v>
      </c>
      <c r="C41" s="6" t="s">
        <v>10</v>
      </c>
      <c r="D41" s="6">
        <v>7916</v>
      </c>
      <c r="E41" s="7" t="s">
        <v>690</v>
      </c>
      <c r="F41" s="8" t="s">
        <v>676</v>
      </c>
      <c r="G41" s="26">
        <v>5465.61</v>
      </c>
      <c r="H41" s="134">
        <v>4027.66</v>
      </c>
      <c r="I41" s="134">
        <v>1437.95</v>
      </c>
      <c r="J41" s="134">
        <v>148.78</v>
      </c>
    </row>
    <row r="42" spans="1:10" ht="14.45" x14ac:dyDescent="0.3">
      <c r="A42" s="5"/>
      <c r="B42" s="6">
        <v>353</v>
      </c>
      <c r="C42" s="6" t="s">
        <v>10</v>
      </c>
      <c r="D42" s="6">
        <v>7917</v>
      </c>
      <c r="E42" s="7" t="s">
        <v>691</v>
      </c>
      <c r="F42" s="8" t="s">
        <v>676</v>
      </c>
      <c r="G42" s="26">
        <v>98298.18</v>
      </c>
      <c r="H42" s="134">
        <v>72432.649999999994</v>
      </c>
      <c r="I42" s="134">
        <v>25865.53</v>
      </c>
      <c r="J42" s="134">
        <v>2675.69</v>
      </c>
    </row>
    <row r="43" spans="1:10" ht="14.45" x14ac:dyDescent="0.3">
      <c r="A43" s="5"/>
      <c r="B43" s="6">
        <v>353</v>
      </c>
      <c r="C43" s="6" t="s">
        <v>10</v>
      </c>
      <c r="D43" s="6">
        <v>7918</v>
      </c>
      <c r="E43" s="7" t="s">
        <v>591</v>
      </c>
      <c r="F43" s="8" t="s">
        <v>676</v>
      </c>
      <c r="G43" s="26">
        <v>3552.96</v>
      </c>
      <c r="H43" s="134">
        <v>2618.06</v>
      </c>
      <c r="I43" s="134">
        <v>934.9</v>
      </c>
      <c r="J43" s="134">
        <v>96.71</v>
      </c>
    </row>
    <row r="44" spans="1:10" ht="14.45" x14ac:dyDescent="0.3">
      <c r="A44" s="5"/>
      <c r="B44" s="6">
        <v>353</v>
      </c>
      <c r="C44" s="6" t="s">
        <v>10</v>
      </c>
      <c r="D44" s="6">
        <v>7919</v>
      </c>
      <c r="E44" s="7" t="s">
        <v>692</v>
      </c>
      <c r="F44" s="8" t="s">
        <v>676</v>
      </c>
      <c r="G44" s="26">
        <v>14826.45</v>
      </c>
      <c r="H44" s="134">
        <v>10925.08</v>
      </c>
      <c r="I44" s="134">
        <v>3901.37</v>
      </c>
      <c r="J44" s="134">
        <v>403.58</v>
      </c>
    </row>
    <row r="45" spans="1:10" ht="14.45" x14ac:dyDescent="0.3">
      <c r="A45" s="5"/>
      <c r="B45" s="6">
        <v>353</v>
      </c>
      <c r="C45" s="6" t="s">
        <v>10</v>
      </c>
      <c r="D45" s="6">
        <v>7920</v>
      </c>
      <c r="E45" s="7" t="s">
        <v>394</v>
      </c>
      <c r="F45" s="8" t="s">
        <v>676</v>
      </c>
      <c r="G45" s="26">
        <v>13551.72</v>
      </c>
      <c r="H45" s="134">
        <v>9985.64</v>
      </c>
      <c r="I45" s="134">
        <v>3566.08</v>
      </c>
      <c r="J45" s="134">
        <v>368.87</v>
      </c>
    </row>
    <row r="46" spans="1:10" ht="14.45" x14ac:dyDescent="0.3">
      <c r="A46" s="5"/>
      <c r="B46" s="6">
        <v>353</v>
      </c>
      <c r="C46" s="6" t="s">
        <v>10</v>
      </c>
      <c r="D46" s="6">
        <v>7921</v>
      </c>
      <c r="E46" s="7" t="s">
        <v>693</v>
      </c>
      <c r="F46" s="8" t="s">
        <v>676</v>
      </c>
      <c r="G46" s="26">
        <v>2600.9499999999998</v>
      </c>
      <c r="H46" s="134">
        <v>1916.61</v>
      </c>
      <c r="I46" s="134">
        <v>684.34</v>
      </c>
      <c r="J46" s="134">
        <v>70.8</v>
      </c>
    </row>
    <row r="47" spans="1:10" ht="14.45" x14ac:dyDescent="0.3">
      <c r="A47" s="5"/>
      <c r="B47" s="6">
        <v>353</v>
      </c>
      <c r="C47" s="6" t="s">
        <v>10</v>
      </c>
      <c r="D47" s="6">
        <v>7922</v>
      </c>
      <c r="E47" s="7" t="s">
        <v>694</v>
      </c>
      <c r="F47" s="8" t="s">
        <v>676</v>
      </c>
      <c r="G47" s="26">
        <v>7597.26</v>
      </c>
      <c r="H47" s="134">
        <v>5597.84</v>
      </c>
      <c r="I47" s="134">
        <v>1999.42</v>
      </c>
      <c r="J47" s="134">
        <v>206.79</v>
      </c>
    </row>
    <row r="48" spans="1:10" ht="14.45" x14ac:dyDescent="0.3">
      <c r="A48" s="5"/>
      <c r="B48" s="6">
        <v>353</v>
      </c>
      <c r="C48" s="6" t="s">
        <v>10</v>
      </c>
      <c r="D48" s="6">
        <v>7923</v>
      </c>
      <c r="E48" s="7" t="s">
        <v>584</v>
      </c>
      <c r="F48" s="8" t="s">
        <v>676</v>
      </c>
      <c r="G48" s="26">
        <v>1025.7</v>
      </c>
      <c r="H48" s="134">
        <v>752.48</v>
      </c>
      <c r="I48" s="134">
        <v>273.22000000000003</v>
      </c>
      <c r="J48" s="134">
        <v>28.22</v>
      </c>
    </row>
    <row r="49" spans="1:10" ht="14.45" x14ac:dyDescent="0.3">
      <c r="A49" s="5"/>
      <c r="B49" s="6">
        <v>353</v>
      </c>
      <c r="C49" s="6" t="s">
        <v>10</v>
      </c>
      <c r="D49" s="6">
        <v>7924</v>
      </c>
      <c r="E49" s="7" t="s">
        <v>208</v>
      </c>
      <c r="F49" s="8" t="s">
        <v>676</v>
      </c>
      <c r="G49" s="26">
        <v>0</v>
      </c>
      <c r="H49" s="136">
        <v>0</v>
      </c>
      <c r="I49" s="136">
        <v>0</v>
      </c>
      <c r="J49" s="136">
        <v>0</v>
      </c>
    </row>
    <row r="50" spans="1:10" ht="14.45" x14ac:dyDescent="0.3">
      <c r="A50" s="5"/>
      <c r="B50" s="6">
        <v>353</v>
      </c>
      <c r="C50" s="6" t="s">
        <v>10</v>
      </c>
      <c r="D50" s="6">
        <v>7925</v>
      </c>
      <c r="E50" s="7" t="s">
        <v>695</v>
      </c>
      <c r="F50" s="8" t="s">
        <v>676</v>
      </c>
      <c r="G50" s="26">
        <v>110037.65</v>
      </c>
      <c r="H50" s="134">
        <v>81083.289999999994</v>
      </c>
      <c r="I50" s="134">
        <v>28954.36</v>
      </c>
      <c r="J50" s="134">
        <v>2995.25</v>
      </c>
    </row>
    <row r="51" spans="1:10" ht="14.45" x14ac:dyDescent="0.3">
      <c r="A51" s="5"/>
      <c r="B51" s="6">
        <v>353</v>
      </c>
      <c r="C51" s="6" t="s">
        <v>10</v>
      </c>
      <c r="D51" s="6">
        <v>7926</v>
      </c>
      <c r="E51" s="7" t="s">
        <v>494</v>
      </c>
      <c r="F51" s="8" t="s">
        <v>676</v>
      </c>
      <c r="G51" s="26">
        <v>115016.28</v>
      </c>
      <c r="H51" s="134">
        <v>84752.13</v>
      </c>
      <c r="I51" s="134">
        <v>30264.15</v>
      </c>
      <c r="J51" s="134">
        <v>3130.77</v>
      </c>
    </row>
    <row r="52" spans="1:10" ht="14.45" x14ac:dyDescent="0.3">
      <c r="A52" s="5"/>
      <c r="B52" s="6">
        <v>353</v>
      </c>
      <c r="C52" s="6" t="s">
        <v>10</v>
      </c>
      <c r="D52" s="6">
        <v>7927</v>
      </c>
      <c r="E52" s="7" t="s">
        <v>390</v>
      </c>
      <c r="F52" s="8" t="s">
        <v>676</v>
      </c>
      <c r="G52" s="26">
        <v>28670.99</v>
      </c>
      <c r="H52" s="134">
        <v>21126.69</v>
      </c>
      <c r="I52" s="134">
        <v>7544.3</v>
      </c>
      <c r="J52" s="134">
        <v>780.43</v>
      </c>
    </row>
    <row r="53" spans="1:10" ht="14.45" x14ac:dyDescent="0.3">
      <c r="A53" s="5"/>
      <c r="B53" s="6">
        <v>353</v>
      </c>
      <c r="C53" s="6" t="s">
        <v>10</v>
      </c>
      <c r="D53" s="6">
        <v>7928</v>
      </c>
      <c r="E53" s="7" t="s">
        <v>696</v>
      </c>
      <c r="F53" s="8" t="s">
        <v>676</v>
      </c>
      <c r="G53" s="26">
        <v>8547.01</v>
      </c>
      <c r="H53" s="134">
        <v>6297.98</v>
      </c>
      <c r="I53" s="134">
        <v>2249.0300000000002</v>
      </c>
      <c r="J53" s="134">
        <v>232.64</v>
      </c>
    </row>
    <row r="54" spans="1:10" ht="14.45" x14ac:dyDescent="0.3">
      <c r="A54" s="5"/>
      <c r="B54" s="6">
        <v>353</v>
      </c>
      <c r="C54" s="6" t="s">
        <v>10</v>
      </c>
      <c r="D54" s="6">
        <v>7929</v>
      </c>
      <c r="E54" s="7" t="s">
        <v>570</v>
      </c>
      <c r="F54" s="8" t="s">
        <v>676</v>
      </c>
      <c r="G54" s="26">
        <v>20242.82</v>
      </c>
      <c r="H54" s="134">
        <v>14916.38</v>
      </c>
      <c r="I54" s="134">
        <v>5326.44</v>
      </c>
      <c r="J54" s="134">
        <v>551.01</v>
      </c>
    </row>
    <row r="55" spans="1:10" ht="14.45" x14ac:dyDescent="0.3">
      <c r="A55" s="5"/>
      <c r="B55" s="6">
        <v>353</v>
      </c>
      <c r="C55" s="6" t="s">
        <v>10</v>
      </c>
      <c r="D55" s="6">
        <v>7930</v>
      </c>
      <c r="E55" s="7" t="s">
        <v>697</v>
      </c>
      <c r="F55" s="8" t="s">
        <v>676</v>
      </c>
      <c r="G55" s="26">
        <v>19151.72</v>
      </c>
      <c r="H55" s="134">
        <v>14112.25</v>
      </c>
      <c r="I55" s="134">
        <v>5039.47</v>
      </c>
      <c r="J55" s="134">
        <v>521.32000000000005</v>
      </c>
    </row>
    <row r="56" spans="1:10" ht="14.45" x14ac:dyDescent="0.3">
      <c r="A56" s="5"/>
      <c r="B56" s="6">
        <v>353</v>
      </c>
      <c r="C56" s="6" t="s">
        <v>10</v>
      </c>
      <c r="D56" s="6">
        <v>7931</v>
      </c>
      <c r="E56" s="7" t="s">
        <v>400</v>
      </c>
      <c r="F56" s="8" t="s">
        <v>676</v>
      </c>
      <c r="G56" s="26">
        <v>6097.17</v>
      </c>
      <c r="H56" s="134">
        <v>4492.5</v>
      </c>
      <c r="I56" s="134">
        <v>1604.67</v>
      </c>
      <c r="J56" s="134">
        <v>165.95</v>
      </c>
    </row>
    <row r="57" spans="1:10" ht="14.45" x14ac:dyDescent="0.3">
      <c r="A57" s="5"/>
      <c r="B57" s="6">
        <v>353</v>
      </c>
      <c r="C57" s="6" t="s">
        <v>10</v>
      </c>
      <c r="D57" s="6">
        <v>7932</v>
      </c>
      <c r="E57" s="7" t="s">
        <v>698</v>
      </c>
      <c r="F57" s="8" t="s">
        <v>676</v>
      </c>
      <c r="G57" s="26">
        <v>3954.78</v>
      </c>
      <c r="H57" s="134">
        <v>2913.95</v>
      </c>
      <c r="I57" s="134">
        <v>1040.83</v>
      </c>
      <c r="J57" s="134">
        <v>107.64</v>
      </c>
    </row>
    <row r="58" spans="1:10" ht="14.45" x14ac:dyDescent="0.3">
      <c r="A58" s="5"/>
      <c r="B58" s="6">
        <v>353</v>
      </c>
      <c r="C58" s="6" t="s">
        <v>10</v>
      </c>
      <c r="D58" s="6">
        <v>7933</v>
      </c>
      <c r="E58" s="7" t="s">
        <v>699</v>
      </c>
      <c r="F58" s="8" t="s">
        <v>676</v>
      </c>
      <c r="G58" s="26">
        <v>2459.4299999999998</v>
      </c>
      <c r="H58" s="134">
        <v>1812.25</v>
      </c>
      <c r="I58" s="134">
        <v>647.17999999999995</v>
      </c>
      <c r="J58" s="134">
        <v>66.94</v>
      </c>
    </row>
    <row r="59" spans="1:10" ht="14.45" x14ac:dyDescent="0.3">
      <c r="A59" s="5"/>
      <c r="B59" s="6">
        <v>353</v>
      </c>
      <c r="C59" s="6" t="s">
        <v>10</v>
      </c>
      <c r="D59" s="6">
        <v>7934</v>
      </c>
      <c r="E59" s="7" t="s">
        <v>700</v>
      </c>
      <c r="F59" s="8" t="s">
        <v>676</v>
      </c>
      <c r="G59" s="26">
        <v>10247.219999999999</v>
      </c>
      <c r="H59" s="134">
        <v>7550.39</v>
      </c>
      <c r="I59" s="134">
        <v>2696.83</v>
      </c>
      <c r="J59" s="134">
        <v>278.92</v>
      </c>
    </row>
    <row r="60" spans="1:10" ht="14.45" x14ac:dyDescent="0.3">
      <c r="A60" s="5"/>
      <c r="B60" s="6">
        <v>353</v>
      </c>
      <c r="C60" s="6" t="s">
        <v>10</v>
      </c>
      <c r="D60" s="6">
        <v>7935</v>
      </c>
      <c r="E60" s="7" t="s">
        <v>701</v>
      </c>
      <c r="F60" s="8" t="s">
        <v>676</v>
      </c>
      <c r="G60" s="26">
        <v>7179.91</v>
      </c>
      <c r="H60" s="134">
        <v>5290.88</v>
      </c>
      <c r="I60" s="134">
        <v>1889.03</v>
      </c>
      <c r="J60" s="134">
        <v>195.44</v>
      </c>
    </row>
    <row r="61" spans="1:10" ht="14.45" x14ac:dyDescent="0.3">
      <c r="A61" s="5"/>
      <c r="B61" s="6">
        <v>353</v>
      </c>
      <c r="C61" s="6" t="s">
        <v>10</v>
      </c>
      <c r="D61" s="6">
        <v>7936</v>
      </c>
      <c r="E61" s="7" t="s">
        <v>702</v>
      </c>
      <c r="F61" s="8" t="s">
        <v>676</v>
      </c>
      <c r="G61" s="26">
        <v>1575.47</v>
      </c>
      <c r="H61" s="134">
        <v>1160.44</v>
      </c>
      <c r="I61" s="134">
        <v>415.03</v>
      </c>
      <c r="J61" s="134">
        <v>42.87</v>
      </c>
    </row>
    <row r="62" spans="1:10" ht="14.45" x14ac:dyDescent="0.3">
      <c r="A62" s="5"/>
      <c r="B62" s="6">
        <v>353</v>
      </c>
      <c r="C62" s="6" t="s">
        <v>10</v>
      </c>
      <c r="D62" s="6">
        <v>7937</v>
      </c>
      <c r="E62" s="7" t="s">
        <v>703</v>
      </c>
      <c r="F62" s="8" t="s">
        <v>676</v>
      </c>
      <c r="G62" s="26">
        <v>6465.89</v>
      </c>
      <c r="H62" s="134">
        <v>4764.6400000000003</v>
      </c>
      <c r="I62" s="134">
        <v>1701.25</v>
      </c>
      <c r="J62" s="134">
        <v>176</v>
      </c>
    </row>
    <row r="63" spans="1:10" ht="14.45" x14ac:dyDescent="0.3">
      <c r="A63" s="5"/>
      <c r="B63" s="6">
        <v>353</v>
      </c>
      <c r="C63" s="6" t="s">
        <v>10</v>
      </c>
      <c r="D63" s="6">
        <v>7938</v>
      </c>
      <c r="E63" s="7" t="s">
        <v>704</v>
      </c>
      <c r="F63" s="8" t="s">
        <v>676</v>
      </c>
      <c r="G63" s="26">
        <v>3532.83</v>
      </c>
      <c r="H63" s="134">
        <v>2602.7600000000002</v>
      </c>
      <c r="I63" s="134">
        <v>930.07</v>
      </c>
      <c r="J63" s="134">
        <v>96.15</v>
      </c>
    </row>
    <row r="64" spans="1:10" ht="14.45" x14ac:dyDescent="0.3">
      <c r="A64" s="5"/>
      <c r="B64" s="6">
        <v>353</v>
      </c>
      <c r="C64" s="6" t="s">
        <v>10</v>
      </c>
      <c r="D64" s="6">
        <v>7939</v>
      </c>
      <c r="E64" s="7" t="s">
        <v>705</v>
      </c>
      <c r="F64" s="8" t="s">
        <v>676</v>
      </c>
      <c r="G64" s="26">
        <v>11433.82</v>
      </c>
      <c r="H64" s="134">
        <v>8425.01</v>
      </c>
      <c r="I64" s="134">
        <v>3008.81</v>
      </c>
      <c r="J64" s="134">
        <v>311.22000000000003</v>
      </c>
    </row>
    <row r="65" spans="1:10" ht="14.45" x14ac:dyDescent="0.3">
      <c r="A65" s="5"/>
      <c r="B65" s="6">
        <v>353</v>
      </c>
      <c r="C65" s="6" t="s">
        <v>10</v>
      </c>
      <c r="D65" s="6">
        <v>7940</v>
      </c>
      <c r="E65" s="7" t="s">
        <v>706</v>
      </c>
      <c r="F65" s="8" t="s">
        <v>676</v>
      </c>
      <c r="G65" s="26">
        <v>341.9</v>
      </c>
      <c r="H65" s="134">
        <v>250.51</v>
      </c>
      <c r="I65" s="134">
        <v>91.39</v>
      </c>
      <c r="J65" s="134">
        <v>9.4</v>
      </c>
    </row>
    <row r="66" spans="1:10" ht="14.45" x14ac:dyDescent="0.3">
      <c r="A66" s="5"/>
      <c r="B66" s="6">
        <v>353</v>
      </c>
      <c r="C66" s="6" t="s">
        <v>10</v>
      </c>
      <c r="D66" s="6">
        <v>7941</v>
      </c>
      <c r="E66" s="7" t="s">
        <v>707</v>
      </c>
      <c r="F66" s="8" t="s">
        <v>676</v>
      </c>
      <c r="G66" s="26">
        <v>512.85</v>
      </c>
      <c r="H66" s="134">
        <v>376.72</v>
      </c>
      <c r="I66" s="134">
        <v>136.13</v>
      </c>
      <c r="J66" s="134">
        <v>14.12</v>
      </c>
    </row>
    <row r="67" spans="1:10" ht="14.45" x14ac:dyDescent="0.3">
      <c r="A67" s="5"/>
      <c r="B67" s="6">
        <v>353</v>
      </c>
      <c r="C67" s="6" t="s">
        <v>10</v>
      </c>
      <c r="D67" s="6">
        <v>7942</v>
      </c>
      <c r="E67" s="7" t="s">
        <v>708</v>
      </c>
      <c r="F67" s="8" t="s">
        <v>676</v>
      </c>
      <c r="G67" s="26">
        <v>512.85</v>
      </c>
      <c r="H67" s="134">
        <v>376.72</v>
      </c>
      <c r="I67" s="134">
        <v>136.13</v>
      </c>
      <c r="J67" s="134">
        <v>14.12</v>
      </c>
    </row>
    <row r="68" spans="1:10" ht="14.45" x14ac:dyDescent="0.3">
      <c r="A68" s="5"/>
      <c r="B68" s="6">
        <v>353</v>
      </c>
      <c r="C68" s="6" t="s">
        <v>10</v>
      </c>
      <c r="D68" s="6">
        <v>7943</v>
      </c>
      <c r="E68" s="7" t="s">
        <v>709</v>
      </c>
      <c r="F68" s="8" t="s">
        <v>676</v>
      </c>
      <c r="G68" s="26">
        <v>587.23</v>
      </c>
      <c r="H68" s="134">
        <v>587.23</v>
      </c>
      <c r="I68" s="134">
        <v>0</v>
      </c>
      <c r="J68" s="144">
        <v>0</v>
      </c>
    </row>
    <row r="69" spans="1:10" ht="14.45" x14ac:dyDescent="0.3">
      <c r="A69" s="5"/>
      <c r="B69" s="6">
        <v>353</v>
      </c>
      <c r="C69" s="6" t="s">
        <v>10</v>
      </c>
      <c r="D69" s="6">
        <v>7944</v>
      </c>
      <c r="E69" s="7" t="s">
        <v>471</v>
      </c>
      <c r="F69" s="8" t="s">
        <v>676</v>
      </c>
      <c r="G69" s="26">
        <v>0</v>
      </c>
      <c r="H69" s="136">
        <v>0</v>
      </c>
      <c r="I69" s="136">
        <v>0</v>
      </c>
      <c r="J69" s="136">
        <v>0</v>
      </c>
    </row>
    <row r="70" spans="1:10" ht="14.45" x14ac:dyDescent="0.3">
      <c r="A70" s="5"/>
      <c r="B70" s="6">
        <v>353</v>
      </c>
      <c r="C70" s="6" t="s">
        <v>10</v>
      </c>
      <c r="D70" s="6">
        <v>7945</v>
      </c>
      <c r="E70" s="7" t="s">
        <v>710</v>
      </c>
      <c r="F70" s="8" t="s">
        <v>676</v>
      </c>
      <c r="G70" s="26">
        <v>0</v>
      </c>
      <c r="H70" s="136">
        <v>0</v>
      </c>
      <c r="I70" s="136">
        <v>0</v>
      </c>
      <c r="J70" s="136">
        <v>0</v>
      </c>
    </row>
    <row r="71" spans="1:10" ht="14.45" x14ac:dyDescent="0.3">
      <c r="A71" s="5"/>
      <c r="B71" s="6">
        <v>353</v>
      </c>
      <c r="C71" s="6" t="s">
        <v>10</v>
      </c>
      <c r="D71" s="6">
        <v>7946</v>
      </c>
      <c r="E71" s="7" t="s">
        <v>711</v>
      </c>
      <c r="F71" s="8" t="s">
        <v>676</v>
      </c>
      <c r="G71" s="26">
        <v>0</v>
      </c>
      <c r="H71" s="136">
        <v>0</v>
      </c>
      <c r="I71" s="136">
        <v>0</v>
      </c>
      <c r="J71" s="136">
        <v>0</v>
      </c>
    </row>
    <row r="72" spans="1:10" ht="14.45" x14ac:dyDescent="0.3">
      <c r="A72" s="5"/>
      <c r="B72" s="6">
        <v>353</v>
      </c>
      <c r="C72" s="6" t="s">
        <v>10</v>
      </c>
      <c r="D72" s="6">
        <v>7947</v>
      </c>
      <c r="E72" s="7" t="s">
        <v>712</v>
      </c>
      <c r="F72" s="8" t="s">
        <v>676</v>
      </c>
      <c r="G72" s="26">
        <v>0</v>
      </c>
      <c r="H72" s="136">
        <v>0</v>
      </c>
      <c r="I72" s="136">
        <v>0</v>
      </c>
      <c r="J72" s="136">
        <v>0</v>
      </c>
    </row>
    <row r="73" spans="1:10" ht="14.45" x14ac:dyDescent="0.3">
      <c r="A73" s="5"/>
      <c r="B73" s="6">
        <v>353</v>
      </c>
      <c r="C73" s="6" t="s">
        <v>10</v>
      </c>
      <c r="D73" s="6">
        <v>7948</v>
      </c>
      <c r="E73" s="7" t="s">
        <v>71</v>
      </c>
      <c r="F73" s="8" t="s">
        <v>676</v>
      </c>
      <c r="G73" s="26">
        <v>2042.4</v>
      </c>
      <c r="H73" s="134">
        <v>1717.84</v>
      </c>
      <c r="I73" s="134">
        <v>324.56</v>
      </c>
      <c r="J73" s="134">
        <v>54.73</v>
      </c>
    </row>
    <row r="74" spans="1:10" ht="14.45" x14ac:dyDescent="0.3">
      <c r="A74" s="5"/>
      <c r="B74" s="6">
        <v>353</v>
      </c>
      <c r="C74" s="6" t="s">
        <v>10</v>
      </c>
      <c r="D74" s="6">
        <v>7949</v>
      </c>
      <c r="E74" s="7" t="s">
        <v>713</v>
      </c>
      <c r="F74" s="8" t="s">
        <v>676</v>
      </c>
      <c r="G74" s="26">
        <v>3255.6</v>
      </c>
      <c r="H74" s="134">
        <v>2399.2800000000002</v>
      </c>
      <c r="I74" s="134">
        <v>856.32</v>
      </c>
      <c r="J74" s="134">
        <v>88.62</v>
      </c>
    </row>
    <row r="75" spans="1:10" ht="14.45" x14ac:dyDescent="0.3">
      <c r="A75" s="5"/>
      <c r="B75" s="6">
        <v>353</v>
      </c>
      <c r="C75" s="6" t="s">
        <v>10</v>
      </c>
      <c r="D75" s="6">
        <v>7950</v>
      </c>
      <c r="E75" s="7" t="s">
        <v>507</v>
      </c>
      <c r="F75" s="8" t="s">
        <v>676</v>
      </c>
      <c r="G75" s="26">
        <v>19964.650000000001</v>
      </c>
      <c r="H75" s="136">
        <v>19964.650000000001</v>
      </c>
      <c r="I75" s="136">
        <v>0</v>
      </c>
      <c r="J75" s="145">
        <v>0</v>
      </c>
    </row>
    <row r="76" spans="1:10" ht="14.45" x14ac:dyDescent="0.3">
      <c r="A76" s="5"/>
      <c r="B76" s="6">
        <v>353</v>
      </c>
      <c r="C76" s="6" t="s">
        <v>10</v>
      </c>
      <c r="D76" s="6">
        <v>7951</v>
      </c>
      <c r="E76" s="7" t="s">
        <v>714</v>
      </c>
      <c r="F76" s="8" t="s">
        <v>676</v>
      </c>
      <c r="G76" s="26">
        <v>10623.8</v>
      </c>
      <c r="H76" s="136">
        <v>10623.8</v>
      </c>
      <c r="I76" s="136">
        <v>0</v>
      </c>
      <c r="J76" s="145">
        <v>0</v>
      </c>
    </row>
    <row r="77" spans="1:10" ht="14.45" x14ac:dyDescent="0.3">
      <c r="A77" s="5"/>
      <c r="B77" s="6">
        <v>353</v>
      </c>
      <c r="C77" s="6" t="s">
        <v>10</v>
      </c>
      <c r="D77" s="6">
        <v>7952</v>
      </c>
      <c r="E77" s="7" t="s">
        <v>715</v>
      </c>
      <c r="F77" s="8" t="s">
        <v>676</v>
      </c>
      <c r="G77" s="26">
        <v>231.51</v>
      </c>
      <c r="H77" s="136">
        <v>231.51</v>
      </c>
      <c r="I77" s="136">
        <v>0</v>
      </c>
      <c r="J77" s="145">
        <v>0</v>
      </c>
    </row>
    <row r="78" spans="1:10" ht="14.45" x14ac:dyDescent="0.3">
      <c r="A78" s="5"/>
      <c r="B78" s="6">
        <v>353</v>
      </c>
      <c r="C78" s="6" t="s">
        <v>10</v>
      </c>
      <c r="D78" s="6">
        <v>7953</v>
      </c>
      <c r="E78" s="7" t="s">
        <v>716</v>
      </c>
      <c r="F78" s="8" t="s">
        <v>676</v>
      </c>
      <c r="G78" s="26">
        <v>11008.38</v>
      </c>
      <c r="H78" s="136">
        <v>11008.38</v>
      </c>
      <c r="I78" s="136">
        <v>0</v>
      </c>
      <c r="J78" s="145">
        <v>0</v>
      </c>
    </row>
    <row r="79" spans="1:10" ht="14.45" x14ac:dyDescent="0.3">
      <c r="A79" s="5"/>
      <c r="B79" s="6">
        <v>353</v>
      </c>
      <c r="C79" s="6" t="s">
        <v>10</v>
      </c>
      <c r="D79" s="6">
        <v>7954</v>
      </c>
      <c r="E79" s="7" t="s">
        <v>410</v>
      </c>
      <c r="F79" s="8" t="s">
        <v>676</v>
      </c>
      <c r="G79" s="26">
        <v>17491.98</v>
      </c>
      <c r="H79" s="136">
        <v>17491.98</v>
      </c>
      <c r="I79" s="136">
        <v>0</v>
      </c>
      <c r="J79" s="145">
        <v>0</v>
      </c>
    </row>
    <row r="80" spans="1:10" ht="14.45" x14ac:dyDescent="0.3">
      <c r="A80" s="5"/>
      <c r="B80" s="6">
        <v>353</v>
      </c>
      <c r="C80" s="6" t="s">
        <v>10</v>
      </c>
      <c r="D80" s="6">
        <v>7955</v>
      </c>
      <c r="E80" s="7" t="s">
        <v>717</v>
      </c>
      <c r="F80" s="8" t="s">
        <v>676</v>
      </c>
      <c r="G80" s="26">
        <v>1462.38</v>
      </c>
      <c r="H80" s="136">
        <v>1462.38</v>
      </c>
      <c r="I80" s="136">
        <v>0</v>
      </c>
      <c r="J80" s="145">
        <v>0</v>
      </c>
    </row>
    <row r="81" spans="1:11" ht="14.45" x14ac:dyDescent="0.3">
      <c r="A81" s="5"/>
      <c r="B81" s="6">
        <v>353</v>
      </c>
      <c r="C81" s="6" t="s">
        <v>10</v>
      </c>
      <c r="D81" s="6">
        <v>7956</v>
      </c>
      <c r="E81" s="7" t="s">
        <v>718</v>
      </c>
      <c r="F81" s="8" t="s">
        <v>676</v>
      </c>
      <c r="G81" s="26">
        <v>0</v>
      </c>
      <c r="H81" s="136">
        <v>0</v>
      </c>
      <c r="I81" s="136">
        <v>0</v>
      </c>
      <c r="J81" s="145">
        <v>0</v>
      </c>
    </row>
    <row r="82" spans="1:11" ht="14.45" x14ac:dyDescent="0.3">
      <c r="A82" s="5"/>
      <c r="B82" s="6">
        <v>353</v>
      </c>
      <c r="C82" s="6" t="s">
        <v>10</v>
      </c>
      <c r="D82" s="6">
        <v>7957</v>
      </c>
      <c r="E82" s="7" t="s">
        <v>719</v>
      </c>
      <c r="F82" s="8" t="s">
        <v>676</v>
      </c>
      <c r="G82" s="26">
        <v>0</v>
      </c>
      <c r="H82" s="136">
        <v>0</v>
      </c>
      <c r="I82" s="136">
        <v>0</v>
      </c>
      <c r="J82" s="145">
        <v>0</v>
      </c>
    </row>
    <row r="83" spans="1:11" ht="14.45" x14ac:dyDescent="0.3">
      <c r="A83" s="5"/>
      <c r="B83" s="6">
        <v>353</v>
      </c>
      <c r="C83" s="6" t="s">
        <v>10</v>
      </c>
      <c r="D83" s="6">
        <v>7958</v>
      </c>
      <c r="E83" s="7" t="s">
        <v>720</v>
      </c>
      <c r="F83" s="8" t="s">
        <v>676</v>
      </c>
      <c r="G83" s="26">
        <v>17170.43</v>
      </c>
      <c r="H83" s="136">
        <v>17170.43</v>
      </c>
      <c r="I83" s="136">
        <v>0</v>
      </c>
      <c r="J83" s="145">
        <v>0</v>
      </c>
    </row>
    <row r="84" spans="1:11" ht="14.45" x14ac:dyDescent="0.3">
      <c r="A84" s="5"/>
      <c r="B84" s="6">
        <v>353</v>
      </c>
      <c r="C84" s="6" t="s">
        <v>10</v>
      </c>
      <c r="D84" s="6">
        <v>7959</v>
      </c>
      <c r="E84" s="7" t="s">
        <v>469</v>
      </c>
      <c r="F84" s="8" t="s">
        <v>676</v>
      </c>
      <c r="G84" s="26">
        <v>19678.47</v>
      </c>
      <c r="H84" s="136">
        <v>19678.47</v>
      </c>
      <c r="I84" s="136">
        <v>0</v>
      </c>
      <c r="J84" s="145">
        <v>0</v>
      </c>
    </row>
    <row r="85" spans="1:11" ht="14.45" x14ac:dyDescent="0.3">
      <c r="A85" s="5"/>
      <c r="B85" s="6">
        <v>353</v>
      </c>
      <c r="C85" s="6" t="s">
        <v>10</v>
      </c>
      <c r="D85" s="6">
        <v>7960</v>
      </c>
      <c r="E85" s="7" t="s">
        <v>341</v>
      </c>
      <c r="F85" s="8" t="s">
        <v>676</v>
      </c>
      <c r="G85" s="26">
        <v>2122.19</v>
      </c>
      <c r="H85" s="136">
        <v>2122.19</v>
      </c>
      <c r="I85" s="136">
        <v>0</v>
      </c>
      <c r="J85" s="145">
        <v>0</v>
      </c>
    </row>
    <row r="86" spans="1:11" ht="14.45" x14ac:dyDescent="0.3">
      <c r="A86" s="5"/>
      <c r="B86" s="6">
        <v>353</v>
      </c>
      <c r="C86" s="6" t="s">
        <v>10</v>
      </c>
      <c r="D86" s="6">
        <v>7961</v>
      </c>
      <c r="E86" s="7" t="s">
        <v>721</v>
      </c>
      <c r="F86" s="8" t="s">
        <v>676</v>
      </c>
      <c r="G86" s="26">
        <v>14726.7</v>
      </c>
      <c r="H86" s="136">
        <v>14726.7</v>
      </c>
      <c r="I86" s="136">
        <v>0</v>
      </c>
      <c r="J86" s="145">
        <v>0</v>
      </c>
    </row>
    <row r="87" spans="1:11" ht="14.45" x14ac:dyDescent="0.3">
      <c r="A87" s="5"/>
      <c r="B87" s="6">
        <v>353</v>
      </c>
      <c r="C87" s="6" t="s">
        <v>10</v>
      </c>
      <c r="D87" s="6">
        <v>7962</v>
      </c>
      <c r="E87" s="7" t="s">
        <v>408</v>
      </c>
      <c r="F87" s="8" t="s">
        <v>676</v>
      </c>
      <c r="G87" s="26">
        <v>4489.78</v>
      </c>
      <c r="H87" s="136">
        <v>4489.78</v>
      </c>
      <c r="I87" s="136">
        <v>0</v>
      </c>
      <c r="J87" s="145">
        <v>0</v>
      </c>
    </row>
    <row r="88" spans="1:11" ht="14.45" x14ac:dyDescent="0.3">
      <c r="A88" s="5"/>
      <c r="B88" s="6">
        <v>353</v>
      </c>
      <c r="C88" s="6" t="s">
        <v>10</v>
      </c>
      <c r="D88" s="6">
        <v>7963</v>
      </c>
      <c r="E88" s="7" t="s">
        <v>79</v>
      </c>
      <c r="F88" s="8" t="s">
        <v>676</v>
      </c>
      <c r="G88" s="26">
        <v>4720.26</v>
      </c>
      <c r="H88" s="136">
        <v>4720.26</v>
      </c>
      <c r="I88" s="136">
        <v>0</v>
      </c>
      <c r="J88" s="145">
        <v>0</v>
      </c>
    </row>
    <row r="89" spans="1:11" ht="14.45" x14ac:dyDescent="0.3">
      <c r="A89" s="5"/>
      <c r="B89" s="6">
        <v>353</v>
      </c>
      <c r="C89" s="6" t="s">
        <v>10</v>
      </c>
      <c r="D89" s="6">
        <v>7964</v>
      </c>
      <c r="E89" s="7" t="s">
        <v>80</v>
      </c>
      <c r="F89" s="8" t="s">
        <v>676</v>
      </c>
      <c r="G89" s="26">
        <v>34983.949999999997</v>
      </c>
      <c r="H89" s="136">
        <v>34983.949999999997</v>
      </c>
      <c r="I89" s="136">
        <v>0</v>
      </c>
      <c r="J89" s="145">
        <v>0</v>
      </c>
    </row>
    <row r="90" spans="1:11" ht="14.45" x14ac:dyDescent="0.3">
      <c r="A90" s="5"/>
      <c r="B90" s="6">
        <v>353</v>
      </c>
      <c r="C90" s="6" t="s">
        <v>10</v>
      </c>
      <c r="D90" s="6">
        <v>7965</v>
      </c>
      <c r="E90" s="7" t="s">
        <v>722</v>
      </c>
      <c r="F90" s="8" t="s">
        <v>676</v>
      </c>
      <c r="G90" s="26">
        <v>15434.1</v>
      </c>
      <c r="H90" s="136">
        <v>15434.1</v>
      </c>
      <c r="I90" s="136">
        <v>0</v>
      </c>
      <c r="J90" s="145">
        <v>0</v>
      </c>
    </row>
    <row r="91" spans="1:11" ht="14.45" x14ac:dyDescent="0.3">
      <c r="A91" s="5"/>
      <c r="B91" s="6">
        <v>353</v>
      </c>
      <c r="C91" s="6" t="s">
        <v>10</v>
      </c>
      <c r="D91" s="6">
        <v>7966</v>
      </c>
      <c r="E91" s="7" t="s">
        <v>486</v>
      </c>
      <c r="F91" s="8" t="s">
        <v>676</v>
      </c>
      <c r="G91" s="26">
        <v>18289.400000000001</v>
      </c>
      <c r="H91" s="136">
        <v>18289.400000000001</v>
      </c>
      <c r="I91" s="136">
        <v>0</v>
      </c>
      <c r="J91" s="145">
        <v>0</v>
      </c>
    </row>
    <row r="92" spans="1:11" ht="14.45" x14ac:dyDescent="0.3">
      <c r="A92" s="5"/>
      <c r="B92" s="6">
        <v>353</v>
      </c>
      <c r="C92" s="6" t="s">
        <v>10</v>
      </c>
      <c r="D92" s="6">
        <v>7967</v>
      </c>
      <c r="E92" s="7" t="s">
        <v>723</v>
      </c>
      <c r="F92" s="8" t="s">
        <v>676</v>
      </c>
      <c r="G92" s="26">
        <v>25466.26</v>
      </c>
      <c r="H92" s="136">
        <v>25466.26</v>
      </c>
      <c r="I92" s="136">
        <v>0</v>
      </c>
      <c r="J92" s="145">
        <v>0</v>
      </c>
    </row>
    <row r="93" spans="1:11" ht="14.45" x14ac:dyDescent="0.3">
      <c r="A93" s="5"/>
      <c r="B93" s="6">
        <v>353</v>
      </c>
      <c r="C93" s="6" t="s">
        <v>10</v>
      </c>
      <c r="D93" s="6">
        <v>7968</v>
      </c>
      <c r="E93" s="7" t="s">
        <v>724</v>
      </c>
      <c r="F93" s="8" t="s">
        <v>676</v>
      </c>
      <c r="G93" s="26">
        <v>7794.22</v>
      </c>
      <c r="H93" s="136">
        <v>7794.22</v>
      </c>
      <c r="I93" s="136">
        <v>0</v>
      </c>
      <c r="J93" s="145">
        <v>0</v>
      </c>
    </row>
    <row r="94" spans="1:11" ht="14.45" x14ac:dyDescent="0.3">
      <c r="A94" s="5"/>
      <c r="B94" s="6">
        <v>353</v>
      </c>
      <c r="C94" s="6" t="s">
        <v>10</v>
      </c>
      <c r="D94" s="6">
        <v>7969</v>
      </c>
      <c r="E94" s="7" t="s">
        <v>725</v>
      </c>
      <c r="F94" s="8" t="s">
        <v>676</v>
      </c>
      <c r="G94" s="26">
        <v>3588.43</v>
      </c>
      <c r="H94" s="136">
        <v>3588.43</v>
      </c>
      <c r="I94" s="136">
        <v>0</v>
      </c>
      <c r="J94" s="145">
        <v>0</v>
      </c>
    </row>
    <row r="95" spans="1:11" ht="14.45" x14ac:dyDescent="0.3">
      <c r="A95" s="5"/>
      <c r="B95" s="6">
        <v>353</v>
      </c>
      <c r="C95" s="6" t="s">
        <v>10</v>
      </c>
      <c r="D95" s="6">
        <v>7970</v>
      </c>
      <c r="E95" s="7" t="s">
        <v>208</v>
      </c>
      <c r="F95" s="8" t="s">
        <v>676</v>
      </c>
      <c r="G95" s="26">
        <v>0</v>
      </c>
      <c r="H95" s="136">
        <v>0</v>
      </c>
      <c r="I95" s="136">
        <v>0</v>
      </c>
      <c r="J95" s="145">
        <v>0</v>
      </c>
    </row>
    <row r="96" spans="1:11" ht="14.45" x14ac:dyDescent="0.3">
      <c r="A96" s="5"/>
      <c r="B96" s="6">
        <v>353</v>
      </c>
      <c r="C96" s="6" t="s">
        <v>10</v>
      </c>
      <c r="D96" s="6">
        <v>7977</v>
      </c>
      <c r="E96" s="7" t="s">
        <v>726</v>
      </c>
      <c r="F96" s="8" t="s">
        <v>676</v>
      </c>
      <c r="G96" s="26">
        <v>57877.86</v>
      </c>
      <c r="H96" s="136">
        <v>57877.86</v>
      </c>
      <c r="I96" s="136">
        <v>0</v>
      </c>
      <c r="J96" s="145">
        <v>0</v>
      </c>
      <c r="K96" s="131"/>
    </row>
    <row r="97" spans="1:11" ht="14.45" x14ac:dyDescent="0.3">
      <c r="A97" s="5"/>
      <c r="B97" s="6">
        <v>353</v>
      </c>
      <c r="C97" s="6" t="s">
        <v>10</v>
      </c>
      <c r="D97" s="6">
        <v>1713</v>
      </c>
      <c r="E97" s="7" t="s">
        <v>321</v>
      </c>
      <c r="F97" s="8" t="s">
        <v>676</v>
      </c>
      <c r="G97" s="26">
        <v>0</v>
      </c>
      <c r="H97" s="136">
        <v>0</v>
      </c>
      <c r="I97" s="136">
        <v>0</v>
      </c>
      <c r="J97" s="136">
        <v>0</v>
      </c>
      <c r="K97" s="138"/>
    </row>
    <row r="98" spans="1:11" ht="14.45" x14ac:dyDescent="0.3">
      <c r="A98" s="5"/>
      <c r="B98" s="6">
        <v>353</v>
      </c>
      <c r="C98" s="6" t="s">
        <v>10</v>
      </c>
      <c r="D98" s="6">
        <v>1714</v>
      </c>
      <c r="E98" s="7" t="s">
        <v>315</v>
      </c>
      <c r="F98" s="8" t="s">
        <v>676</v>
      </c>
      <c r="G98" s="26">
        <v>0</v>
      </c>
      <c r="H98" s="136">
        <v>0</v>
      </c>
      <c r="I98" s="136">
        <v>0</v>
      </c>
      <c r="J98" s="136">
        <v>0</v>
      </c>
    </row>
    <row r="99" spans="1:11" ht="14.45" x14ac:dyDescent="0.3">
      <c r="A99" s="5"/>
      <c r="B99" s="6">
        <v>353</v>
      </c>
      <c r="C99" s="6" t="s">
        <v>10</v>
      </c>
      <c r="D99" s="6">
        <v>1715</v>
      </c>
      <c r="E99" s="7" t="s">
        <v>317</v>
      </c>
      <c r="F99" s="8" t="s">
        <v>676</v>
      </c>
      <c r="G99" s="26">
        <v>0</v>
      </c>
      <c r="H99" s="136">
        <v>0</v>
      </c>
      <c r="I99" s="136">
        <v>0</v>
      </c>
      <c r="J99" s="136">
        <v>0</v>
      </c>
    </row>
    <row r="100" spans="1:11" ht="14.45" x14ac:dyDescent="0.3">
      <c r="A100" s="5"/>
      <c r="B100" s="6">
        <v>353</v>
      </c>
      <c r="C100" s="6" t="s">
        <v>10</v>
      </c>
      <c r="D100" s="6">
        <v>1716</v>
      </c>
      <c r="E100" s="7" t="s">
        <v>727</v>
      </c>
      <c r="F100" s="8" t="s">
        <v>676</v>
      </c>
      <c r="G100" s="26">
        <v>0</v>
      </c>
      <c r="H100" s="136">
        <v>0</v>
      </c>
      <c r="I100" s="136">
        <v>0</v>
      </c>
      <c r="J100" s="136">
        <v>0</v>
      </c>
    </row>
    <row r="101" spans="1:11" ht="14.45" x14ac:dyDescent="0.3">
      <c r="A101" s="5"/>
      <c r="B101" s="6">
        <v>353</v>
      </c>
      <c r="C101" s="6" t="s">
        <v>10</v>
      </c>
      <c r="D101" s="6">
        <v>1724</v>
      </c>
      <c r="E101" s="7" t="s">
        <v>728</v>
      </c>
      <c r="F101" s="8" t="s">
        <v>676</v>
      </c>
      <c r="G101" s="26">
        <v>0</v>
      </c>
      <c r="H101" s="136">
        <v>0</v>
      </c>
      <c r="I101" s="136">
        <v>0</v>
      </c>
      <c r="J101" s="136">
        <v>0</v>
      </c>
    </row>
    <row r="102" spans="1:11" ht="14.45" x14ac:dyDescent="0.3">
      <c r="A102" s="5"/>
      <c r="B102" s="6">
        <v>353</v>
      </c>
      <c r="C102" s="6" t="s">
        <v>10</v>
      </c>
      <c r="D102" s="6">
        <v>1725</v>
      </c>
      <c r="E102" s="7" t="s">
        <v>319</v>
      </c>
      <c r="F102" s="8" t="s">
        <v>676</v>
      </c>
      <c r="G102" s="26">
        <v>0</v>
      </c>
      <c r="H102" s="136">
        <v>0</v>
      </c>
      <c r="I102" s="136">
        <v>0</v>
      </c>
      <c r="J102" s="136">
        <v>0</v>
      </c>
    </row>
    <row r="103" spans="1:11" ht="14.45" x14ac:dyDescent="0.3">
      <c r="A103" s="5"/>
      <c r="B103" s="6">
        <v>353</v>
      </c>
      <c r="C103" s="6" t="s">
        <v>10</v>
      </c>
      <c r="D103" s="6">
        <v>1726</v>
      </c>
      <c r="E103" s="7" t="s">
        <v>495</v>
      </c>
      <c r="F103" s="8" t="s">
        <v>676</v>
      </c>
      <c r="G103" s="26">
        <v>0</v>
      </c>
      <c r="H103" s="136">
        <v>0</v>
      </c>
      <c r="I103" s="136">
        <v>0</v>
      </c>
      <c r="J103" s="136">
        <v>0</v>
      </c>
    </row>
    <row r="104" spans="1:11" ht="14.45" x14ac:dyDescent="0.3">
      <c r="A104" s="5"/>
      <c r="B104" s="6">
        <v>355</v>
      </c>
      <c r="C104" s="6" t="s">
        <v>10</v>
      </c>
      <c r="D104" s="6">
        <v>90251</v>
      </c>
      <c r="E104" s="7" t="s">
        <v>605</v>
      </c>
      <c r="F104" s="8" t="s">
        <v>676</v>
      </c>
      <c r="G104" s="26">
        <v>20258.46</v>
      </c>
      <c r="H104" s="134">
        <v>1812.05</v>
      </c>
      <c r="I104" s="134">
        <v>18446.41</v>
      </c>
      <c r="J104" s="134">
        <v>557.57000000000005</v>
      </c>
    </row>
    <row r="105" spans="1:11" ht="14.45" x14ac:dyDescent="0.3">
      <c r="A105" s="5"/>
      <c r="B105" s="6"/>
      <c r="C105" s="6"/>
      <c r="D105" s="6"/>
      <c r="E105" s="7" t="s">
        <v>836</v>
      </c>
      <c r="F105" s="8" t="s">
        <v>676</v>
      </c>
      <c r="G105" s="26">
        <f>SUM(G6:G104)</f>
        <v>1455297.8699999992</v>
      </c>
      <c r="H105" s="26">
        <f>SUM(H6:H104)</f>
        <v>813950.29</v>
      </c>
      <c r="I105" s="26">
        <f>SUM(I6:I104)</f>
        <v>641347.58000000019</v>
      </c>
      <c r="J105" s="26">
        <f>SUM(J6:J104)</f>
        <v>31768.959999999992</v>
      </c>
    </row>
    <row r="106" spans="1:11" ht="14.45" x14ac:dyDescent="0.3">
      <c r="A106" s="17"/>
      <c r="B106" s="17"/>
      <c r="C106" s="17"/>
      <c r="D106" s="17"/>
      <c r="E106" s="72"/>
      <c r="F106" s="15"/>
      <c r="G106" s="54"/>
      <c r="H106" s="54"/>
      <c r="I106" s="54"/>
      <c r="J106" s="54"/>
    </row>
    <row r="108" spans="1:11" ht="14.45" x14ac:dyDescent="0.3">
      <c r="B108" s="13" t="s">
        <v>799</v>
      </c>
      <c r="C108" s="23" t="str">
        <f>IF($F$2="N","T"," ")</f>
        <v>T</v>
      </c>
      <c r="G108" s="19">
        <f>SUMIF($C$6:$C104,$C108,G$6:G104)</f>
        <v>1455297.8699999992</v>
      </c>
      <c r="H108" s="19">
        <f>SUMIF($C$6:$C104,$C108,H$6:H104)</f>
        <v>813950.29</v>
      </c>
      <c r="I108" s="19">
        <f>SUMIF($C$6:$C104,$C108,I$6:I104)</f>
        <v>641347.58000000019</v>
      </c>
      <c r="J108" s="19">
        <f>SUMIF($C$6:$C104,$C108,J$6:J104)</f>
        <v>31768.959999999992</v>
      </c>
    </row>
    <row r="109" spans="1:11" ht="14.45" x14ac:dyDescent="0.3">
      <c r="B109" t="s">
        <v>800</v>
      </c>
      <c r="C109" s="23" t="s">
        <v>21</v>
      </c>
      <c r="G109" s="19">
        <f>G105-G108</f>
        <v>0</v>
      </c>
      <c r="H109" s="19">
        <f>H105-H108</f>
        <v>0</v>
      </c>
      <c r="I109" s="19">
        <f>I105-I108</f>
        <v>0</v>
      </c>
      <c r="J109" s="19">
        <f>J105-J108</f>
        <v>0</v>
      </c>
    </row>
    <row r="111" spans="1:11" ht="14.45" x14ac:dyDescent="0.3">
      <c r="B111" s="131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8"/>
  <sheetViews>
    <sheetView workbookViewId="0">
      <selection activeCell="G19" sqref="G19"/>
    </sheetView>
  </sheetViews>
  <sheetFormatPr defaultRowHeight="15" x14ac:dyDescent="0.25"/>
  <cols>
    <col min="1" max="1" width="14" customWidth="1"/>
    <col min="5" max="5" width="18.28515625" customWidth="1"/>
  </cols>
  <sheetData>
    <row r="1" spans="1:10" ht="19.899999999999999" thickBot="1" x14ac:dyDescent="0.4">
      <c r="A1" s="48" t="str">
        <f>SummarySubstations!$B$1</f>
        <v>Tri-State SPP Asset Listing</v>
      </c>
      <c r="B1" s="48"/>
      <c r="C1" s="48"/>
      <c r="D1" s="48"/>
      <c r="E1" s="48"/>
      <c r="F1" t="s">
        <v>871</v>
      </c>
    </row>
    <row r="2" spans="1:10" ht="18" thickTop="1" thickBot="1" x14ac:dyDescent="0.35">
      <c r="A2" s="47" t="s">
        <v>843</v>
      </c>
      <c r="B2" s="47"/>
      <c r="C2" s="47"/>
      <c r="D2" s="47">
        <f>SummarySubstations!A40</f>
        <v>33</v>
      </c>
      <c r="E2" s="47" t="str">
        <f ca="1">RIGHT(CELL("filename",A1),LEN(CELL("filename",A1))- FIND("]",CELL("filename",A1),1))</f>
        <v>Spring Creek</v>
      </c>
      <c r="F2" t="str">
        <f>SummarySubstations!E40</f>
        <v>N</v>
      </c>
    </row>
    <row r="3" spans="1:10" thickTop="1" x14ac:dyDescent="0.3"/>
    <row r="4" spans="1:10" thickBot="1" x14ac:dyDescent="0.35"/>
    <row r="5" spans="1:10" ht="14.45" x14ac:dyDescent="0.3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  <c r="H5" s="2" t="s">
        <v>7</v>
      </c>
      <c r="I5" s="2" t="s">
        <v>8</v>
      </c>
      <c r="J5" s="4" t="s">
        <v>9</v>
      </c>
    </row>
    <row r="6" spans="1:10" ht="14.45" x14ac:dyDescent="0.3">
      <c r="A6" s="5">
        <v>871</v>
      </c>
      <c r="B6" s="6">
        <v>353</v>
      </c>
      <c r="C6" s="6" t="s">
        <v>21</v>
      </c>
      <c r="D6" s="6"/>
      <c r="E6" s="7"/>
      <c r="F6" s="8"/>
      <c r="G6" s="12"/>
      <c r="H6" s="8"/>
      <c r="I6" s="8"/>
      <c r="J6" s="10"/>
    </row>
    <row r="7" spans="1:10" ht="14.45" x14ac:dyDescent="0.3">
      <c r="A7" s="5"/>
      <c r="B7" s="6">
        <v>353</v>
      </c>
      <c r="C7" s="6" t="s">
        <v>21</v>
      </c>
      <c r="D7" s="6"/>
      <c r="E7" s="7"/>
      <c r="F7" s="8"/>
      <c r="G7" s="12"/>
      <c r="H7" s="9"/>
      <c r="I7" s="8"/>
      <c r="J7" s="10"/>
    </row>
    <row r="8" spans="1:10" ht="14.45" x14ac:dyDescent="0.3">
      <c r="A8" s="5"/>
      <c r="B8" s="6">
        <v>353</v>
      </c>
      <c r="C8" s="6" t="s">
        <v>21</v>
      </c>
      <c r="D8" s="6"/>
      <c r="E8" s="7"/>
      <c r="F8" s="8"/>
      <c r="G8" s="12"/>
      <c r="H8" s="9"/>
      <c r="I8" s="8"/>
      <c r="J8" s="10"/>
    </row>
    <row r="9" spans="1:10" ht="14.45" x14ac:dyDescent="0.3">
      <c r="A9" s="5"/>
      <c r="B9" s="6">
        <v>353</v>
      </c>
      <c r="C9" s="6" t="s">
        <v>21</v>
      </c>
      <c r="D9" s="6"/>
      <c r="E9" s="7"/>
      <c r="F9" s="8"/>
      <c r="G9" s="12"/>
      <c r="H9" s="9"/>
      <c r="I9" s="8"/>
      <c r="J9" s="10"/>
    </row>
    <row r="10" spans="1:10" ht="14.45" x14ac:dyDescent="0.3">
      <c r="A10" s="5"/>
      <c r="B10" s="6">
        <v>353</v>
      </c>
      <c r="C10" s="6" t="s">
        <v>10</v>
      </c>
      <c r="D10" s="6"/>
      <c r="E10" s="7"/>
      <c r="F10" s="8"/>
      <c r="G10" s="12"/>
      <c r="H10" s="9"/>
      <c r="I10" s="8"/>
      <c r="J10" s="10"/>
    </row>
    <row r="11" spans="1:10" ht="14.45" x14ac:dyDescent="0.3">
      <c r="A11" s="5"/>
      <c r="B11" s="6">
        <v>353</v>
      </c>
      <c r="C11" s="6" t="s">
        <v>10</v>
      </c>
      <c r="D11" s="6"/>
      <c r="E11" s="7"/>
      <c r="F11" s="8"/>
      <c r="G11" s="12"/>
      <c r="H11" s="8"/>
      <c r="I11" s="8"/>
      <c r="J11" s="10"/>
    </row>
    <row r="12" spans="1:10" ht="14.45" x14ac:dyDescent="0.3">
      <c r="A12" s="5"/>
      <c r="B12" s="6">
        <v>353</v>
      </c>
      <c r="C12" s="6" t="s">
        <v>10</v>
      </c>
      <c r="D12" s="6"/>
      <c r="E12" s="7"/>
      <c r="F12" s="8"/>
      <c r="G12" s="12"/>
      <c r="H12" s="9"/>
      <c r="I12" s="8"/>
      <c r="J12" s="10"/>
    </row>
    <row r="13" spans="1:10" ht="14.45" x14ac:dyDescent="0.3">
      <c r="A13" s="5"/>
      <c r="B13" s="6">
        <v>353</v>
      </c>
      <c r="C13" s="6" t="s">
        <v>10</v>
      </c>
      <c r="D13" s="6"/>
      <c r="E13" s="7"/>
      <c r="F13" s="8"/>
      <c r="G13" s="12"/>
      <c r="H13" s="9"/>
      <c r="I13" s="9"/>
      <c r="J13" s="11"/>
    </row>
    <row r="14" spans="1:10" ht="14.45" x14ac:dyDescent="0.3">
      <c r="A14" s="5"/>
      <c r="B14" s="6">
        <v>353</v>
      </c>
      <c r="C14" s="6" t="s">
        <v>10</v>
      </c>
      <c r="D14" s="6"/>
      <c r="E14" s="7"/>
      <c r="F14" s="8"/>
      <c r="G14" s="12"/>
      <c r="H14" s="9"/>
      <c r="I14" s="9"/>
      <c r="J14" s="11"/>
    </row>
    <row r="15" spans="1:10" ht="14.45" x14ac:dyDescent="0.3">
      <c r="A15" s="5"/>
      <c r="B15" s="6">
        <v>353</v>
      </c>
      <c r="C15" s="6" t="s">
        <v>10</v>
      </c>
      <c r="D15" s="6"/>
      <c r="E15" s="7"/>
      <c r="F15" s="8"/>
      <c r="G15" s="12"/>
      <c r="H15" s="9"/>
      <c r="I15" s="9"/>
      <c r="J15" s="10"/>
    </row>
    <row r="16" spans="1:10" ht="14.45" x14ac:dyDescent="0.3">
      <c r="A16" s="5"/>
      <c r="B16" s="6">
        <v>353</v>
      </c>
      <c r="C16" s="6" t="s">
        <v>10</v>
      </c>
      <c r="D16" s="6"/>
      <c r="E16" s="7"/>
      <c r="F16" s="8"/>
      <c r="G16" s="12"/>
      <c r="H16" s="8"/>
      <c r="I16" s="8"/>
      <c r="J16" s="10"/>
    </row>
    <row r="17" spans="1:10" ht="14.45" x14ac:dyDescent="0.3">
      <c r="A17" s="5"/>
      <c r="B17" s="6">
        <v>353</v>
      </c>
      <c r="C17" s="6" t="s">
        <v>10</v>
      </c>
      <c r="D17" s="6"/>
      <c r="E17" s="7"/>
      <c r="F17" s="8"/>
      <c r="G17" s="12"/>
      <c r="H17" s="9"/>
      <c r="I17" s="8"/>
      <c r="J17" s="10"/>
    </row>
    <row r="18" spans="1:10" ht="14.45" x14ac:dyDescent="0.3">
      <c r="A18" s="5"/>
      <c r="B18" s="6">
        <v>353</v>
      </c>
      <c r="C18" s="6" t="s">
        <v>10</v>
      </c>
      <c r="D18" s="6"/>
      <c r="E18" s="7"/>
      <c r="F18" s="8"/>
      <c r="G18" s="12"/>
      <c r="H18" s="9"/>
      <c r="I18" s="8"/>
      <c r="J18" s="10"/>
    </row>
    <row r="19" spans="1:10" ht="14.45" x14ac:dyDescent="0.3">
      <c r="A19" s="5"/>
      <c r="B19" s="6">
        <v>353</v>
      </c>
      <c r="C19" s="6" t="s">
        <v>10</v>
      </c>
      <c r="D19" s="6"/>
      <c r="E19" s="7"/>
      <c r="F19" s="8"/>
      <c r="G19" s="12"/>
      <c r="H19" s="8"/>
      <c r="I19" s="8"/>
      <c r="J19" s="10"/>
    </row>
    <row r="20" spans="1:10" ht="14.45" x14ac:dyDescent="0.3">
      <c r="A20" s="5"/>
      <c r="B20" s="6"/>
      <c r="C20" s="6"/>
      <c r="D20" s="6"/>
      <c r="E20" s="7" t="s">
        <v>836</v>
      </c>
      <c r="F20" s="8"/>
      <c r="G20" s="12">
        <f>SUM(G6:G19)</f>
        <v>0</v>
      </c>
      <c r="H20" s="12">
        <f>SUM(H6:H19)</f>
        <v>0</v>
      </c>
      <c r="I20" s="12">
        <f>SUM(I6:I19)</f>
        <v>0</v>
      </c>
      <c r="J20" s="12">
        <f>SUM(J6:J19)</f>
        <v>0</v>
      </c>
    </row>
    <row r="21" spans="1:10" ht="14.45" x14ac:dyDescent="0.3">
      <c r="A21" s="17"/>
      <c r="B21" s="17"/>
      <c r="C21" s="17"/>
      <c r="D21" s="17"/>
      <c r="E21" s="72"/>
      <c r="F21" s="15"/>
      <c r="G21" s="16"/>
      <c r="H21" s="16"/>
      <c r="I21" s="16"/>
      <c r="J21" s="16"/>
    </row>
    <row r="23" spans="1:10" ht="14.45" x14ac:dyDescent="0.3">
      <c r="B23" s="13" t="s">
        <v>799</v>
      </c>
      <c r="C23" s="23" t="str">
        <f>IF($F$2="N","T"," ")</f>
        <v>T</v>
      </c>
      <c r="G23" s="19">
        <f>SUMIF($C$6:$C19,$C23,G$6:G19)</f>
        <v>0</v>
      </c>
      <c r="H23" s="19">
        <f>SUMIF($C$6:$C19,$C23,H$6:H19)</f>
        <v>0</v>
      </c>
      <c r="I23" s="19">
        <f>SUMIF($C$6:$C19,$C23,I$6:I19)</f>
        <v>0</v>
      </c>
      <c r="J23" s="19">
        <f>SUMIF($C$6:$C19,$C23,J$6:J19)</f>
        <v>0</v>
      </c>
    </row>
    <row r="24" spans="1:10" ht="14.45" x14ac:dyDescent="0.3">
      <c r="B24" t="s">
        <v>800</v>
      </c>
      <c r="C24" s="23" t="s">
        <v>21</v>
      </c>
      <c r="G24" s="19">
        <f>G20-G23</f>
        <v>0</v>
      </c>
      <c r="H24" s="19">
        <f>H20-H23</f>
        <v>0</v>
      </c>
      <c r="I24" s="19">
        <f>I20-I23</f>
        <v>0</v>
      </c>
      <c r="J24" s="19">
        <f>J20-J23</f>
        <v>0</v>
      </c>
    </row>
    <row r="27" spans="1:10" ht="14.45" x14ac:dyDescent="0.3">
      <c r="A27" s="107"/>
    </row>
    <row r="28" spans="1:10" ht="14.45" x14ac:dyDescent="0.3">
      <c r="A28" s="131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9"/>
  <sheetViews>
    <sheetView workbookViewId="0">
      <selection activeCell="J30" sqref="J30"/>
    </sheetView>
  </sheetViews>
  <sheetFormatPr defaultRowHeight="15" x14ac:dyDescent="0.25"/>
  <cols>
    <col min="1" max="1" width="14" customWidth="1"/>
    <col min="4" max="4" width="11.140625" customWidth="1"/>
    <col min="5" max="5" width="38.7109375" bestFit="1" customWidth="1"/>
    <col min="6" max="6" width="29.28515625" bestFit="1" customWidth="1"/>
    <col min="7" max="7" width="12.28515625" customWidth="1"/>
    <col min="8" max="8" width="12" customWidth="1"/>
    <col min="9" max="9" width="11.7109375" customWidth="1"/>
  </cols>
  <sheetData>
    <row r="1" spans="1:10" ht="19.899999999999999" thickBot="1" x14ac:dyDescent="0.4">
      <c r="A1" s="48" t="str">
        <f>SummarySubstations!$B$1</f>
        <v>Tri-State SPP Asset Listing</v>
      </c>
      <c r="B1" s="48"/>
      <c r="C1" s="48"/>
      <c r="D1" s="48"/>
      <c r="E1" s="48"/>
      <c r="F1" t="s">
        <v>871</v>
      </c>
    </row>
    <row r="2" spans="1:10" ht="18" thickTop="1" thickBot="1" x14ac:dyDescent="0.35">
      <c r="A2" s="47" t="s">
        <v>843</v>
      </c>
      <c r="B2" s="47"/>
      <c r="C2" s="47"/>
      <c r="D2" s="47">
        <f>SummarySubstations!A41</f>
        <v>34</v>
      </c>
      <c r="E2" s="47" t="str">
        <f ca="1">RIGHT(CELL("filename",A1),LEN(CELL("filename",A1))- FIND("]",CELL("filename",A1),1))</f>
        <v>Stegall</v>
      </c>
      <c r="F2" t="str">
        <f>SummarySubstations!E41</f>
        <v>N</v>
      </c>
    </row>
    <row r="3" spans="1:10" thickTop="1" x14ac:dyDescent="0.3"/>
    <row r="5" spans="1:10" ht="14.45" x14ac:dyDescent="0.3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  <c r="H5" s="2" t="s">
        <v>7</v>
      </c>
      <c r="I5" s="2" t="s">
        <v>8</v>
      </c>
      <c r="J5" s="4" t="s">
        <v>9</v>
      </c>
    </row>
    <row r="6" spans="1:10" ht="14.45" x14ac:dyDescent="0.3">
      <c r="A6" s="5">
        <v>2051</v>
      </c>
      <c r="B6" s="6">
        <v>353</v>
      </c>
      <c r="C6" s="6" t="s">
        <v>10</v>
      </c>
      <c r="D6" s="6">
        <v>117611</v>
      </c>
      <c r="E6" s="7" t="s">
        <v>654</v>
      </c>
      <c r="F6" s="8" t="s">
        <v>655</v>
      </c>
      <c r="G6" s="26">
        <v>3333.27</v>
      </c>
      <c r="H6" s="134">
        <v>367.02</v>
      </c>
      <c r="I6" s="134">
        <v>2966.25</v>
      </c>
      <c r="J6" s="134">
        <v>91.74</v>
      </c>
    </row>
    <row r="7" spans="1:10" ht="14.45" x14ac:dyDescent="0.3">
      <c r="A7" s="5"/>
      <c r="B7" s="6">
        <v>353</v>
      </c>
      <c r="C7" s="6" t="s">
        <v>10</v>
      </c>
      <c r="D7" s="6">
        <v>117612</v>
      </c>
      <c r="E7" s="7" t="s">
        <v>447</v>
      </c>
      <c r="F7" s="8" t="s">
        <v>655</v>
      </c>
      <c r="G7" s="26">
        <v>1475.19</v>
      </c>
      <c r="H7" s="134">
        <v>162.36000000000001</v>
      </c>
      <c r="I7" s="134">
        <v>1312.83</v>
      </c>
      <c r="J7" s="134">
        <v>40.6</v>
      </c>
    </row>
    <row r="8" spans="1:10" ht="14.45" x14ac:dyDescent="0.3">
      <c r="A8" s="5"/>
      <c r="B8" s="6">
        <v>353</v>
      </c>
      <c r="C8" s="6" t="s">
        <v>10</v>
      </c>
      <c r="D8" s="6">
        <v>117613</v>
      </c>
      <c r="E8" s="7" t="s">
        <v>102</v>
      </c>
      <c r="F8" s="8" t="s">
        <v>655</v>
      </c>
      <c r="G8" s="26">
        <v>1101.2</v>
      </c>
      <c r="H8" s="134">
        <v>121.26</v>
      </c>
      <c r="I8" s="134">
        <v>979.94</v>
      </c>
      <c r="J8" s="134">
        <v>30.3</v>
      </c>
    </row>
    <row r="9" spans="1:10" ht="14.45" x14ac:dyDescent="0.3">
      <c r="A9" s="5"/>
      <c r="B9" s="6">
        <v>353</v>
      </c>
      <c r="C9" s="6" t="s">
        <v>10</v>
      </c>
      <c r="D9" s="6">
        <v>117614</v>
      </c>
      <c r="E9" s="7" t="s">
        <v>336</v>
      </c>
      <c r="F9" s="8" t="s">
        <v>655</v>
      </c>
      <c r="G9" s="26">
        <v>979.94</v>
      </c>
      <c r="H9" s="134">
        <v>107.91</v>
      </c>
      <c r="I9" s="134">
        <v>872.03</v>
      </c>
      <c r="J9" s="134">
        <v>26.97</v>
      </c>
    </row>
    <row r="10" spans="1:10" ht="14.45" x14ac:dyDescent="0.3">
      <c r="A10" s="5"/>
      <c r="B10" s="6">
        <v>353</v>
      </c>
      <c r="C10" s="6" t="s">
        <v>10</v>
      </c>
      <c r="D10" s="6">
        <v>117665</v>
      </c>
      <c r="E10" s="7" t="s">
        <v>656</v>
      </c>
      <c r="F10" s="8" t="s">
        <v>655</v>
      </c>
      <c r="G10" s="26">
        <v>26327.84</v>
      </c>
      <c r="H10" s="134">
        <v>2898.39</v>
      </c>
      <c r="I10" s="134">
        <v>23429.45</v>
      </c>
      <c r="J10" s="134">
        <v>724.61</v>
      </c>
    </row>
    <row r="11" spans="1:10" ht="14.45" x14ac:dyDescent="0.3">
      <c r="A11" s="5"/>
      <c r="B11" s="6">
        <v>353</v>
      </c>
      <c r="C11" s="6" t="s">
        <v>10</v>
      </c>
      <c r="D11" s="6">
        <v>117666</v>
      </c>
      <c r="E11" s="7" t="s">
        <v>657</v>
      </c>
      <c r="F11" s="8" t="s">
        <v>655</v>
      </c>
      <c r="G11" s="26">
        <v>2077.7399999999998</v>
      </c>
      <c r="H11" s="134">
        <v>228.78</v>
      </c>
      <c r="I11" s="134">
        <v>1848.96</v>
      </c>
      <c r="J11" s="134">
        <v>57.18</v>
      </c>
    </row>
    <row r="12" spans="1:10" ht="14.45" x14ac:dyDescent="0.3">
      <c r="A12" s="5"/>
      <c r="B12" s="6">
        <v>353</v>
      </c>
      <c r="C12" s="6" t="s">
        <v>10</v>
      </c>
      <c r="D12" s="6">
        <v>117667</v>
      </c>
      <c r="E12" s="7" t="s">
        <v>126</v>
      </c>
      <c r="F12" s="8" t="s">
        <v>655</v>
      </c>
      <c r="G12" s="26">
        <v>8607.75</v>
      </c>
      <c r="H12" s="134">
        <v>947.61</v>
      </c>
      <c r="I12" s="134">
        <v>7660.14</v>
      </c>
      <c r="J12" s="134">
        <v>236.91</v>
      </c>
    </row>
    <row r="13" spans="1:10" ht="14.45" x14ac:dyDescent="0.3">
      <c r="A13" s="5"/>
      <c r="B13" s="6">
        <v>353</v>
      </c>
      <c r="C13" s="6" t="s">
        <v>10</v>
      </c>
      <c r="D13" s="6">
        <v>117668</v>
      </c>
      <c r="E13" s="7" t="s">
        <v>531</v>
      </c>
      <c r="F13" s="8" t="s">
        <v>655</v>
      </c>
      <c r="G13" s="26">
        <v>593.64</v>
      </c>
      <c r="H13" s="134">
        <v>65.31</v>
      </c>
      <c r="I13" s="134">
        <v>528.33000000000004</v>
      </c>
      <c r="J13" s="134">
        <v>16.329999999999998</v>
      </c>
    </row>
    <row r="14" spans="1:10" ht="14.45" x14ac:dyDescent="0.3">
      <c r="A14" s="5"/>
      <c r="B14" s="6">
        <v>353</v>
      </c>
      <c r="C14" s="6" t="s">
        <v>10</v>
      </c>
      <c r="D14" s="6">
        <v>117669</v>
      </c>
      <c r="E14" s="7" t="s">
        <v>658</v>
      </c>
      <c r="F14" s="8" t="s">
        <v>655</v>
      </c>
      <c r="G14" s="26">
        <v>653.01</v>
      </c>
      <c r="H14" s="134">
        <v>71.91</v>
      </c>
      <c r="I14" s="134">
        <v>581.1</v>
      </c>
      <c r="J14" s="134">
        <v>17.97</v>
      </c>
    </row>
    <row r="15" spans="1:10" ht="14.45" x14ac:dyDescent="0.3">
      <c r="A15" s="5"/>
      <c r="B15" s="6">
        <v>353</v>
      </c>
      <c r="C15" s="6" t="s">
        <v>10</v>
      </c>
      <c r="D15" s="6">
        <v>117670</v>
      </c>
      <c r="E15" s="7" t="s">
        <v>659</v>
      </c>
      <c r="F15" s="8" t="s">
        <v>655</v>
      </c>
      <c r="G15" s="26">
        <v>3977.37</v>
      </c>
      <c r="H15" s="134">
        <v>437.82</v>
      </c>
      <c r="I15" s="134">
        <v>3539.55</v>
      </c>
      <c r="J15" s="134">
        <v>109.46</v>
      </c>
    </row>
    <row r="16" spans="1:10" ht="14.45" x14ac:dyDescent="0.3">
      <c r="A16" s="5"/>
      <c r="B16" s="6">
        <v>353</v>
      </c>
      <c r="C16" s="6" t="s">
        <v>10</v>
      </c>
      <c r="D16" s="6">
        <v>22429</v>
      </c>
      <c r="E16" s="7" t="s">
        <v>660</v>
      </c>
      <c r="F16" s="8" t="s">
        <v>655</v>
      </c>
      <c r="G16" s="26">
        <v>30768.3</v>
      </c>
      <c r="H16" s="134">
        <v>14466.61</v>
      </c>
      <c r="I16" s="134">
        <v>16301.69</v>
      </c>
      <c r="J16" s="134">
        <v>846.83</v>
      </c>
    </row>
    <row r="17" spans="1:10" ht="14.45" x14ac:dyDescent="0.3">
      <c r="A17" s="5"/>
      <c r="B17" s="6">
        <v>353</v>
      </c>
      <c r="C17" s="6" t="s">
        <v>21</v>
      </c>
      <c r="D17" s="6">
        <v>22430</v>
      </c>
      <c r="E17" s="7" t="s">
        <v>661</v>
      </c>
      <c r="F17" s="8" t="s">
        <v>655</v>
      </c>
      <c r="G17" s="26">
        <v>1025521.97</v>
      </c>
      <c r="H17" s="134">
        <v>482183.39</v>
      </c>
      <c r="I17" s="134">
        <v>543338.57999999996</v>
      </c>
      <c r="J17" s="134">
        <v>28225.37</v>
      </c>
    </row>
    <row r="18" spans="1:10" ht="14.45" x14ac:dyDescent="0.3">
      <c r="A18" s="5"/>
      <c r="B18" s="6">
        <v>353</v>
      </c>
      <c r="C18" s="6" t="s">
        <v>10</v>
      </c>
      <c r="D18" s="6">
        <v>22431</v>
      </c>
      <c r="E18" s="7" t="s">
        <v>662</v>
      </c>
      <c r="F18" s="8" t="s">
        <v>655</v>
      </c>
      <c r="G18" s="26">
        <v>4003.54</v>
      </c>
      <c r="H18" s="134">
        <v>1882.24</v>
      </c>
      <c r="I18" s="134">
        <v>2121.3000000000002</v>
      </c>
      <c r="J18" s="134">
        <v>110.18</v>
      </c>
    </row>
    <row r="19" spans="1:10" ht="14.45" x14ac:dyDescent="0.3">
      <c r="A19" s="5"/>
      <c r="B19" s="6">
        <v>353</v>
      </c>
      <c r="C19" s="6" t="s">
        <v>10</v>
      </c>
      <c r="D19" s="6">
        <v>22432</v>
      </c>
      <c r="E19" s="7" t="s">
        <v>663</v>
      </c>
      <c r="F19" s="8" t="s">
        <v>655</v>
      </c>
      <c r="G19" s="26">
        <v>114085.43</v>
      </c>
      <c r="H19" s="134">
        <v>53640.98</v>
      </c>
      <c r="I19" s="134">
        <v>60444.45</v>
      </c>
      <c r="J19" s="134">
        <v>3139.96</v>
      </c>
    </row>
    <row r="20" spans="1:10" ht="14.45" x14ac:dyDescent="0.3">
      <c r="A20" s="5"/>
      <c r="B20" s="6">
        <v>353</v>
      </c>
      <c r="C20" s="6" t="s">
        <v>21</v>
      </c>
      <c r="D20" s="6">
        <v>22433</v>
      </c>
      <c r="E20" s="7" t="s">
        <v>664</v>
      </c>
      <c r="F20" s="8" t="s">
        <v>655</v>
      </c>
      <c r="G20" s="26">
        <v>73257.25</v>
      </c>
      <c r="H20" s="134">
        <v>34444.269999999997</v>
      </c>
      <c r="I20" s="134">
        <v>38812.980000000003</v>
      </c>
      <c r="J20" s="134">
        <v>2016.25</v>
      </c>
    </row>
    <row r="21" spans="1:10" ht="14.45" x14ac:dyDescent="0.3">
      <c r="A21" s="5"/>
      <c r="B21" s="6">
        <v>353</v>
      </c>
      <c r="C21" s="6" t="s">
        <v>10</v>
      </c>
      <c r="D21" s="6">
        <v>51066</v>
      </c>
      <c r="E21" s="7" t="s">
        <v>665</v>
      </c>
      <c r="F21" s="8" t="s">
        <v>655</v>
      </c>
      <c r="G21" s="26">
        <v>390.44</v>
      </c>
      <c r="H21" s="134">
        <v>148.57</v>
      </c>
      <c r="I21" s="134">
        <v>241.87</v>
      </c>
      <c r="J21" s="134">
        <v>10.74</v>
      </c>
    </row>
    <row r="22" spans="1:10" ht="14.45" x14ac:dyDescent="0.3">
      <c r="A22" s="5"/>
      <c r="B22" s="6">
        <v>353</v>
      </c>
      <c r="C22" s="6" t="s">
        <v>10</v>
      </c>
      <c r="D22" s="6">
        <v>51067</v>
      </c>
      <c r="E22" s="7" t="s">
        <v>360</v>
      </c>
      <c r="F22" s="8" t="s">
        <v>655</v>
      </c>
      <c r="G22" s="26">
        <v>334.66</v>
      </c>
      <c r="H22" s="134">
        <v>127.4</v>
      </c>
      <c r="I22" s="134">
        <v>207.26</v>
      </c>
      <c r="J22" s="134">
        <v>9.2100000000000009</v>
      </c>
    </row>
    <row r="23" spans="1:10" ht="14.45" x14ac:dyDescent="0.3">
      <c r="A23" s="5"/>
      <c r="B23" s="6">
        <v>353</v>
      </c>
      <c r="C23" s="6" t="s">
        <v>10</v>
      </c>
      <c r="D23" s="6">
        <v>51068</v>
      </c>
      <c r="E23" s="7" t="s">
        <v>666</v>
      </c>
      <c r="F23" s="8" t="s">
        <v>655</v>
      </c>
      <c r="G23" s="26">
        <v>167.33</v>
      </c>
      <c r="H23" s="134">
        <v>63.63</v>
      </c>
      <c r="I23" s="134">
        <v>103.7</v>
      </c>
      <c r="J23" s="134">
        <v>4.5999999999999996</v>
      </c>
    </row>
    <row r="24" spans="1:10" ht="14.45" x14ac:dyDescent="0.3">
      <c r="A24" s="5"/>
      <c r="B24" s="6">
        <v>353</v>
      </c>
      <c r="C24" s="6" t="s">
        <v>10</v>
      </c>
      <c r="D24" s="6">
        <v>51069</v>
      </c>
      <c r="E24" s="7" t="s">
        <v>667</v>
      </c>
      <c r="F24" s="8" t="s">
        <v>655</v>
      </c>
      <c r="G24" s="26">
        <v>2342.61</v>
      </c>
      <c r="H24" s="134">
        <v>891.83</v>
      </c>
      <c r="I24" s="134">
        <v>1450.78</v>
      </c>
      <c r="J24" s="134">
        <v>64.47</v>
      </c>
    </row>
    <row r="25" spans="1:10" ht="14.45" x14ac:dyDescent="0.3">
      <c r="A25" s="5"/>
      <c r="B25" s="6">
        <v>353</v>
      </c>
      <c r="C25" s="6" t="s">
        <v>10</v>
      </c>
      <c r="D25" s="6">
        <v>51070</v>
      </c>
      <c r="E25" s="7" t="s">
        <v>668</v>
      </c>
      <c r="F25" s="8" t="s">
        <v>655</v>
      </c>
      <c r="G25" s="26">
        <v>55.78</v>
      </c>
      <c r="H25" s="134">
        <v>21.16</v>
      </c>
      <c r="I25" s="134">
        <v>34.619999999999997</v>
      </c>
      <c r="J25" s="134">
        <v>1.53</v>
      </c>
    </row>
    <row r="26" spans="1:10" ht="14.45" x14ac:dyDescent="0.3">
      <c r="A26" s="5"/>
      <c r="B26" s="6">
        <v>353</v>
      </c>
      <c r="C26" s="6" t="s">
        <v>10</v>
      </c>
      <c r="D26" s="6">
        <v>51071</v>
      </c>
      <c r="E26" s="7" t="s">
        <v>669</v>
      </c>
      <c r="F26" s="8" t="s">
        <v>655</v>
      </c>
      <c r="G26" s="26">
        <v>52485.61</v>
      </c>
      <c r="H26" s="134">
        <v>19982.939999999999</v>
      </c>
      <c r="I26" s="134">
        <v>32502.67</v>
      </c>
      <c r="J26" s="134">
        <v>1444.55</v>
      </c>
    </row>
    <row r="27" spans="1:10" ht="14.45" x14ac:dyDescent="0.3">
      <c r="A27" s="5"/>
      <c r="B27" s="6">
        <v>353</v>
      </c>
      <c r="C27" s="6" t="s">
        <v>10</v>
      </c>
      <c r="D27" s="6">
        <v>58163</v>
      </c>
      <c r="E27" s="7" t="s">
        <v>156</v>
      </c>
      <c r="F27" s="8" t="s">
        <v>655</v>
      </c>
      <c r="G27" s="26">
        <v>2211.86</v>
      </c>
      <c r="H27" s="134">
        <v>857.25</v>
      </c>
      <c r="I27" s="134">
        <v>1354.61</v>
      </c>
      <c r="J27" s="134">
        <v>60.87</v>
      </c>
    </row>
    <row r="28" spans="1:10" ht="14.45" x14ac:dyDescent="0.3">
      <c r="A28" s="5"/>
      <c r="B28" s="6">
        <v>353</v>
      </c>
      <c r="C28" s="6" t="s">
        <v>10</v>
      </c>
      <c r="D28" s="6">
        <v>58164</v>
      </c>
      <c r="E28" s="7" t="s">
        <v>670</v>
      </c>
      <c r="F28" s="8" t="s">
        <v>655</v>
      </c>
      <c r="G28" s="26">
        <v>8039.9</v>
      </c>
      <c r="H28" s="134">
        <v>3116.36</v>
      </c>
      <c r="I28" s="134">
        <v>4923.54</v>
      </c>
      <c r="J28" s="134">
        <v>221.28</v>
      </c>
    </row>
    <row r="29" spans="1:10" ht="14.45" x14ac:dyDescent="0.3">
      <c r="A29" s="5"/>
      <c r="B29" s="6">
        <v>353</v>
      </c>
      <c r="C29" s="6" t="s">
        <v>10</v>
      </c>
      <c r="D29" s="6">
        <v>58165</v>
      </c>
      <c r="E29" s="7" t="s">
        <v>671</v>
      </c>
      <c r="F29" s="8" t="s">
        <v>655</v>
      </c>
      <c r="G29" s="26">
        <v>72747.03</v>
      </c>
      <c r="H29" s="134">
        <v>28197.79</v>
      </c>
      <c r="I29" s="134">
        <v>44549.24</v>
      </c>
      <c r="J29" s="134">
        <v>2002.21</v>
      </c>
    </row>
    <row r="30" spans="1:10" ht="14.45" x14ac:dyDescent="0.3">
      <c r="A30" s="5"/>
      <c r="B30" s="6"/>
      <c r="C30" s="6"/>
      <c r="D30" s="6"/>
      <c r="E30" s="7" t="s">
        <v>836</v>
      </c>
      <c r="F30" s="8" t="s">
        <v>655</v>
      </c>
      <c r="G30" s="26">
        <f>SUM(G6:G29)</f>
        <v>1435538.6600000001</v>
      </c>
      <c r="H30" s="26">
        <f>SUM(H6:H29)</f>
        <v>645432.78999999992</v>
      </c>
      <c r="I30" s="26">
        <f>SUM(I6:I29)</f>
        <v>790105.87</v>
      </c>
      <c r="J30" s="26">
        <f>SUM(J6:J29)</f>
        <v>39510.120000000003</v>
      </c>
    </row>
    <row r="33" spans="1:10" x14ac:dyDescent="0.25">
      <c r="B33" s="13" t="s">
        <v>799</v>
      </c>
      <c r="C33" s="23" t="str">
        <f>IF($F$2="N","T"," ")</f>
        <v>T</v>
      </c>
      <c r="G33" s="19">
        <f>SUMIF($C$6:$C29,$C33,G$6:G29)</f>
        <v>336759.43999999994</v>
      </c>
      <c r="H33" s="19">
        <f>SUMIF($C$6:$C29,$C33,H$6:H29)</f>
        <v>128805.13000000003</v>
      </c>
      <c r="I33" s="19">
        <f>SUMIF($C$6:$C29,$C33,I$6:I29)</f>
        <v>207954.30999999997</v>
      </c>
      <c r="J33" s="19">
        <f>SUMIF($C$6:$C29,$C33,J$6:J29)</f>
        <v>9268.5</v>
      </c>
    </row>
    <row r="34" spans="1:10" x14ac:dyDescent="0.25">
      <c r="B34" t="s">
        <v>800</v>
      </c>
      <c r="C34" s="23" t="s">
        <v>21</v>
      </c>
      <c r="G34" s="19">
        <f>G30-G33</f>
        <v>1098779.2200000002</v>
      </c>
      <c r="H34" s="19">
        <f>H30-H33</f>
        <v>516627.65999999992</v>
      </c>
      <c r="I34" s="19">
        <f>I30-I33</f>
        <v>582151.56000000006</v>
      </c>
      <c r="J34" s="19">
        <f>J30-J33</f>
        <v>30241.620000000003</v>
      </c>
    </row>
    <row r="36" spans="1:10" x14ac:dyDescent="0.25">
      <c r="A36" t="s">
        <v>730</v>
      </c>
      <c r="F36" s="15"/>
      <c r="G36" s="14"/>
      <c r="H36" s="14"/>
      <c r="I36" s="14"/>
      <c r="J36" s="14"/>
    </row>
    <row r="37" spans="1:10" x14ac:dyDescent="0.25">
      <c r="A37" t="s">
        <v>731</v>
      </c>
      <c r="F37" s="15"/>
      <c r="G37" s="14"/>
      <c r="H37" s="14"/>
      <c r="I37" s="14"/>
      <c r="J37" s="14"/>
    </row>
    <row r="38" spans="1:10" x14ac:dyDescent="0.25">
      <c r="A38" t="s">
        <v>732</v>
      </c>
      <c r="E38" t="s">
        <v>799</v>
      </c>
      <c r="F38" s="15" t="s">
        <v>733</v>
      </c>
      <c r="G38" s="19">
        <f>G33/2</f>
        <v>168379.71999999997</v>
      </c>
      <c r="H38" s="19">
        <f>H33/2</f>
        <v>64402.565000000017</v>
      </c>
      <c r="I38" s="19">
        <f>I33/2</f>
        <v>103977.15499999998</v>
      </c>
      <c r="J38" s="19">
        <f>J33/2</f>
        <v>4634.25</v>
      </c>
    </row>
    <row r="39" spans="1:10" x14ac:dyDescent="0.25">
      <c r="E39" t="s">
        <v>806</v>
      </c>
      <c r="G39" s="19">
        <f>G30-G38</f>
        <v>1267158.9400000002</v>
      </c>
      <c r="H39" s="19">
        <f>H30-H38</f>
        <v>581030.22499999986</v>
      </c>
      <c r="I39" s="19">
        <f>I30-I38</f>
        <v>686128.71499999997</v>
      </c>
      <c r="J39" s="19">
        <f>J30-J38</f>
        <v>34875.870000000003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31"/>
  <sheetViews>
    <sheetView workbookViewId="0">
      <selection activeCell="B27" sqref="B27"/>
    </sheetView>
  </sheetViews>
  <sheetFormatPr defaultRowHeight="15" x14ac:dyDescent="0.25"/>
  <cols>
    <col min="1" max="1" width="32.85546875" customWidth="1"/>
    <col min="2" max="2" width="41.42578125" bestFit="1" customWidth="1"/>
  </cols>
  <sheetData>
    <row r="1" spans="1:3" ht="22.9" x14ac:dyDescent="0.4">
      <c r="A1" s="95" t="str">
        <f>'Exhibit 6a-Gen and Summary'!B1</f>
        <v>Tri-State SPP Asset Listing</v>
      </c>
    </row>
    <row r="2" spans="1:3" ht="22.9" x14ac:dyDescent="0.4">
      <c r="A2" s="95" t="s">
        <v>898</v>
      </c>
    </row>
    <row r="3" spans="1:3" ht="15.6" x14ac:dyDescent="0.3">
      <c r="A3" s="112" t="str">
        <f>'Exhibit 6a-Gen and Summary'!B3</f>
        <v>Year Ending December 31, 2015</v>
      </c>
    </row>
    <row r="6" spans="1:3" ht="14.45" x14ac:dyDescent="0.3">
      <c r="A6" s="84" t="s">
        <v>851</v>
      </c>
      <c r="B6" s="118" t="s">
        <v>848</v>
      </c>
      <c r="C6" s="118" t="s">
        <v>2</v>
      </c>
    </row>
    <row r="7" spans="1:3" ht="14.45" x14ac:dyDescent="0.3">
      <c r="A7" t="str">
        <f>'T-Lines'!$H6</f>
        <v>Ogallala-Roscoe</v>
      </c>
      <c r="B7" s="19" t="str">
        <f>'T-Lines'!$N6</f>
        <v>Keith County to Keith County  NE</v>
      </c>
      <c r="C7" t="str">
        <f>'T-Lines'!$G6</f>
        <v>T</v>
      </c>
    </row>
    <row r="8" spans="1:3" ht="14.45" x14ac:dyDescent="0.3">
      <c r="A8" s="108" t="str">
        <f>'T-Lines'!$H7</f>
        <v>Roscoe-Elsie (Tap)</v>
      </c>
      <c r="B8" s="19" t="str">
        <f>'T-Lines'!$N7</f>
        <v>Keith County to Keith County  NE</v>
      </c>
      <c r="C8" s="108" t="str">
        <f>'T-Lines'!$G7</f>
        <v>T</v>
      </c>
    </row>
    <row r="9" spans="1:3" ht="14.45" x14ac:dyDescent="0.3">
      <c r="A9" s="108" t="str">
        <f>'T-Lines'!$H8</f>
        <v>Elsie (Tap)-Paxton</v>
      </c>
      <c r="B9" s="19" t="str">
        <f>'T-Lines'!$N8</f>
        <v>Keith County to Keith County  NE</v>
      </c>
      <c r="C9" s="108" t="str">
        <f>'T-Lines'!$G8</f>
        <v>T</v>
      </c>
    </row>
    <row r="10" spans="1:3" ht="14.45" hidden="1" x14ac:dyDescent="0.3">
      <c r="A10" s="108" t="str">
        <f>'T-Lines'!$H9</f>
        <v>Elsie Tap-Elsie</v>
      </c>
      <c r="B10" s="19" t="str">
        <f>'T-Lines'!$N9</f>
        <v>Keith County to Perkins County  NE</v>
      </c>
      <c r="C10" s="108" t="str">
        <f>'T-Lines'!$G9</f>
        <v>NT</v>
      </c>
    </row>
    <row r="11" spans="1:3" ht="14.45" hidden="1" x14ac:dyDescent="0.3">
      <c r="A11" s="108" t="str">
        <f>'T-Lines'!$H10</f>
        <v>Elsie-Red Willow Creek</v>
      </c>
      <c r="B11" s="19" t="str">
        <f>'T-Lines'!$N10</f>
        <v>Perkins County to Perkins County  NE</v>
      </c>
      <c r="C11" s="108" t="str">
        <f>'T-Lines'!$G10</f>
        <v>NT</v>
      </c>
    </row>
    <row r="12" spans="1:3" ht="14.45" hidden="1" x14ac:dyDescent="0.3">
      <c r="A12" s="108" t="str">
        <f>'T-Lines'!$H11</f>
        <v xml:space="preserve">Red Willow Creek-Blackwood Creek </v>
      </c>
      <c r="B12" s="19" t="str">
        <f>'T-Lines'!$N11</f>
        <v>Perkins County to Perkins County  NE</v>
      </c>
      <c r="C12" s="108" t="str">
        <f>'T-Lines'!$G11</f>
        <v>NT</v>
      </c>
    </row>
    <row r="13" spans="1:3" ht="14.45" x14ac:dyDescent="0.3">
      <c r="A13" s="108" t="str">
        <f>'T-Lines'!$H12</f>
        <v>Ogallala-Grant</v>
      </c>
      <c r="B13" s="19" t="str">
        <f>'T-Lines'!$N12</f>
        <v>Keith County to Perkins County  NE</v>
      </c>
      <c r="C13" s="108" t="str">
        <f>'T-Lines'!$G12</f>
        <v>T</v>
      </c>
    </row>
    <row r="14" spans="1:3" ht="14.45" x14ac:dyDescent="0.3">
      <c r="A14" s="108" t="str">
        <f>'T-Lines'!$H13</f>
        <v>Ogallala-Grant #2</v>
      </c>
      <c r="B14" s="19" t="str">
        <f>'T-Lines'!$N13</f>
        <v>Keith County to Perkins County  NE</v>
      </c>
      <c r="C14" s="108" t="str">
        <f>'T-Lines'!$G13</f>
        <v>T</v>
      </c>
    </row>
    <row r="15" spans="1:3" ht="14.45" x14ac:dyDescent="0.3">
      <c r="A15" s="108" t="str">
        <f>'T-Lines'!$H14</f>
        <v>Grant-Spring Creek</v>
      </c>
      <c r="B15" s="19" t="str">
        <f>'T-Lines'!$N14</f>
        <v>Perkins County to Perkins County  NE</v>
      </c>
      <c r="C15" s="108" t="str">
        <f>'T-Lines'!$G14</f>
        <v>T</v>
      </c>
    </row>
    <row r="16" spans="1:3" ht="14.45" x14ac:dyDescent="0.3">
      <c r="A16" s="108" t="str">
        <f>'T-Lines'!$H15</f>
        <v>Spring Creek-Lamar</v>
      </c>
      <c r="B16" s="19" t="str">
        <f>'T-Lines'!$N15</f>
        <v>Perkins County to Chase County  NE</v>
      </c>
      <c r="C16" s="108" t="str">
        <f>'T-Lines'!$G15</f>
        <v>T</v>
      </c>
    </row>
    <row r="17" spans="1:3" ht="14.45" x14ac:dyDescent="0.3">
      <c r="A17" s="108" t="str">
        <f>'T-Lines'!$H16</f>
        <v>Lamar-Crete</v>
      </c>
      <c r="B17" s="19" t="str">
        <f>'T-Lines'!$N16</f>
        <v>Chase County to Chase County  NE</v>
      </c>
      <c r="C17" s="108" t="str">
        <f>'T-Lines'!$G16</f>
        <v>T</v>
      </c>
    </row>
    <row r="18" spans="1:3" ht="14.45" x14ac:dyDescent="0.3">
      <c r="A18" s="108" t="str">
        <f>'T-Lines'!$H17</f>
        <v>Crete Switch-Crete</v>
      </c>
      <c r="B18" s="19" t="str">
        <f>'T-Lines'!$N17</f>
        <v>Chase County to Chase County  NE</v>
      </c>
      <c r="C18" s="108" t="str">
        <f>'T-Lines'!$G17</f>
        <v>T</v>
      </c>
    </row>
    <row r="19" spans="1:3" ht="14.45" x14ac:dyDescent="0.3">
      <c r="A19" s="108" t="str">
        <f>'T-Lines'!$H18</f>
        <v>Crete-Athey</v>
      </c>
      <c r="B19" s="19" t="str">
        <f>'T-Lines'!$N18</f>
        <v>Chase County to Chase County  NE</v>
      </c>
      <c r="C19" s="108" t="str">
        <f>'T-Lines'!$G18</f>
        <v>T</v>
      </c>
    </row>
    <row r="20" spans="1:3" ht="14.45" x14ac:dyDescent="0.3">
      <c r="A20" s="108" t="str">
        <f>'T-Lines'!$H19</f>
        <v>Athey-Enders</v>
      </c>
      <c r="B20" s="19" t="str">
        <f>'T-Lines'!$N19</f>
        <v>Chase County to Chase County  NE</v>
      </c>
      <c r="C20" s="108" t="str">
        <f>'T-Lines'!$G19</f>
        <v>T</v>
      </c>
    </row>
    <row r="21" spans="1:3" ht="14.45" x14ac:dyDescent="0.3">
      <c r="A21" s="108" t="str">
        <f>'T-Lines'!$H20</f>
        <v>Ogallala-McCounaughy</v>
      </c>
      <c r="B21" s="19" t="str">
        <f>'T-Lines'!$N20</f>
        <v>Keith County to Keith County  NE</v>
      </c>
      <c r="C21" s="108" t="str">
        <f>'T-Lines'!$G20</f>
        <v>T</v>
      </c>
    </row>
    <row r="22" spans="1:3" ht="14.45" hidden="1" x14ac:dyDescent="0.3">
      <c r="A22" s="108" t="str">
        <f>'T-Lines'!$H21</f>
        <v>McConaughy-Arthur</v>
      </c>
      <c r="B22" s="19" t="str">
        <f>'T-Lines'!$N21</f>
        <v>Keith County to Arthur County  NE</v>
      </c>
      <c r="C22" s="108" t="str">
        <f>'T-Lines'!$G21</f>
        <v>NT</v>
      </c>
    </row>
    <row r="23" spans="1:3" ht="14.45" hidden="1" x14ac:dyDescent="0.3">
      <c r="A23" s="108" t="str">
        <f>'T-Lines'!$H22</f>
        <v>Arthur-Hyannis</v>
      </c>
      <c r="B23" s="19" t="str">
        <f>'T-Lines'!$N22</f>
        <v>Arthur County to Grant County  NE</v>
      </c>
      <c r="C23" s="108" t="str">
        <f>'T-Lines'!$G22</f>
        <v>NT</v>
      </c>
    </row>
    <row r="24" spans="1:3" ht="14.45" x14ac:dyDescent="0.3">
      <c r="A24" s="108" t="str">
        <f>'T-Lines'!$H23</f>
        <v>Big Springs-Blue Creek</v>
      </c>
      <c r="B24" s="19" t="str">
        <f>'T-Lines'!$N23</f>
        <v>Deuel County to Garden County  NE</v>
      </c>
      <c r="C24" s="108" t="str">
        <f>'T-Lines'!$G23</f>
        <v>T</v>
      </c>
    </row>
    <row r="25" spans="1:3" ht="14.45" x14ac:dyDescent="0.3">
      <c r="A25" s="108" t="str">
        <f>'T-Lines'!$H24</f>
        <v>Blue Creek-Wildhorse</v>
      </c>
      <c r="B25" s="19" t="str">
        <f>'T-Lines'!$N24</f>
        <v>Garden County to Garden County  NE</v>
      </c>
      <c r="C25" s="108" t="str">
        <f>'T-Lines'!$G24</f>
        <v>T</v>
      </c>
    </row>
    <row r="26" spans="1:3" ht="14.45" x14ac:dyDescent="0.3">
      <c r="A26" s="108" t="str">
        <f>'T-Lines'!$H25</f>
        <v>Covalt-Wildhorse</v>
      </c>
      <c r="B26" s="19" t="str">
        <f>'T-Lines'!$N25</f>
        <v>Morrill County to Garden County  NE</v>
      </c>
      <c r="C26" s="108" t="str">
        <f>'T-Lines'!$G25</f>
        <v>T</v>
      </c>
    </row>
    <row r="27" spans="1:3" ht="14.45" x14ac:dyDescent="0.3">
      <c r="A27" s="108" t="str">
        <f>'T-Lines'!$H26</f>
        <v>Lynn-Covalt</v>
      </c>
      <c r="B27" s="19" t="str">
        <f>'T-Lines'!$N26</f>
        <v>Morrill County to Morrill County  NE</v>
      </c>
      <c r="C27" s="108" t="str">
        <f>'T-Lines'!$G26</f>
        <v>T</v>
      </c>
    </row>
    <row r="28" spans="1:3" ht="14.45" x14ac:dyDescent="0.3">
      <c r="A28" s="108" t="str">
        <f>'T-Lines'!$H27</f>
        <v>Snake Creek-Lynn</v>
      </c>
      <c r="B28" s="19" t="str">
        <f>'T-Lines'!$N27</f>
        <v>Box Butte County to Morrill County  NE</v>
      </c>
      <c r="C28" s="108" t="str">
        <f>'T-Lines'!$G27</f>
        <v>T</v>
      </c>
    </row>
    <row r="29" spans="1:3" ht="14.45" x14ac:dyDescent="0.3">
      <c r="A29" s="108" t="str">
        <f>'T-Lines'!$H28</f>
        <v>Box Butte-Hemingford</v>
      </c>
      <c r="B29" s="19" t="str">
        <f>'T-Lines'!$N28</f>
        <v>Box Butte County to Box Butte County  NE</v>
      </c>
      <c r="C29" s="108" t="str">
        <f>'T-Lines'!$G28</f>
        <v>T</v>
      </c>
    </row>
    <row r="30" spans="1:3" ht="14.45" hidden="1" x14ac:dyDescent="0.3">
      <c r="A30" s="108" t="str">
        <f>'T-Lines'!$H29</f>
        <v>Stegall WAPA-Stegall</v>
      </c>
      <c r="B30" s="19" t="str">
        <f>'T-Lines'!$N29</f>
        <v>Scotts Bluff County to Scotts Bluff County  NE</v>
      </c>
      <c r="C30" s="108" t="str">
        <f>'T-Lines'!$G29</f>
        <v>NT</v>
      </c>
    </row>
    <row r="31" spans="1:3" ht="14.45" hidden="1" x14ac:dyDescent="0.3">
      <c r="A31" s="108" t="str">
        <f>'T-Lines'!$H30</f>
        <v>Sidney-Sidney WAPA</v>
      </c>
      <c r="B31" s="19" t="str">
        <f>'T-Lines'!$N30</f>
        <v>Cheyenne County to Cheyenne County  NE</v>
      </c>
      <c r="C31" s="108" t="str">
        <f>'T-Lines'!$G30</f>
        <v>NT</v>
      </c>
    </row>
  </sheetData>
  <autoFilter ref="A6:C31">
    <filterColumn colId="2">
      <filters>
        <filter val="T"/>
      </filters>
    </filterColumn>
  </autoFilter>
  <pageMargins left="0.7" right="0.7" top="0.75" bottom="0.75" header="0.3" footer="0.3"/>
  <pageSetup orientation="portrait" horizontalDpi="1200" verticalDpi="1200" r:id="rId1"/>
  <headerFooter>
    <oddHeader>&amp;RExhibit No. SPP-6
Page &amp;P of &amp;N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2"/>
  <sheetViews>
    <sheetView workbookViewId="0">
      <selection activeCell="F18" sqref="F18"/>
    </sheetView>
  </sheetViews>
  <sheetFormatPr defaultRowHeight="15" x14ac:dyDescent="0.25"/>
  <cols>
    <col min="1" max="1" width="14.5703125" customWidth="1"/>
    <col min="4" max="4" width="11.140625" customWidth="1"/>
    <col min="5" max="5" width="44.28515625" bestFit="1" customWidth="1"/>
    <col min="6" max="6" width="30" bestFit="1" customWidth="1"/>
    <col min="7" max="7" width="11.5703125" customWidth="1"/>
    <col min="8" max="8" width="11.7109375" customWidth="1"/>
    <col min="9" max="9" width="11" customWidth="1"/>
    <col min="10" max="10" width="9.85546875" bestFit="1" customWidth="1"/>
  </cols>
  <sheetData>
    <row r="1" spans="1:11" ht="19.899999999999999" thickBot="1" x14ac:dyDescent="0.4">
      <c r="A1" s="48" t="str">
        <f>SummarySubstations!$B$1</f>
        <v>Tri-State SPP Asset Listing</v>
      </c>
      <c r="B1" s="48"/>
      <c r="C1" s="48"/>
      <c r="D1" s="48"/>
      <c r="E1" s="48"/>
      <c r="F1" t="s">
        <v>871</v>
      </c>
    </row>
    <row r="2" spans="1:11" ht="18" thickTop="1" thickBot="1" x14ac:dyDescent="0.35">
      <c r="A2" s="47" t="s">
        <v>843</v>
      </c>
      <c r="B2" s="47"/>
      <c r="C2" s="47"/>
      <c r="D2" s="47">
        <f>SummarySubstations!A44</f>
        <v>37</v>
      </c>
      <c r="E2" s="47" t="str">
        <f ca="1">RIGHT(CELL("filename",A1),LEN(CELL("filename",A1))- FIND("]",CELL("filename",A1),1))</f>
        <v>Wildhorse</v>
      </c>
      <c r="F2" t="str">
        <f>SummarySubstations!E44</f>
        <v>N</v>
      </c>
    </row>
    <row r="3" spans="1:11" thickTop="1" x14ac:dyDescent="0.3"/>
    <row r="5" spans="1:11" ht="14.45" x14ac:dyDescent="0.3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  <c r="H5" s="2" t="s">
        <v>7</v>
      </c>
      <c r="I5" s="2" t="s">
        <v>8</v>
      </c>
      <c r="J5" s="4" t="s">
        <v>9</v>
      </c>
    </row>
    <row r="6" spans="1:11" x14ac:dyDescent="0.25">
      <c r="A6" s="5">
        <v>1677</v>
      </c>
      <c r="B6" s="6">
        <v>353</v>
      </c>
      <c r="C6" s="6" t="s">
        <v>21</v>
      </c>
      <c r="D6" s="6">
        <v>115313</v>
      </c>
      <c r="E6" s="7" t="s">
        <v>536</v>
      </c>
      <c r="F6" s="8" t="s">
        <v>575</v>
      </c>
      <c r="G6" s="26">
        <v>57999.64</v>
      </c>
      <c r="H6" s="134">
        <v>57999.64</v>
      </c>
      <c r="I6" s="134">
        <v>0</v>
      </c>
      <c r="J6" s="134">
        <v>0</v>
      </c>
      <c r="K6" s="14"/>
    </row>
    <row r="7" spans="1:11" x14ac:dyDescent="0.25">
      <c r="A7" s="5"/>
      <c r="B7" s="6">
        <v>353</v>
      </c>
      <c r="C7" s="6" t="s">
        <v>21</v>
      </c>
      <c r="D7" s="6">
        <v>115314</v>
      </c>
      <c r="E7" s="7" t="s">
        <v>585</v>
      </c>
      <c r="F7" s="8" t="s">
        <v>575</v>
      </c>
      <c r="G7" s="26">
        <v>14499.91</v>
      </c>
      <c r="H7" s="134">
        <v>14499.91</v>
      </c>
      <c r="I7" s="134">
        <v>0</v>
      </c>
      <c r="J7" s="134">
        <v>0</v>
      </c>
      <c r="K7" s="14"/>
    </row>
    <row r="8" spans="1:11" ht="14.45" x14ac:dyDescent="0.3">
      <c r="A8" s="5"/>
      <c r="B8" s="6">
        <v>353</v>
      </c>
      <c r="C8" s="6" t="s">
        <v>21</v>
      </c>
      <c r="D8" s="6">
        <v>115315</v>
      </c>
      <c r="E8" s="7" t="s">
        <v>586</v>
      </c>
      <c r="F8" s="8" t="s">
        <v>575</v>
      </c>
      <c r="G8" s="26">
        <v>17399.89</v>
      </c>
      <c r="H8" s="134">
        <v>4509.59</v>
      </c>
      <c r="I8" s="134">
        <v>12890.3</v>
      </c>
      <c r="J8" s="134">
        <v>478.89</v>
      </c>
      <c r="K8" s="14"/>
    </row>
    <row r="9" spans="1:11" ht="14.45" x14ac:dyDescent="0.3">
      <c r="A9" s="5"/>
      <c r="B9" s="6">
        <v>353</v>
      </c>
      <c r="C9" s="6" t="s">
        <v>21</v>
      </c>
      <c r="D9" s="6">
        <v>115316</v>
      </c>
      <c r="E9" s="7" t="s">
        <v>587</v>
      </c>
      <c r="F9" s="8" t="s">
        <v>575</v>
      </c>
      <c r="G9" s="26">
        <v>4349.97</v>
      </c>
      <c r="H9" s="134">
        <v>3551.76</v>
      </c>
      <c r="I9" s="134">
        <v>798.21</v>
      </c>
      <c r="J9" s="134">
        <v>119.72</v>
      </c>
      <c r="K9" s="14"/>
    </row>
    <row r="10" spans="1:11" ht="14.45" x14ac:dyDescent="0.3">
      <c r="A10" s="5"/>
      <c r="B10" s="6">
        <v>353</v>
      </c>
      <c r="C10" s="6" t="s">
        <v>21</v>
      </c>
      <c r="D10" s="6">
        <v>115317</v>
      </c>
      <c r="E10" s="7" t="s">
        <v>588</v>
      </c>
      <c r="F10" s="8" t="s">
        <v>575</v>
      </c>
      <c r="G10" s="26">
        <v>5799.96</v>
      </c>
      <c r="H10" s="134">
        <v>5799.96</v>
      </c>
      <c r="I10" s="134">
        <v>0</v>
      </c>
      <c r="J10" s="144">
        <v>0</v>
      </c>
      <c r="K10" s="14"/>
    </row>
    <row r="11" spans="1:11" ht="14.45" x14ac:dyDescent="0.3">
      <c r="A11" s="5"/>
      <c r="B11" s="6">
        <v>353</v>
      </c>
      <c r="C11" s="6" t="s">
        <v>21</v>
      </c>
      <c r="D11" s="6">
        <v>115318</v>
      </c>
      <c r="E11" s="7" t="s">
        <v>514</v>
      </c>
      <c r="F11" s="8" t="s">
        <v>575</v>
      </c>
      <c r="G11" s="26">
        <v>4349.97</v>
      </c>
      <c r="H11" s="134">
        <v>4349.97</v>
      </c>
      <c r="I11" s="134">
        <v>0</v>
      </c>
      <c r="J11" s="144">
        <v>0</v>
      </c>
      <c r="K11" s="14"/>
    </row>
    <row r="12" spans="1:11" ht="14.45" x14ac:dyDescent="0.3">
      <c r="A12" s="5"/>
      <c r="B12" s="6">
        <v>353</v>
      </c>
      <c r="C12" s="6" t="s">
        <v>21</v>
      </c>
      <c r="D12" s="6">
        <v>115319</v>
      </c>
      <c r="E12" s="7" t="s">
        <v>515</v>
      </c>
      <c r="F12" s="8" t="s">
        <v>575</v>
      </c>
      <c r="G12" s="26">
        <v>5799.96</v>
      </c>
      <c r="H12" s="134">
        <v>5799.96</v>
      </c>
      <c r="I12" s="134">
        <v>0</v>
      </c>
      <c r="J12" s="144">
        <v>0</v>
      </c>
      <c r="K12" s="14"/>
    </row>
    <row r="13" spans="1:11" ht="14.45" x14ac:dyDescent="0.3">
      <c r="A13" s="5"/>
      <c r="B13" s="6">
        <v>353</v>
      </c>
      <c r="C13" s="6" t="s">
        <v>21</v>
      </c>
      <c r="D13" s="6">
        <v>115320</v>
      </c>
      <c r="E13" s="7" t="s">
        <v>516</v>
      </c>
      <c r="F13" s="8" t="s">
        <v>575</v>
      </c>
      <c r="G13" s="26">
        <v>2899.98</v>
      </c>
      <c r="H13" s="134">
        <v>2899.98</v>
      </c>
      <c r="I13" s="134">
        <v>0</v>
      </c>
      <c r="J13" s="144">
        <v>0</v>
      </c>
      <c r="K13" s="14"/>
    </row>
    <row r="14" spans="1:11" ht="14.45" x14ac:dyDescent="0.3">
      <c r="A14" s="5"/>
      <c r="B14" s="6">
        <v>353</v>
      </c>
      <c r="C14" s="6" t="s">
        <v>21</v>
      </c>
      <c r="D14" s="6">
        <v>115321</v>
      </c>
      <c r="E14" s="7" t="s">
        <v>517</v>
      </c>
      <c r="F14" s="8" t="s">
        <v>575</v>
      </c>
      <c r="G14" s="26">
        <v>1499.99</v>
      </c>
      <c r="H14" s="134">
        <v>1499.99</v>
      </c>
      <c r="I14" s="134">
        <v>0</v>
      </c>
      <c r="J14" s="144">
        <v>0</v>
      </c>
      <c r="K14" s="14"/>
    </row>
    <row r="15" spans="1:11" ht="14.45" x14ac:dyDescent="0.3">
      <c r="A15" s="5"/>
      <c r="B15" s="6">
        <v>353</v>
      </c>
      <c r="C15" s="6" t="s">
        <v>21</v>
      </c>
      <c r="D15" s="6">
        <v>115322</v>
      </c>
      <c r="E15" s="7" t="s">
        <v>518</v>
      </c>
      <c r="F15" s="8" t="s">
        <v>575</v>
      </c>
      <c r="G15" s="26">
        <v>1499.99</v>
      </c>
      <c r="H15" s="134">
        <v>1193.68</v>
      </c>
      <c r="I15" s="134">
        <v>306.31</v>
      </c>
      <c r="J15" s="134">
        <v>41.28</v>
      </c>
      <c r="K15" s="14"/>
    </row>
    <row r="16" spans="1:11" ht="14.45" x14ac:dyDescent="0.3">
      <c r="A16" s="5"/>
      <c r="B16" s="6">
        <v>353</v>
      </c>
      <c r="C16" s="6" t="s">
        <v>21</v>
      </c>
      <c r="D16" s="6">
        <v>115323</v>
      </c>
      <c r="E16" s="7" t="s">
        <v>519</v>
      </c>
      <c r="F16" s="8" t="s">
        <v>575</v>
      </c>
      <c r="G16" s="26">
        <v>7249.95</v>
      </c>
      <c r="H16" s="134">
        <v>5769.8</v>
      </c>
      <c r="I16" s="134">
        <v>1480.15</v>
      </c>
      <c r="J16" s="134">
        <v>199.53</v>
      </c>
      <c r="K16" s="14"/>
    </row>
    <row r="17" spans="1:11" ht="14.45" x14ac:dyDescent="0.3">
      <c r="A17" s="5"/>
      <c r="B17" s="6">
        <v>353</v>
      </c>
      <c r="C17" s="6" t="s">
        <v>21</v>
      </c>
      <c r="D17" s="6">
        <v>115325</v>
      </c>
      <c r="E17" s="7" t="s">
        <v>532</v>
      </c>
      <c r="F17" s="8" t="s">
        <v>575</v>
      </c>
      <c r="G17" s="26">
        <v>1449.99</v>
      </c>
      <c r="H17" s="134">
        <v>375.81</v>
      </c>
      <c r="I17" s="134">
        <v>1074.18</v>
      </c>
      <c r="J17" s="134">
        <v>39.9</v>
      </c>
      <c r="K17" s="14"/>
    </row>
    <row r="18" spans="1:11" ht="14.45" x14ac:dyDescent="0.3">
      <c r="A18" s="5"/>
      <c r="B18" s="6">
        <v>353</v>
      </c>
      <c r="C18" s="6" t="s">
        <v>21</v>
      </c>
      <c r="D18" s="6">
        <v>115326</v>
      </c>
      <c r="E18" s="7" t="s">
        <v>589</v>
      </c>
      <c r="F18" s="8" t="s">
        <v>575</v>
      </c>
      <c r="G18" s="26">
        <v>1449.99</v>
      </c>
      <c r="H18" s="134">
        <v>1449.99</v>
      </c>
      <c r="I18" s="134">
        <v>0</v>
      </c>
      <c r="J18" s="144">
        <v>0</v>
      </c>
      <c r="K18" s="139"/>
    </row>
    <row r="19" spans="1:11" ht="14.45" x14ac:dyDescent="0.3">
      <c r="A19" s="5"/>
      <c r="B19" s="6">
        <v>353</v>
      </c>
      <c r="C19" s="6" t="s">
        <v>10</v>
      </c>
      <c r="D19" s="6">
        <v>115327</v>
      </c>
      <c r="E19" s="7" t="s">
        <v>590</v>
      </c>
      <c r="F19" s="8" t="s">
        <v>575</v>
      </c>
      <c r="G19" s="26">
        <v>7249.95</v>
      </c>
      <c r="H19" s="134">
        <v>1130.72</v>
      </c>
      <c r="I19" s="134">
        <v>6119.23</v>
      </c>
      <c r="J19" s="134">
        <v>199.53</v>
      </c>
      <c r="K19" s="14"/>
    </row>
    <row r="20" spans="1:11" ht="14.45" x14ac:dyDescent="0.3">
      <c r="A20" s="5"/>
      <c r="B20" s="6">
        <v>353</v>
      </c>
      <c r="C20" s="6" t="s">
        <v>21</v>
      </c>
      <c r="D20" s="6">
        <v>114518</v>
      </c>
      <c r="E20" s="7" t="s">
        <v>574</v>
      </c>
      <c r="F20" s="8" t="s">
        <v>575</v>
      </c>
      <c r="G20" s="26">
        <v>22321.84</v>
      </c>
      <c r="H20" s="134">
        <v>1996.71</v>
      </c>
      <c r="I20" s="134">
        <v>20325.13</v>
      </c>
      <c r="J20" s="134">
        <v>614.36</v>
      </c>
      <c r="K20" s="14"/>
    </row>
    <row r="21" spans="1:11" ht="14.45" x14ac:dyDescent="0.3">
      <c r="A21" s="5"/>
      <c r="B21" s="6">
        <v>353</v>
      </c>
      <c r="C21" s="6" t="s">
        <v>21</v>
      </c>
      <c r="D21" s="6">
        <v>114519</v>
      </c>
      <c r="E21" s="7" t="s">
        <v>576</v>
      </c>
      <c r="F21" s="8" t="s">
        <v>575</v>
      </c>
      <c r="G21" s="26">
        <v>9395.25</v>
      </c>
      <c r="H21" s="134">
        <v>840.4</v>
      </c>
      <c r="I21" s="134">
        <v>8554.85</v>
      </c>
      <c r="J21" s="134">
        <v>258.58</v>
      </c>
      <c r="K21" s="14"/>
    </row>
    <row r="22" spans="1:11" ht="14.45" x14ac:dyDescent="0.3">
      <c r="A22" s="5"/>
      <c r="B22" s="6">
        <v>353</v>
      </c>
      <c r="C22" s="6" t="s">
        <v>21</v>
      </c>
      <c r="D22" s="6">
        <v>114520</v>
      </c>
      <c r="E22" s="7" t="s">
        <v>577</v>
      </c>
      <c r="F22" s="8" t="s">
        <v>575</v>
      </c>
      <c r="G22" s="26">
        <v>1952.67</v>
      </c>
      <c r="H22" s="134">
        <v>174.67</v>
      </c>
      <c r="I22" s="134">
        <v>1778</v>
      </c>
      <c r="J22" s="134">
        <v>53.74</v>
      </c>
      <c r="K22" s="14"/>
    </row>
    <row r="23" spans="1:11" ht="14.45" x14ac:dyDescent="0.3">
      <c r="A23" s="5"/>
      <c r="B23" s="6">
        <v>353</v>
      </c>
      <c r="C23" s="6" t="s">
        <v>21</v>
      </c>
      <c r="D23" s="6">
        <v>115324</v>
      </c>
      <c r="E23" s="7" t="s">
        <v>520</v>
      </c>
      <c r="F23" s="8" t="s">
        <v>575</v>
      </c>
      <c r="G23" s="26">
        <v>1449.99</v>
      </c>
      <c r="H23" s="136">
        <v>1449.99</v>
      </c>
      <c r="I23" s="136">
        <v>0</v>
      </c>
      <c r="J23" s="136">
        <v>0</v>
      </c>
      <c r="K23" s="14"/>
    </row>
    <row r="24" spans="1:11" ht="14.45" x14ac:dyDescent="0.3">
      <c r="A24" s="5"/>
      <c r="B24" s="6">
        <v>353</v>
      </c>
      <c r="C24" s="6" t="s">
        <v>21</v>
      </c>
      <c r="D24" s="6">
        <v>115328</v>
      </c>
      <c r="E24" s="7" t="s">
        <v>578</v>
      </c>
      <c r="F24" s="8" t="s">
        <v>575</v>
      </c>
      <c r="G24" s="26">
        <v>1449.99</v>
      </c>
      <c r="H24" s="136">
        <v>1449.99</v>
      </c>
      <c r="I24" s="136">
        <v>0</v>
      </c>
      <c r="J24" s="136">
        <v>0</v>
      </c>
      <c r="K24" s="14"/>
    </row>
    <row r="25" spans="1:11" ht="14.45" x14ac:dyDescent="0.3">
      <c r="A25" s="5"/>
      <c r="B25" s="6">
        <v>353</v>
      </c>
      <c r="C25" s="6" t="s">
        <v>21</v>
      </c>
      <c r="D25" s="6">
        <v>115329</v>
      </c>
      <c r="E25" s="7" t="s">
        <v>515</v>
      </c>
      <c r="F25" s="8" t="s">
        <v>575</v>
      </c>
      <c r="G25" s="26">
        <v>1449.99</v>
      </c>
      <c r="H25" s="136">
        <v>1449.99</v>
      </c>
      <c r="I25" s="136">
        <v>0</v>
      </c>
      <c r="J25" s="136">
        <v>0</v>
      </c>
      <c r="K25" s="14"/>
    </row>
    <row r="26" spans="1:11" ht="14.45" x14ac:dyDescent="0.3">
      <c r="A26" s="5"/>
      <c r="B26" s="6">
        <v>353</v>
      </c>
      <c r="C26" s="6" t="s">
        <v>21</v>
      </c>
      <c r="D26" s="6">
        <v>115330</v>
      </c>
      <c r="E26" s="7" t="s">
        <v>516</v>
      </c>
      <c r="F26" s="8" t="s">
        <v>575</v>
      </c>
      <c r="G26" s="26">
        <v>1449.99</v>
      </c>
      <c r="H26" s="136">
        <v>1449.99</v>
      </c>
      <c r="I26" s="136">
        <v>0</v>
      </c>
      <c r="J26" s="136">
        <v>0</v>
      </c>
      <c r="K26" s="14"/>
    </row>
    <row r="27" spans="1:11" ht="14.45" x14ac:dyDescent="0.3">
      <c r="A27" s="5"/>
      <c r="B27" s="6">
        <v>353</v>
      </c>
      <c r="C27" s="6" t="s">
        <v>21</v>
      </c>
      <c r="D27" s="6">
        <v>5462</v>
      </c>
      <c r="E27" s="7" t="s">
        <v>579</v>
      </c>
      <c r="F27" s="8" t="s">
        <v>575</v>
      </c>
      <c r="G27" s="26">
        <v>1242.08</v>
      </c>
      <c r="H27" s="136">
        <v>1242.08</v>
      </c>
      <c r="I27" s="136">
        <v>0</v>
      </c>
      <c r="J27" s="136">
        <v>0</v>
      </c>
      <c r="K27" s="14"/>
    </row>
    <row r="28" spans="1:11" ht="14.45" x14ac:dyDescent="0.3">
      <c r="A28" s="5"/>
      <c r="B28" s="6">
        <v>353</v>
      </c>
      <c r="C28" s="6" t="s">
        <v>21</v>
      </c>
      <c r="D28" s="6">
        <v>5463</v>
      </c>
      <c r="E28" s="7" t="s">
        <v>580</v>
      </c>
      <c r="F28" s="8" t="s">
        <v>575</v>
      </c>
      <c r="G28" s="26">
        <v>94.13</v>
      </c>
      <c r="H28" s="136">
        <v>94.13</v>
      </c>
      <c r="I28" s="136">
        <v>0</v>
      </c>
      <c r="J28" s="136">
        <v>0</v>
      </c>
      <c r="K28" s="14"/>
    </row>
    <row r="29" spans="1:11" ht="14.45" x14ac:dyDescent="0.3">
      <c r="A29" s="5"/>
      <c r="B29" s="6">
        <v>353</v>
      </c>
      <c r="C29" s="6" t="s">
        <v>21</v>
      </c>
      <c r="D29" s="6">
        <v>64741</v>
      </c>
      <c r="E29" s="7" t="s">
        <v>581</v>
      </c>
      <c r="F29" s="8" t="s">
        <v>575</v>
      </c>
      <c r="G29" s="26">
        <v>7251.33</v>
      </c>
      <c r="H29" s="134">
        <v>2111.81</v>
      </c>
      <c r="I29" s="134">
        <v>5139.5200000000004</v>
      </c>
      <c r="J29" s="134">
        <v>240.76</v>
      </c>
      <c r="K29" s="14"/>
    </row>
    <row r="30" spans="1:11" ht="14.45" x14ac:dyDescent="0.3">
      <c r="A30" s="5"/>
      <c r="B30" s="6">
        <v>353</v>
      </c>
      <c r="C30" s="6" t="s">
        <v>10</v>
      </c>
      <c r="D30" s="6">
        <v>6719</v>
      </c>
      <c r="E30" s="7" t="s">
        <v>582</v>
      </c>
      <c r="F30" s="8" t="s">
        <v>575</v>
      </c>
      <c r="G30" s="26">
        <v>58217.94</v>
      </c>
      <c r="H30" s="134">
        <v>49316.38</v>
      </c>
      <c r="I30" s="134">
        <v>8901.56</v>
      </c>
      <c r="J30" s="134">
        <v>2688.46</v>
      </c>
      <c r="K30" s="14"/>
    </row>
    <row r="31" spans="1:11" ht="14.45" x14ac:dyDescent="0.3">
      <c r="A31" s="5"/>
      <c r="B31" s="6">
        <v>353</v>
      </c>
      <c r="C31" s="6" t="s">
        <v>10</v>
      </c>
      <c r="D31" s="6">
        <v>67202</v>
      </c>
      <c r="E31" s="7" t="s">
        <v>70</v>
      </c>
      <c r="F31" s="8" t="s">
        <v>575</v>
      </c>
      <c r="G31" s="26">
        <v>111254.88</v>
      </c>
      <c r="H31" s="134">
        <v>28579.200000000001</v>
      </c>
      <c r="I31" s="134">
        <v>82675.679999999993</v>
      </c>
      <c r="J31" s="134">
        <v>3062.06</v>
      </c>
      <c r="K31" s="14"/>
    </row>
    <row r="32" spans="1:11" ht="14.45" x14ac:dyDescent="0.3">
      <c r="A32" s="5"/>
      <c r="B32" s="6">
        <v>353</v>
      </c>
      <c r="C32" s="6" t="s">
        <v>10</v>
      </c>
      <c r="D32" s="6">
        <v>7595</v>
      </c>
      <c r="E32" s="7" t="s">
        <v>583</v>
      </c>
      <c r="F32" s="8" t="s">
        <v>575</v>
      </c>
      <c r="G32" s="26">
        <v>19788.099999999999</v>
      </c>
      <c r="H32" s="134">
        <v>15614.29</v>
      </c>
      <c r="I32" s="134">
        <v>4173.8100000000004</v>
      </c>
      <c r="J32" s="134">
        <v>848.83</v>
      </c>
      <c r="K32" s="14"/>
    </row>
    <row r="33" spans="1:11" ht="14.45" x14ac:dyDescent="0.3">
      <c r="A33" s="5"/>
      <c r="B33" s="6">
        <v>353</v>
      </c>
      <c r="C33" s="6" t="s">
        <v>10</v>
      </c>
      <c r="D33" s="6">
        <v>7596</v>
      </c>
      <c r="E33" s="7" t="s">
        <v>584</v>
      </c>
      <c r="F33" s="8" t="s">
        <v>575</v>
      </c>
      <c r="G33" s="26">
        <v>8258.15</v>
      </c>
      <c r="H33" s="134">
        <v>6516.16</v>
      </c>
      <c r="I33" s="134">
        <v>1741.99</v>
      </c>
      <c r="J33" s="134">
        <v>354.27</v>
      </c>
      <c r="K33" s="14"/>
    </row>
    <row r="34" spans="1:11" ht="14.45" x14ac:dyDescent="0.3">
      <c r="A34" s="5"/>
      <c r="B34" s="6">
        <v>353</v>
      </c>
      <c r="C34" s="6" t="s">
        <v>10</v>
      </c>
      <c r="D34" s="6">
        <v>7598</v>
      </c>
      <c r="E34" s="7" t="s">
        <v>390</v>
      </c>
      <c r="F34" s="8" t="s">
        <v>575</v>
      </c>
      <c r="G34" s="26">
        <v>6234.47</v>
      </c>
      <c r="H34" s="134">
        <v>4919.3500000000004</v>
      </c>
      <c r="I34" s="134">
        <v>1315.12</v>
      </c>
      <c r="J34" s="134">
        <v>267.45</v>
      </c>
      <c r="K34" s="14"/>
    </row>
    <row r="35" spans="1:11" ht="14.45" x14ac:dyDescent="0.3">
      <c r="A35" s="5"/>
      <c r="B35" s="6"/>
      <c r="C35" s="6"/>
      <c r="D35" s="6"/>
      <c r="E35" s="7" t="s">
        <v>836</v>
      </c>
      <c r="F35" s="8" t="s">
        <v>575</v>
      </c>
      <c r="G35" s="26">
        <f>SUM(G6:G34)</f>
        <v>385309.93999999994</v>
      </c>
      <c r="H35" s="137">
        <f>SUM(H6:H34)</f>
        <v>228035.90000000005</v>
      </c>
      <c r="I35" s="137">
        <f>SUM(I6:I34)</f>
        <v>157274.03999999998</v>
      </c>
      <c r="J35" s="137">
        <f>SUM(J6:J34)</f>
        <v>9467.36</v>
      </c>
      <c r="K35" s="14"/>
    </row>
    <row r="36" spans="1:11" ht="14.45" x14ac:dyDescent="0.3">
      <c r="A36" s="17"/>
      <c r="B36" s="17"/>
      <c r="C36" s="17"/>
      <c r="D36" s="17"/>
      <c r="E36" s="72"/>
      <c r="F36" s="15"/>
      <c r="G36" s="54"/>
      <c r="H36" s="54"/>
      <c r="I36" s="54"/>
      <c r="J36" s="54"/>
      <c r="K36" s="14"/>
    </row>
    <row r="37" spans="1:11" ht="14.45" x14ac:dyDescent="0.3">
      <c r="G37" s="19"/>
      <c r="H37" s="19"/>
      <c r="I37" s="19"/>
      <c r="J37" s="19"/>
    </row>
    <row r="38" spans="1:11" ht="14.45" x14ac:dyDescent="0.3">
      <c r="B38" s="13" t="s">
        <v>799</v>
      </c>
      <c r="C38" s="23" t="str">
        <f>IF($F$2="N","T"," ")</f>
        <v>T</v>
      </c>
      <c r="G38" s="19">
        <f>SUMIF($C$6:$C34,$C38,G$6:G34)</f>
        <v>211003.49000000002</v>
      </c>
      <c r="H38" s="19">
        <f>SUMIF($C$6:$C34,$C38,H$6:H34)</f>
        <v>106076.1</v>
      </c>
      <c r="I38" s="19">
        <f>SUMIF($C$6:$C34,$C38,I$6:I34)</f>
        <v>104927.38999999998</v>
      </c>
      <c r="J38" s="19">
        <f>SUMIF($C$6:$C34,$C38,J$6:J34)</f>
        <v>7420.5999999999995</v>
      </c>
      <c r="K38" s="19"/>
    </row>
    <row r="39" spans="1:11" ht="14.45" x14ac:dyDescent="0.3">
      <c r="B39" t="s">
        <v>800</v>
      </c>
      <c r="C39" s="23" t="s">
        <v>21</v>
      </c>
      <c r="G39" s="19">
        <f>G35-G38</f>
        <v>174306.44999999992</v>
      </c>
      <c r="H39" s="19">
        <f>H35-H38</f>
        <v>121959.80000000005</v>
      </c>
      <c r="I39" s="19">
        <f>I35-I38</f>
        <v>52346.649999999994</v>
      </c>
      <c r="J39" s="19">
        <f>J35-J38</f>
        <v>2046.7600000000011</v>
      </c>
      <c r="K39" s="19"/>
    </row>
    <row r="40" spans="1:11" ht="14.45" x14ac:dyDescent="0.3">
      <c r="G40" s="14"/>
      <c r="H40" s="14"/>
      <c r="I40" s="14"/>
      <c r="J40" s="14"/>
    </row>
    <row r="42" spans="1:11" ht="14.45" x14ac:dyDescent="0.3">
      <c r="C42" s="13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workbookViewId="0">
      <selection activeCell="C38" sqref="C38"/>
    </sheetView>
  </sheetViews>
  <sheetFormatPr defaultRowHeight="15" x14ac:dyDescent="0.25"/>
  <cols>
    <col min="2" max="2" width="18" customWidth="1"/>
    <col min="3" max="3" width="11.5703125" customWidth="1"/>
    <col min="4" max="4" width="9.7109375" customWidth="1"/>
    <col min="5" max="5" width="12.42578125" customWidth="1"/>
    <col min="6" max="6" width="11.85546875" style="19" bestFit="1" customWidth="1"/>
    <col min="7" max="7" width="11.7109375" style="19" bestFit="1" customWidth="1"/>
    <col min="8" max="8" width="11.140625" style="19" bestFit="1" customWidth="1"/>
    <col min="9" max="9" width="10.5703125" style="19" customWidth="1"/>
    <col min="10" max="10" width="2.7109375" customWidth="1"/>
  </cols>
  <sheetData>
    <row r="1" spans="1:10" ht="22.9" x14ac:dyDescent="0.4">
      <c r="B1" s="95" t="s">
        <v>837</v>
      </c>
      <c r="C1" s="95"/>
      <c r="G1" s="104"/>
    </row>
    <row r="2" spans="1:10" ht="22.9" x14ac:dyDescent="0.4">
      <c r="B2" s="95" t="s">
        <v>839</v>
      </c>
      <c r="C2" s="95"/>
    </row>
    <row r="3" spans="1:10" s="108" customFormat="1" ht="22.9" x14ac:dyDescent="0.4">
      <c r="B3" s="113" t="str">
        <f>'Exhibit 6a-Gen and Summary'!B3</f>
        <v>Year Ending December 31, 2015</v>
      </c>
      <c r="C3" s="95"/>
      <c r="F3" s="19"/>
      <c r="G3" s="19"/>
      <c r="H3" s="19"/>
      <c r="I3" s="19"/>
    </row>
    <row r="5" spans="1:10" ht="14.45" x14ac:dyDescent="0.3">
      <c r="A5" s="97" t="s">
        <v>872</v>
      </c>
      <c r="B5" s="98" t="s">
        <v>873</v>
      </c>
      <c r="C5" s="98" t="s">
        <v>874</v>
      </c>
      <c r="D5" s="99" t="s">
        <v>875</v>
      </c>
      <c r="E5" s="99" t="s">
        <v>876</v>
      </c>
      <c r="F5" s="99" t="s">
        <v>877</v>
      </c>
      <c r="G5" s="99" t="s">
        <v>878</v>
      </c>
      <c r="H5" s="99" t="s">
        <v>879</v>
      </c>
      <c r="I5" s="99" t="s">
        <v>880</v>
      </c>
      <c r="J5" s="97"/>
    </row>
    <row r="6" spans="1:10" thickBot="1" x14ac:dyDescent="0.35">
      <c r="F6" s="73" t="s">
        <v>844</v>
      </c>
      <c r="G6" s="73"/>
      <c r="H6" s="73"/>
      <c r="I6" s="73"/>
    </row>
    <row r="7" spans="1:10" ht="43.15" x14ac:dyDescent="0.3">
      <c r="A7" t="s">
        <v>870</v>
      </c>
      <c r="B7" s="84" t="s">
        <v>851</v>
      </c>
      <c r="C7" s="100" t="s">
        <v>881</v>
      </c>
      <c r="D7" s="85" t="s">
        <v>847</v>
      </c>
      <c r="E7" s="91" t="s">
        <v>869</v>
      </c>
      <c r="F7" s="109" t="s">
        <v>886</v>
      </c>
      <c r="G7" s="92" t="s">
        <v>7</v>
      </c>
      <c r="H7" s="92" t="s">
        <v>8</v>
      </c>
      <c r="I7" s="93" t="s">
        <v>9</v>
      </c>
      <c r="J7" s="94"/>
    </row>
    <row r="8" spans="1:10" ht="15.6" x14ac:dyDescent="0.3">
      <c r="A8">
        <v>1</v>
      </c>
      <c r="B8" s="18" t="s">
        <v>899</v>
      </c>
      <c r="C8" s="101">
        <v>1625</v>
      </c>
      <c r="D8" s="29">
        <v>18</v>
      </c>
      <c r="E8" s="23" t="s">
        <v>853</v>
      </c>
      <c r="F8" s="19">
        <f>Alliance!G40</f>
        <v>1087900.2099999995</v>
      </c>
      <c r="G8" s="19">
        <f>Alliance!H40</f>
        <v>274490.14000000007</v>
      </c>
      <c r="H8" s="19">
        <f>Alliance!I40</f>
        <v>813410.07000000018</v>
      </c>
      <c r="I8" s="19">
        <f>Alliance!J40</f>
        <v>26179.949999999997</v>
      </c>
    </row>
    <row r="9" spans="1:10" ht="15.6" x14ac:dyDescent="0.3">
      <c r="A9">
        <f>+A8+1</f>
        <v>2</v>
      </c>
      <c r="B9" s="18" t="s">
        <v>900</v>
      </c>
      <c r="C9" s="17">
        <v>1701</v>
      </c>
      <c r="D9" s="29">
        <v>15</v>
      </c>
      <c r="E9" s="23" t="s">
        <v>852</v>
      </c>
    </row>
    <row r="10" spans="1:10" ht="15.6" x14ac:dyDescent="0.3">
      <c r="A10">
        <f t="shared" ref="A10:A48" si="0">+A9+1</f>
        <v>3</v>
      </c>
      <c r="B10" s="18" t="s">
        <v>901</v>
      </c>
      <c r="C10" s="102" t="s">
        <v>882</v>
      </c>
      <c r="D10" s="29">
        <v>17</v>
      </c>
      <c r="E10" s="24" t="s">
        <v>853</v>
      </c>
      <c r="F10" s="25">
        <f>Athey!G22</f>
        <v>0</v>
      </c>
      <c r="G10" s="25">
        <f>Athey!H22</f>
        <v>0</v>
      </c>
      <c r="H10" s="25">
        <f>Athey!I22</f>
        <v>0</v>
      </c>
      <c r="I10" s="25">
        <f>Athey!J22</f>
        <v>0</v>
      </c>
      <c r="J10" s="66"/>
    </row>
    <row r="11" spans="1:10" ht="15.6" x14ac:dyDescent="0.3">
      <c r="A11">
        <f t="shared" si="0"/>
        <v>4</v>
      </c>
      <c r="B11" s="18" t="s">
        <v>902</v>
      </c>
      <c r="C11" s="29">
        <v>1791</v>
      </c>
      <c r="D11" s="29">
        <v>19</v>
      </c>
      <c r="E11" s="90" t="s">
        <v>853</v>
      </c>
      <c r="F11" s="25">
        <f>'Big Springs'!G15</f>
        <v>5981.1100000000006</v>
      </c>
      <c r="G11" s="25">
        <f>'Big Springs'!H15</f>
        <v>5981.1100000000006</v>
      </c>
      <c r="H11" s="25">
        <f>'Big Springs'!I15</f>
        <v>0</v>
      </c>
      <c r="I11" s="25">
        <f>'Big Springs'!J15</f>
        <v>0</v>
      </c>
      <c r="J11" s="66"/>
    </row>
    <row r="12" spans="1:10" ht="14.45" x14ac:dyDescent="0.3">
      <c r="A12">
        <f t="shared" si="0"/>
        <v>5</v>
      </c>
      <c r="B12" t="s">
        <v>903</v>
      </c>
      <c r="C12" s="103">
        <v>1945</v>
      </c>
      <c r="D12" s="23">
        <v>14</v>
      </c>
      <c r="E12" s="90" t="s">
        <v>852</v>
      </c>
      <c r="G12" s="27"/>
      <c r="H12" s="27"/>
      <c r="I12" s="27"/>
    </row>
    <row r="13" spans="1:10" ht="15.6" x14ac:dyDescent="0.3">
      <c r="A13">
        <f t="shared" si="0"/>
        <v>6</v>
      </c>
      <c r="B13" s="18" t="s">
        <v>904</v>
      </c>
      <c r="C13" s="29" t="s">
        <v>883</v>
      </c>
      <c r="D13" s="29">
        <v>19</v>
      </c>
      <c r="E13" s="90" t="s">
        <v>853</v>
      </c>
      <c r="F13" s="67">
        <f ca="1">'Blue Creek'!G29</f>
        <v>30006.75</v>
      </c>
      <c r="G13" s="25">
        <f ca="1">'Blue Creek'!H29</f>
        <v>25441.83</v>
      </c>
      <c r="H13" s="25">
        <f ca="1">'Blue Creek'!I29</f>
        <v>4564.92</v>
      </c>
      <c r="I13" s="25">
        <f ca="1">'Blue Creek'!J29</f>
        <v>1378.7</v>
      </c>
      <c r="J13" s="66"/>
    </row>
    <row r="14" spans="1:10" ht="15.6" x14ac:dyDescent="0.3">
      <c r="A14">
        <f t="shared" si="0"/>
        <v>7</v>
      </c>
      <c r="B14" s="18" t="s">
        <v>905</v>
      </c>
      <c r="C14" s="29">
        <v>1710</v>
      </c>
      <c r="D14" s="29">
        <v>18</v>
      </c>
      <c r="E14" s="90" t="s">
        <v>853</v>
      </c>
      <c r="F14" s="67">
        <f>'Box Butte'!G113</f>
        <v>1919008.6099999999</v>
      </c>
      <c r="G14" s="68">
        <f>'Box Butte'!H113</f>
        <v>821664.28</v>
      </c>
      <c r="H14" s="68">
        <f>'Box Butte'!I113</f>
        <v>1097344.3299999998</v>
      </c>
      <c r="I14" s="68">
        <f>'Box Butte'!J113</f>
        <v>46958.580000000009</v>
      </c>
      <c r="J14" s="66"/>
    </row>
    <row r="15" spans="1:10" ht="15.6" x14ac:dyDescent="0.3">
      <c r="A15">
        <f t="shared" si="0"/>
        <v>8</v>
      </c>
      <c r="B15" s="18" t="s">
        <v>906</v>
      </c>
      <c r="C15" s="29"/>
      <c r="D15" s="29">
        <v>15</v>
      </c>
      <c r="E15" s="90" t="s">
        <v>853</v>
      </c>
      <c r="F15" s="67">
        <f>Brule!G10</f>
        <v>0</v>
      </c>
      <c r="G15" s="68">
        <f>Brule!H10</f>
        <v>0</v>
      </c>
      <c r="H15" s="68">
        <f>Brule!I10</f>
        <v>0</v>
      </c>
      <c r="I15" s="68">
        <f>Brule!J10</f>
        <v>0</v>
      </c>
      <c r="J15" s="66"/>
    </row>
    <row r="16" spans="1:10" ht="15.6" x14ac:dyDescent="0.3">
      <c r="A16">
        <f t="shared" si="0"/>
        <v>9</v>
      </c>
      <c r="B16" s="18" t="s">
        <v>907</v>
      </c>
      <c r="C16" s="29">
        <v>2057</v>
      </c>
      <c r="D16" s="29">
        <v>19</v>
      </c>
      <c r="E16" s="90" t="s">
        <v>853</v>
      </c>
      <c r="F16" s="67">
        <f>Chappell!G19</f>
        <v>0</v>
      </c>
      <c r="G16" s="68">
        <f>Chappell!H19</f>
        <v>0</v>
      </c>
      <c r="H16" s="68">
        <f>Chappell!I19</f>
        <v>0</v>
      </c>
      <c r="I16" s="68">
        <f>Chappell!J19</f>
        <v>0</v>
      </c>
      <c r="J16" s="66"/>
    </row>
    <row r="17" spans="1:10" ht="15.6" x14ac:dyDescent="0.3">
      <c r="A17">
        <f t="shared" si="0"/>
        <v>10</v>
      </c>
      <c r="B17" s="18" t="s">
        <v>908</v>
      </c>
      <c r="C17" s="29">
        <v>1798</v>
      </c>
      <c r="D17" s="29">
        <v>19</v>
      </c>
      <c r="E17" s="90" t="s">
        <v>852</v>
      </c>
      <c r="F17" s="67"/>
      <c r="G17" s="68"/>
      <c r="H17" s="68"/>
      <c r="I17" s="68"/>
      <c r="J17" s="66"/>
    </row>
    <row r="18" spans="1:10" ht="15.6" x14ac:dyDescent="0.3">
      <c r="A18">
        <f t="shared" si="0"/>
        <v>11</v>
      </c>
      <c r="B18" s="18" t="s">
        <v>909</v>
      </c>
      <c r="C18" s="29">
        <v>1666</v>
      </c>
      <c r="D18" s="29">
        <v>19</v>
      </c>
      <c r="E18" s="24" t="s">
        <v>853</v>
      </c>
      <c r="F18" s="67">
        <f>Covalt!G31</f>
        <v>66907.95</v>
      </c>
      <c r="G18" s="68">
        <f>Covalt!H31</f>
        <v>8802.6</v>
      </c>
      <c r="H18" s="68">
        <f>Covalt!I31</f>
        <v>58105.35</v>
      </c>
      <c r="I18" s="68">
        <f>Covalt!J31</f>
        <v>1841.4899999999998</v>
      </c>
      <c r="J18" s="66"/>
    </row>
    <row r="19" spans="1:10" ht="15.6" x14ac:dyDescent="0.3">
      <c r="A19">
        <f t="shared" si="0"/>
        <v>12</v>
      </c>
      <c r="B19" s="18" t="s">
        <v>910</v>
      </c>
      <c r="C19" s="29">
        <v>1719</v>
      </c>
      <c r="D19" s="29">
        <v>17</v>
      </c>
      <c r="E19" s="24" t="s">
        <v>853</v>
      </c>
      <c r="F19" s="25">
        <f>Crete!G18</f>
        <v>0</v>
      </c>
      <c r="G19" s="25">
        <f>Crete!H18</f>
        <v>0</v>
      </c>
      <c r="H19" s="25">
        <f>Crete!I18</f>
        <v>0</v>
      </c>
      <c r="I19" s="25">
        <f>Crete!J18</f>
        <v>0</v>
      </c>
      <c r="J19" s="66"/>
    </row>
    <row r="20" spans="1:10" ht="15.6" x14ac:dyDescent="0.3">
      <c r="A20">
        <f t="shared" si="0"/>
        <v>13</v>
      </c>
      <c r="B20" s="18" t="s">
        <v>911</v>
      </c>
      <c r="C20" s="29">
        <v>1632</v>
      </c>
      <c r="D20" s="29">
        <v>17</v>
      </c>
      <c r="E20" s="24" t="s">
        <v>853</v>
      </c>
      <c r="F20" s="67">
        <f>'Crete Switch'!G23</f>
        <v>162086.13999999998</v>
      </c>
      <c r="G20" s="68">
        <f>'Crete Switch'!H23</f>
        <v>156532.56999999998</v>
      </c>
      <c r="H20" s="68">
        <f>'Crete Switch'!I23</f>
        <v>5553.5699999999988</v>
      </c>
      <c r="I20" s="68">
        <f>'Crete Switch'!J23</f>
        <v>4164.72</v>
      </c>
      <c r="J20" s="66"/>
    </row>
    <row r="21" spans="1:10" ht="15.6" x14ac:dyDescent="0.3">
      <c r="A21">
        <f t="shared" si="0"/>
        <v>14</v>
      </c>
      <c r="B21" s="18" t="s">
        <v>912</v>
      </c>
      <c r="C21" s="29"/>
      <c r="D21" s="29">
        <v>18</v>
      </c>
      <c r="E21" s="24" t="s">
        <v>852</v>
      </c>
    </row>
    <row r="22" spans="1:10" ht="15.6" x14ac:dyDescent="0.3">
      <c r="A22">
        <f t="shared" si="0"/>
        <v>15</v>
      </c>
      <c r="B22" t="s">
        <v>913</v>
      </c>
      <c r="C22" s="29">
        <v>662</v>
      </c>
      <c r="D22" s="23">
        <v>14</v>
      </c>
      <c r="E22" s="23" t="s">
        <v>852</v>
      </c>
    </row>
    <row r="23" spans="1:10" ht="15.6" x14ac:dyDescent="0.3">
      <c r="A23">
        <f t="shared" si="0"/>
        <v>16</v>
      </c>
      <c r="B23" s="18" t="s">
        <v>914</v>
      </c>
      <c r="C23" s="29">
        <v>1722</v>
      </c>
      <c r="D23" s="29">
        <v>14</v>
      </c>
      <c r="E23" s="24" t="s">
        <v>853</v>
      </c>
      <c r="F23" s="67">
        <f>'Elsie Tap'!G60</f>
        <v>721581.66666666686</v>
      </c>
      <c r="G23" s="68">
        <f>'Elsie Tap'!H60</f>
        <v>371785.18666666659</v>
      </c>
      <c r="H23" s="68">
        <f>'Elsie Tap'!I60</f>
        <v>349796.48</v>
      </c>
      <c r="I23" s="68">
        <f>'Elsie Tap'!J60</f>
        <v>19576.68</v>
      </c>
      <c r="J23" s="66"/>
    </row>
    <row r="24" spans="1:10" ht="15.6" x14ac:dyDescent="0.3">
      <c r="A24">
        <f t="shared" si="0"/>
        <v>17</v>
      </c>
      <c r="B24" s="18" t="s">
        <v>915</v>
      </c>
      <c r="C24" s="29">
        <v>1668</v>
      </c>
      <c r="D24" s="29">
        <v>16</v>
      </c>
      <c r="E24" s="24" t="s">
        <v>853</v>
      </c>
      <c r="F24" s="67">
        <f>Enders!G37</f>
        <v>344192.0199999999</v>
      </c>
      <c r="G24" s="68">
        <f>Enders!H37</f>
        <v>97579.450000000012</v>
      </c>
      <c r="H24" s="68">
        <f>Enders!I37</f>
        <v>246612.57</v>
      </c>
      <c r="I24" s="68">
        <f>Enders!J37</f>
        <v>9065.0399999999991</v>
      </c>
      <c r="J24" s="66"/>
    </row>
    <row r="25" spans="1:10" ht="15.6" x14ac:dyDescent="0.3">
      <c r="A25">
        <f t="shared" si="0"/>
        <v>18</v>
      </c>
      <c r="B25" s="18" t="s">
        <v>916</v>
      </c>
      <c r="C25" s="29"/>
      <c r="D25" s="29"/>
      <c r="E25" s="24" t="s">
        <v>852</v>
      </c>
      <c r="F25" s="67"/>
      <c r="G25" s="68"/>
      <c r="H25" s="68"/>
      <c r="I25" s="68"/>
      <c r="J25" s="66"/>
    </row>
    <row r="26" spans="1:10" ht="15.6" x14ac:dyDescent="0.3">
      <c r="A26">
        <f t="shared" si="0"/>
        <v>19</v>
      </c>
      <c r="B26" s="18" t="s">
        <v>917</v>
      </c>
      <c r="C26" s="29">
        <v>1630</v>
      </c>
      <c r="D26" s="29">
        <v>16</v>
      </c>
      <c r="E26" s="24" t="s">
        <v>853</v>
      </c>
      <c r="F26" s="67">
        <f>Grant!G120</f>
        <v>2345238.9999999986</v>
      </c>
      <c r="G26" s="68">
        <f>Grant!H120</f>
        <v>1699871.0000000005</v>
      </c>
      <c r="H26" s="68">
        <f>Grant!I120</f>
        <v>645368.00000000035</v>
      </c>
      <c r="I26" s="68">
        <f>Grant!J120</f>
        <v>54737.829999999994</v>
      </c>
      <c r="J26" s="66"/>
    </row>
    <row r="27" spans="1:10" ht="15.6" x14ac:dyDescent="0.3">
      <c r="A27">
        <f t="shared" si="0"/>
        <v>20</v>
      </c>
      <c r="B27" s="18" t="s">
        <v>918</v>
      </c>
      <c r="C27" s="29">
        <v>1736</v>
      </c>
      <c r="D27" s="29">
        <v>18</v>
      </c>
      <c r="E27" s="24" t="s">
        <v>853</v>
      </c>
      <c r="F27" s="67">
        <f>Hemingford!G25</f>
        <v>0</v>
      </c>
      <c r="G27" s="68">
        <f>Hemingford!H25</f>
        <v>0</v>
      </c>
      <c r="H27" s="68">
        <f>Hemingford!I25</f>
        <v>0</v>
      </c>
      <c r="I27" s="68">
        <f>Hemingford!J25</f>
        <v>0</v>
      </c>
      <c r="J27" s="66"/>
    </row>
    <row r="28" spans="1:10" ht="15.6" x14ac:dyDescent="0.3">
      <c r="A28">
        <f t="shared" si="0"/>
        <v>21</v>
      </c>
      <c r="B28" t="s">
        <v>919</v>
      </c>
      <c r="C28" s="29">
        <v>1740</v>
      </c>
      <c r="D28" s="23">
        <v>15</v>
      </c>
      <c r="E28" s="24" t="s">
        <v>852</v>
      </c>
    </row>
    <row r="29" spans="1:10" ht="15.6" x14ac:dyDescent="0.3">
      <c r="A29">
        <f t="shared" si="0"/>
        <v>22</v>
      </c>
      <c r="B29" s="18" t="s">
        <v>920</v>
      </c>
      <c r="C29" s="29">
        <v>807</v>
      </c>
      <c r="D29" s="29">
        <v>97</v>
      </c>
      <c r="E29" s="24" t="s">
        <v>852</v>
      </c>
      <c r="F29" s="67"/>
      <c r="G29" s="68"/>
      <c r="H29" s="68"/>
      <c r="I29" s="68"/>
      <c r="J29" s="66"/>
    </row>
    <row r="30" spans="1:10" ht="15.6" x14ac:dyDescent="0.3">
      <c r="A30">
        <f t="shared" si="0"/>
        <v>23</v>
      </c>
      <c r="B30" s="18" t="s">
        <v>921</v>
      </c>
      <c r="C30" s="29">
        <v>1624</v>
      </c>
      <c r="D30" s="29">
        <v>28</v>
      </c>
      <c r="E30" s="24" t="s">
        <v>853</v>
      </c>
      <c r="F30" s="67">
        <f>Lamar!G97</f>
        <v>1678580.9799999995</v>
      </c>
      <c r="G30" s="68">
        <f>Lamar!H97</f>
        <v>1255820.0199999998</v>
      </c>
      <c r="H30" s="68">
        <f>Lamar!I97</f>
        <v>422760.96000000002</v>
      </c>
      <c r="I30" s="68">
        <f>Lamar!J97</f>
        <v>40859.80999999999</v>
      </c>
      <c r="J30" s="66"/>
    </row>
    <row r="31" spans="1:10" ht="15.6" x14ac:dyDescent="0.3">
      <c r="A31">
        <f t="shared" si="0"/>
        <v>24</v>
      </c>
      <c r="B31" s="18" t="s">
        <v>922</v>
      </c>
      <c r="C31" s="29">
        <v>1674</v>
      </c>
      <c r="D31" s="29">
        <v>18</v>
      </c>
      <c r="E31" s="24" t="s">
        <v>853</v>
      </c>
      <c r="F31" s="67">
        <f>Lynn!G29</f>
        <v>120546.68000000001</v>
      </c>
      <c r="G31" s="68">
        <f>Lynn!H29</f>
        <v>99995.23</v>
      </c>
      <c r="H31" s="68">
        <f>Lynn!I29</f>
        <v>20551.45</v>
      </c>
      <c r="I31" s="68">
        <f>Lynn!J29</f>
        <v>3231.9099999999994</v>
      </c>
      <c r="J31" s="66"/>
    </row>
    <row r="32" spans="1:10" ht="15.6" x14ac:dyDescent="0.3">
      <c r="A32">
        <f t="shared" si="0"/>
        <v>25</v>
      </c>
      <c r="B32" s="18" t="s">
        <v>923</v>
      </c>
      <c r="C32" s="29">
        <v>837</v>
      </c>
      <c r="D32" s="29">
        <v>15</v>
      </c>
      <c r="E32" s="24" t="s">
        <v>853</v>
      </c>
      <c r="F32" s="25">
        <f>McConaughy!G29</f>
        <v>0</v>
      </c>
      <c r="G32" s="25">
        <f>McConaughy!H29</f>
        <v>0</v>
      </c>
      <c r="H32" s="25">
        <f>McConaughy!I29</f>
        <v>0</v>
      </c>
      <c r="I32" s="25">
        <f>McConaughy!J29</f>
        <v>0</v>
      </c>
      <c r="J32" s="66"/>
    </row>
    <row r="33" spans="1:10" ht="15.6" x14ac:dyDescent="0.3">
      <c r="A33">
        <f t="shared" si="0"/>
        <v>26</v>
      </c>
      <c r="B33" s="18" t="s">
        <v>924</v>
      </c>
      <c r="C33" s="29">
        <v>1754</v>
      </c>
      <c r="D33" s="29">
        <v>18</v>
      </c>
      <c r="E33" s="24" t="s">
        <v>852</v>
      </c>
      <c r="F33" s="67"/>
      <c r="G33" s="68"/>
      <c r="H33" s="68"/>
      <c r="I33" s="68"/>
      <c r="J33" s="66"/>
    </row>
    <row r="34" spans="1:10" ht="15.6" x14ac:dyDescent="0.3">
      <c r="A34">
        <f t="shared" si="0"/>
        <v>27</v>
      </c>
      <c r="B34" s="18" t="s">
        <v>925</v>
      </c>
      <c r="C34" s="29">
        <v>1622</v>
      </c>
      <c r="D34" s="29">
        <v>15</v>
      </c>
      <c r="E34" s="24" t="s">
        <v>853</v>
      </c>
      <c r="F34" s="67">
        <f>Ogallala!G81</f>
        <v>2480458.5400000005</v>
      </c>
      <c r="G34" s="68">
        <f>Ogallala!H81</f>
        <v>741209.74999999988</v>
      </c>
      <c r="H34" s="68">
        <f>Ogallala!I81</f>
        <v>1744981.2399999995</v>
      </c>
      <c r="I34" s="68">
        <f>Ogallala!J81</f>
        <v>75529.570000000007</v>
      </c>
      <c r="J34" s="66"/>
    </row>
    <row r="35" spans="1:10" ht="15.6" x14ac:dyDescent="0.3">
      <c r="A35">
        <f t="shared" si="0"/>
        <v>28</v>
      </c>
      <c r="B35" s="18" t="s">
        <v>926</v>
      </c>
      <c r="C35" s="29">
        <v>871</v>
      </c>
      <c r="D35" s="29">
        <v>14</v>
      </c>
      <c r="E35" s="24" t="s">
        <v>853</v>
      </c>
      <c r="F35" s="67">
        <f>Paxton!G23</f>
        <v>126656.03999999996</v>
      </c>
      <c r="G35" s="68">
        <f>Paxton!H23</f>
        <v>37361.440000000002</v>
      </c>
      <c r="H35" s="68">
        <f>Paxton!I23</f>
        <v>89294.599999999991</v>
      </c>
      <c r="I35" s="68">
        <f>Paxton!J23</f>
        <v>3342.06</v>
      </c>
      <c r="J35" s="66"/>
    </row>
    <row r="36" spans="1:10" ht="15.6" x14ac:dyDescent="0.3">
      <c r="A36">
        <f t="shared" si="0"/>
        <v>29</v>
      </c>
      <c r="B36" t="s">
        <v>927</v>
      </c>
      <c r="C36" s="29">
        <v>1944</v>
      </c>
      <c r="D36" s="23">
        <v>14</v>
      </c>
      <c r="E36" s="24" t="s">
        <v>852</v>
      </c>
    </row>
    <row r="37" spans="1:10" ht="15.6" x14ac:dyDescent="0.3">
      <c r="A37">
        <f t="shared" si="0"/>
        <v>30</v>
      </c>
      <c r="B37" s="18" t="s">
        <v>928</v>
      </c>
      <c r="C37" s="29">
        <v>891</v>
      </c>
      <c r="D37" s="29">
        <v>14</v>
      </c>
      <c r="E37" s="24" t="s">
        <v>853</v>
      </c>
      <c r="F37" s="67">
        <f>Roscoe!G23</f>
        <v>0</v>
      </c>
      <c r="G37" s="68">
        <f>Roscoe!H23</f>
        <v>0</v>
      </c>
      <c r="H37" s="68">
        <f>Roscoe!I23</f>
        <v>0</v>
      </c>
      <c r="I37" s="68">
        <f>Roscoe!J23</f>
        <v>0</v>
      </c>
      <c r="J37" s="66"/>
    </row>
    <row r="38" spans="1:10" ht="15.6" x14ac:dyDescent="0.3">
      <c r="A38">
        <f t="shared" si="0"/>
        <v>31</v>
      </c>
      <c r="B38" s="18" t="s">
        <v>929</v>
      </c>
      <c r="C38" s="29">
        <v>1623</v>
      </c>
      <c r="D38" s="29">
        <v>25</v>
      </c>
      <c r="E38" s="24" t="s">
        <v>853</v>
      </c>
      <c r="F38" s="67">
        <f>'Sidney-230'!G256</f>
        <v>2911216.26</v>
      </c>
      <c r="G38" s="68">
        <f>'Sidney-230'!H256</f>
        <v>2017956.5750000007</v>
      </c>
      <c r="H38" s="68">
        <f>'Sidney-230'!I256</f>
        <v>893259.68500000017</v>
      </c>
      <c r="I38" s="68">
        <f>'Sidney-230'!J256</f>
        <v>68711.420000000013</v>
      </c>
      <c r="J38" s="66"/>
    </row>
    <row r="39" spans="1:10" ht="15.6" x14ac:dyDescent="0.3">
      <c r="A39">
        <f t="shared" si="0"/>
        <v>32</v>
      </c>
      <c r="B39" s="18" t="s">
        <v>930</v>
      </c>
      <c r="C39" s="29">
        <v>1629</v>
      </c>
      <c r="D39" s="29">
        <v>18</v>
      </c>
      <c r="E39" s="24" t="s">
        <v>853</v>
      </c>
      <c r="F39" s="67">
        <f>'Snake Creek'!G108</f>
        <v>1455297.8699999992</v>
      </c>
      <c r="G39" s="68">
        <f>'Snake Creek'!H108</f>
        <v>813950.29</v>
      </c>
      <c r="H39" s="68">
        <f>'Snake Creek'!I108</f>
        <v>641347.58000000019</v>
      </c>
      <c r="I39" s="68">
        <f>'Snake Creek'!J108</f>
        <v>31768.959999999992</v>
      </c>
      <c r="J39" s="66"/>
    </row>
    <row r="40" spans="1:10" ht="15.6" x14ac:dyDescent="0.3">
      <c r="A40">
        <f t="shared" si="0"/>
        <v>33</v>
      </c>
      <c r="B40" s="18" t="s">
        <v>931</v>
      </c>
      <c r="C40" s="29">
        <v>907</v>
      </c>
      <c r="D40" s="29">
        <v>16</v>
      </c>
      <c r="E40" s="24" t="s">
        <v>853</v>
      </c>
      <c r="F40" s="25">
        <f>'Spring Creek'!G23</f>
        <v>0</v>
      </c>
      <c r="G40" s="25">
        <f>'Spring Creek'!H23</f>
        <v>0</v>
      </c>
      <c r="H40" s="25">
        <f>'Spring Creek'!I23</f>
        <v>0</v>
      </c>
      <c r="I40" s="25">
        <f>'Spring Creek'!J23</f>
        <v>0</v>
      </c>
      <c r="J40" s="66"/>
    </row>
    <row r="41" spans="1:10" ht="15.6" x14ac:dyDescent="0.3">
      <c r="A41">
        <f t="shared" si="0"/>
        <v>34</v>
      </c>
      <c r="B41" s="18" t="s">
        <v>932</v>
      </c>
      <c r="C41" s="29">
        <v>2051</v>
      </c>
      <c r="D41" s="29">
        <v>24</v>
      </c>
      <c r="E41" s="24" t="s">
        <v>853</v>
      </c>
      <c r="F41" s="67">
        <f>Stegall!G38</f>
        <v>168379.71999999997</v>
      </c>
      <c r="G41" s="68">
        <f>Stegall!H38</f>
        <v>64402.565000000017</v>
      </c>
      <c r="H41" s="68">
        <f>Stegall!I38</f>
        <v>103977.15499999998</v>
      </c>
      <c r="I41" s="68">
        <f>Stegall!J38</f>
        <v>4634.25</v>
      </c>
      <c r="J41" s="66"/>
    </row>
    <row r="42" spans="1:10" ht="15.6" x14ac:dyDescent="0.3">
      <c r="A42">
        <f t="shared" si="0"/>
        <v>35</v>
      </c>
      <c r="B42" s="18" t="s">
        <v>933</v>
      </c>
      <c r="C42" s="29">
        <v>1848</v>
      </c>
      <c r="D42" s="29">
        <v>22</v>
      </c>
      <c r="E42" s="24" t="s">
        <v>852</v>
      </c>
      <c r="F42" s="30"/>
      <c r="G42" s="27"/>
      <c r="H42" s="27"/>
      <c r="I42" s="27"/>
    </row>
    <row r="43" spans="1:10" ht="15.6" x14ac:dyDescent="0.3">
      <c r="A43">
        <f t="shared" si="0"/>
        <v>36</v>
      </c>
      <c r="B43" s="18" t="s">
        <v>934</v>
      </c>
      <c r="C43" s="29">
        <v>1849</v>
      </c>
      <c r="D43" s="29">
        <v>22</v>
      </c>
      <c r="E43" s="24" t="s">
        <v>852</v>
      </c>
      <c r="F43" s="30"/>
      <c r="G43" s="27"/>
      <c r="H43" s="27"/>
      <c r="I43" s="27"/>
    </row>
    <row r="44" spans="1:10" ht="15.6" x14ac:dyDescent="0.3">
      <c r="A44">
        <f t="shared" si="0"/>
        <v>37</v>
      </c>
      <c r="B44" s="18" t="s">
        <v>935</v>
      </c>
      <c r="C44" s="29">
        <v>1677</v>
      </c>
      <c r="D44" s="29">
        <v>29</v>
      </c>
      <c r="E44" s="23" t="s">
        <v>853</v>
      </c>
      <c r="F44" s="30">
        <f>Wildhorse!G38</f>
        <v>211003.49000000002</v>
      </c>
      <c r="G44" s="27">
        <f>Wildhorse!H38</f>
        <v>106076.1</v>
      </c>
      <c r="H44" s="27">
        <f>Wildhorse!I38</f>
        <v>104927.38999999998</v>
      </c>
      <c r="I44" s="27">
        <f>Wildhorse!J38</f>
        <v>7420.5999999999995</v>
      </c>
    </row>
    <row r="45" spans="1:10" ht="15.6" x14ac:dyDescent="0.3">
      <c r="A45">
        <f t="shared" si="0"/>
        <v>38</v>
      </c>
      <c r="B45" s="18"/>
      <c r="C45" s="18"/>
      <c r="D45" s="29"/>
      <c r="F45" s="30"/>
      <c r="G45" s="27"/>
      <c r="H45" s="27"/>
      <c r="I45" s="27"/>
    </row>
    <row r="46" spans="1:10" ht="15.6" x14ac:dyDescent="0.3">
      <c r="A46">
        <f t="shared" si="0"/>
        <v>39</v>
      </c>
      <c r="B46" s="18" t="s">
        <v>840</v>
      </c>
      <c r="C46" s="18"/>
      <c r="F46" s="70">
        <f ca="1">SUM(F8:F45)</f>
        <v>15835043.036666665</v>
      </c>
      <c r="G46" s="71">
        <f ca="1">SUM(G8:G45)</f>
        <v>8598920.1366666667</v>
      </c>
      <c r="H46" s="71">
        <f ca="1">SUM(H8:H45)</f>
        <v>7241855.3500000006</v>
      </c>
      <c r="I46" s="69">
        <f ca="1">SUM(I8:I45)</f>
        <v>399401.56999999995</v>
      </c>
    </row>
    <row r="47" spans="1:10" ht="14.45" x14ac:dyDescent="0.3">
      <c r="A47">
        <f t="shared" si="0"/>
        <v>40</v>
      </c>
      <c r="F47" s="30"/>
      <c r="G47" s="27"/>
      <c r="H47" s="27"/>
      <c r="I47" s="27"/>
    </row>
    <row r="48" spans="1:10" ht="14.45" x14ac:dyDescent="0.3">
      <c r="A48">
        <f t="shared" si="0"/>
        <v>41</v>
      </c>
      <c r="B48" t="s">
        <v>836</v>
      </c>
      <c r="F48" s="30"/>
      <c r="G48" s="27"/>
      <c r="H48" s="27"/>
      <c r="I48" s="27"/>
    </row>
    <row r="49" spans="6:9" ht="14.45" x14ac:dyDescent="0.3">
      <c r="F49" s="30"/>
      <c r="G49" s="27"/>
      <c r="H49" s="27"/>
      <c r="I49" s="27"/>
    </row>
  </sheetData>
  <autoFilter ref="A7:J48"/>
  <sortState ref="B1:B41">
    <sortCondition ref="B1:B41"/>
  </sortState>
  <pageMargins left="0.7" right="0.7" top="0.75" bottom="0.75" header="0.3" footer="0.3"/>
  <pageSetup scale="69" fitToHeight="4" orientation="landscape" horizontalDpi="1200" verticalDpi="1200" r:id="rId1"/>
  <headerFooter>
    <oddFooter>&amp;L&amp;Z&amp;F&amp;R&amp;D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37"/>
  <sheetViews>
    <sheetView topLeftCell="B1" workbookViewId="0">
      <selection activeCell="H9" sqref="H9"/>
    </sheetView>
  </sheetViews>
  <sheetFormatPr defaultRowHeight="15" x14ac:dyDescent="0.25"/>
  <cols>
    <col min="2" max="2" width="9.28515625" bestFit="1" customWidth="1"/>
    <col min="3" max="3" width="12.85546875" bestFit="1" customWidth="1"/>
    <col min="4" max="4" width="10.42578125" bestFit="1" customWidth="1"/>
    <col min="5" max="6" width="10.42578125" customWidth="1"/>
    <col min="8" max="8" width="37.7109375" customWidth="1"/>
    <col min="9" max="9" width="13.85546875" bestFit="1" customWidth="1"/>
    <col min="10" max="10" width="13.85546875" style="19" bestFit="1" customWidth="1"/>
    <col min="11" max="11" width="10.5703125" style="19" customWidth="1"/>
    <col min="12" max="12" width="10.140625" style="19" bestFit="1" customWidth="1"/>
    <col min="13" max="13" width="2.7109375" customWidth="1"/>
    <col min="14" max="14" width="46.140625" customWidth="1"/>
    <col min="16" max="16" width="17.42578125" customWidth="1"/>
  </cols>
  <sheetData>
    <row r="1" spans="1:16" ht="22.9" x14ac:dyDescent="0.3">
      <c r="B1" s="114" t="s">
        <v>837</v>
      </c>
      <c r="C1" s="115"/>
      <c r="D1" s="115"/>
      <c r="E1" s="20"/>
      <c r="F1" s="20"/>
      <c r="G1" s="21"/>
      <c r="H1" s="21"/>
      <c r="I1" s="21"/>
      <c r="J1" s="120"/>
      <c r="K1" s="120"/>
      <c r="L1" s="120"/>
    </row>
    <row r="2" spans="1:16" ht="22.9" x14ac:dyDescent="0.3">
      <c r="B2" s="114" t="s">
        <v>838</v>
      </c>
      <c r="C2" s="115"/>
      <c r="D2" s="115"/>
      <c r="E2" s="20"/>
      <c r="F2" s="20"/>
      <c r="G2" s="21"/>
      <c r="H2" s="21"/>
      <c r="I2" s="21"/>
      <c r="J2" s="120"/>
      <c r="K2" s="120"/>
      <c r="L2" s="120"/>
    </row>
    <row r="3" spans="1:16" ht="22.9" x14ac:dyDescent="0.3">
      <c r="B3" s="116" t="str">
        <f>'Exhibit 6a-Gen and Summary'!B3</f>
        <v>Year Ending December 31, 2015</v>
      </c>
      <c r="C3" s="115"/>
      <c r="D3" s="115"/>
      <c r="E3" s="20"/>
      <c r="F3" s="20"/>
      <c r="G3" s="21"/>
      <c r="H3" s="21"/>
      <c r="I3" s="21"/>
      <c r="J3" s="120"/>
      <c r="K3" s="120"/>
      <c r="L3" s="120"/>
    </row>
    <row r="4" spans="1:16" thickBot="1" x14ac:dyDescent="0.35">
      <c r="B4" s="22"/>
      <c r="C4" s="22"/>
      <c r="D4" s="22"/>
      <c r="E4" s="22"/>
      <c r="F4" s="22"/>
      <c r="G4" s="21"/>
      <c r="H4" s="21"/>
      <c r="I4" s="21"/>
      <c r="J4" s="120"/>
      <c r="K4" s="120"/>
      <c r="L4" s="120"/>
    </row>
    <row r="5" spans="1:16" ht="14.45" x14ac:dyDescent="0.3">
      <c r="A5" t="s">
        <v>870</v>
      </c>
      <c r="B5" s="60" t="s">
        <v>0</v>
      </c>
      <c r="C5" s="61" t="s">
        <v>833</v>
      </c>
      <c r="D5" s="61" t="s">
        <v>834</v>
      </c>
      <c r="E5" s="61" t="s">
        <v>842</v>
      </c>
      <c r="F5" s="61" t="s">
        <v>841</v>
      </c>
      <c r="G5" s="62" t="s">
        <v>2</v>
      </c>
      <c r="H5" s="62" t="s">
        <v>835</v>
      </c>
      <c r="I5" s="121" t="s">
        <v>6</v>
      </c>
      <c r="J5" s="121" t="s">
        <v>7</v>
      </c>
      <c r="K5" s="121" t="s">
        <v>8</v>
      </c>
      <c r="L5" s="123" t="s">
        <v>9</v>
      </c>
      <c r="M5" s="55"/>
      <c r="N5" s="63" t="s">
        <v>848</v>
      </c>
      <c r="O5" s="23"/>
    </row>
    <row r="6" spans="1:16" x14ac:dyDescent="0.25">
      <c r="A6">
        <v>1</v>
      </c>
      <c r="B6" s="44">
        <v>3719</v>
      </c>
      <c r="C6" s="32">
        <v>15</v>
      </c>
      <c r="D6" s="32">
        <v>14</v>
      </c>
      <c r="E6" s="33">
        <v>115</v>
      </c>
      <c r="F6" s="34">
        <v>12.3</v>
      </c>
      <c r="G6" s="32" t="s">
        <v>10</v>
      </c>
      <c r="H6" s="42" t="s">
        <v>808</v>
      </c>
      <c r="I6" s="124">
        <v>3538294.6599999997</v>
      </c>
      <c r="J6" s="156">
        <v>259389.89999999997</v>
      </c>
      <c r="K6" s="127">
        <v>3278904.76</v>
      </c>
      <c r="L6" s="127">
        <v>95184.19</v>
      </c>
      <c r="M6" s="54"/>
      <c r="N6" s="87" t="s">
        <v>854</v>
      </c>
      <c r="O6" s="17"/>
      <c r="P6" s="23"/>
    </row>
    <row r="7" spans="1:16" ht="14.45" x14ac:dyDescent="0.3">
      <c r="A7">
        <f>+A6+1</f>
        <v>2</v>
      </c>
      <c r="B7" s="44">
        <v>3772</v>
      </c>
      <c r="C7" s="32">
        <v>14</v>
      </c>
      <c r="D7" s="32">
        <v>14</v>
      </c>
      <c r="E7" s="33">
        <v>115</v>
      </c>
      <c r="F7" s="36">
        <v>3</v>
      </c>
      <c r="G7" s="32" t="s">
        <v>10</v>
      </c>
      <c r="H7" s="42" t="s">
        <v>845</v>
      </c>
      <c r="I7" s="124">
        <v>696237.44</v>
      </c>
      <c r="J7" s="156">
        <v>50904</v>
      </c>
      <c r="K7" s="127">
        <v>645333.43999999994</v>
      </c>
      <c r="L7" s="127">
        <v>19089.010000000002</v>
      </c>
      <c r="M7" s="54"/>
      <c r="N7" s="87" t="s">
        <v>854</v>
      </c>
      <c r="O7" s="17"/>
      <c r="P7" s="23"/>
    </row>
    <row r="8" spans="1:16" ht="14.45" x14ac:dyDescent="0.3">
      <c r="A8">
        <f t="shared" ref="A8:A34" si="0">+A7+1</f>
        <v>3</v>
      </c>
      <c r="B8" s="44">
        <v>3773</v>
      </c>
      <c r="C8" s="32">
        <v>14</v>
      </c>
      <c r="D8" s="32">
        <v>14</v>
      </c>
      <c r="E8" s="33">
        <v>115</v>
      </c>
      <c r="F8" s="36">
        <v>7</v>
      </c>
      <c r="G8" s="32" t="s">
        <v>10</v>
      </c>
      <c r="H8" s="42" t="s">
        <v>846</v>
      </c>
      <c r="I8" s="124">
        <v>177220.34</v>
      </c>
      <c r="J8" s="156">
        <v>135746.14000000001</v>
      </c>
      <c r="K8" s="127">
        <v>41474.199999999997</v>
      </c>
      <c r="L8" s="127">
        <v>2674.48</v>
      </c>
      <c r="M8" s="54"/>
      <c r="N8" s="87" t="s">
        <v>854</v>
      </c>
      <c r="O8" s="17"/>
      <c r="P8" s="23"/>
    </row>
    <row r="9" spans="1:16" ht="14.45" x14ac:dyDescent="0.3">
      <c r="A9">
        <f t="shared" si="0"/>
        <v>4</v>
      </c>
      <c r="B9" s="45">
        <v>3746</v>
      </c>
      <c r="C9" s="37">
        <v>14</v>
      </c>
      <c r="D9" s="37">
        <v>14</v>
      </c>
      <c r="E9" s="38">
        <v>115</v>
      </c>
      <c r="F9" s="39">
        <v>11.5</v>
      </c>
      <c r="G9" s="37" t="s">
        <v>21</v>
      </c>
      <c r="H9" s="40" t="s">
        <v>819</v>
      </c>
      <c r="I9" s="125">
        <v>527573.30000000005</v>
      </c>
      <c r="J9" s="129">
        <v>423672.71000000008</v>
      </c>
      <c r="K9" s="129">
        <v>103900.59</v>
      </c>
      <c r="L9" s="129">
        <v>14520.29</v>
      </c>
      <c r="M9" s="54"/>
      <c r="N9" s="88" t="s">
        <v>855</v>
      </c>
      <c r="O9" s="17"/>
      <c r="P9" s="23"/>
    </row>
    <row r="10" spans="1:16" ht="14.45" x14ac:dyDescent="0.3">
      <c r="A10">
        <f t="shared" si="0"/>
        <v>5</v>
      </c>
      <c r="B10" s="45">
        <v>3747</v>
      </c>
      <c r="C10" s="37">
        <v>14</v>
      </c>
      <c r="D10" s="37">
        <v>14</v>
      </c>
      <c r="E10" s="38">
        <v>115</v>
      </c>
      <c r="F10" s="39">
        <v>12.2</v>
      </c>
      <c r="G10" s="37" t="s">
        <v>21</v>
      </c>
      <c r="H10" s="40" t="s">
        <v>820</v>
      </c>
      <c r="I10" s="125">
        <v>1098805.02</v>
      </c>
      <c r="J10" s="129">
        <v>441656.79000000004</v>
      </c>
      <c r="K10" s="129">
        <v>657148.2300000001</v>
      </c>
      <c r="L10" s="129">
        <v>28190.86</v>
      </c>
      <c r="M10" s="54"/>
      <c r="N10" s="88" t="s">
        <v>856</v>
      </c>
      <c r="O10" s="17"/>
      <c r="P10" s="23"/>
    </row>
    <row r="11" spans="1:16" ht="14.45" x14ac:dyDescent="0.3">
      <c r="A11">
        <f t="shared" si="0"/>
        <v>6</v>
      </c>
      <c r="B11" s="45">
        <v>3748</v>
      </c>
      <c r="C11" s="37">
        <v>14</v>
      </c>
      <c r="D11" s="37">
        <v>14</v>
      </c>
      <c r="E11" s="38">
        <v>115</v>
      </c>
      <c r="F11" s="39">
        <v>7.1</v>
      </c>
      <c r="G11" s="37" t="s">
        <v>21</v>
      </c>
      <c r="H11" s="40" t="s">
        <v>821</v>
      </c>
      <c r="I11" s="125">
        <v>372059.88</v>
      </c>
      <c r="J11" s="129">
        <v>149307.89000000001</v>
      </c>
      <c r="K11" s="129">
        <v>222751.99</v>
      </c>
      <c r="L11" s="129">
        <v>9530.2900000000009</v>
      </c>
      <c r="M11" s="54"/>
      <c r="N11" s="88" t="s">
        <v>856</v>
      </c>
      <c r="O11" s="17"/>
      <c r="P11" s="23"/>
    </row>
    <row r="12" spans="1:16" ht="14.45" x14ac:dyDescent="0.3">
      <c r="A12">
        <f t="shared" si="0"/>
        <v>7</v>
      </c>
      <c r="B12" s="44">
        <v>3720</v>
      </c>
      <c r="C12" s="32">
        <v>15</v>
      </c>
      <c r="D12" s="32">
        <v>16</v>
      </c>
      <c r="E12" s="33">
        <v>115</v>
      </c>
      <c r="F12" s="34">
        <v>21.3</v>
      </c>
      <c r="G12" s="32" t="s">
        <v>10</v>
      </c>
      <c r="H12" s="42" t="s">
        <v>809</v>
      </c>
      <c r="I12" s="124">
        <v>531215.43000000005</v>
      </c>
      <c r="J12" s="128">
        <v>393273.79000000004</v>
      </c>
      <c r="K12" s="128">
        <v>137941.64000000001</v>
      </c>
      <c r="L12" s="128">
        <v>7299.5199999999986</v>
      </c>
      <c r="M12" s="54"/>
      <c r="N12" s="87" t="s">
        <v>855</v>
      </c>
      <c r="O12" s="17"/>
      <c r="P12" s="23"/>
    </row>
    <row r="13" spans="1:16" ht="14.45" x14ac:dyDescent="0.3">
      <c r="A13">
        <f t="shared" si="0"/>
        <v>8</v>
      </c>
      <c r="B13" s="44">
        <v>3731</v>
      </c>
      <c r="C13" s="32">
        <v>15</v>
      </c>
      <c r="D13" s="32">
        <v>16</v>
      </c>
      <c r="E13" s="33">
        <v>115</v>
      </c>
      <c r="F13" s="36">
        <v>19.100000000000001</v>
      </c>
      <c r="G13" s="32" t="s">
        <v>10</v>
      </c>
      <c r="H13" s="42" t="s">
        <v>816</v>
      </c>
      <c r="I13" s="124">
        <v>2279881.86</v>
      </c>
      <c r="J13" s="127">
        <v>1645964.4700000002</v>
      </c>
      <c r="K13" s="127">
        <v>633917.39</v>
      </c>
      <c r="L13" s="127">
        <v>51796.5</v>
      </c>
      <c r="M13" s="54"/>
      <c r="N13" s="87" t="s">
        <v>855</v>
      </c>
      <c r="O13" s="17"/>
      <c r="P13" s="23"/>
    </row>
    <row r="14" spans="1:16" ht="14.45" x14ac:dyDescent="0.3">
      <c r="A14">
        <f t="shared" si="0"/>
        <v>9</v>
      </c>
      <c r="B14" s="57">
        <v>3774</v>
      </c>
      <c r="C14" s="56">
        <v>16</v>
      </c>
      <c r="D14" s="56">
        <v>18</v>
      </c>
      <c r="E14" s="58">
        <v>115</v>
      </c>
      <c r="F14" s="59">
        <v>7.1</v>
      </c>
      <c r="G14" s="56" t="s">
        <v>10</v>
      </c>
      <c r="H14" s="141" t="s">
        <v>823</v>
      </c>
      <c r="I14" s="126">
        <v>132975.57</v>
      </c>
      <c r="J14" s="127">
        <v>91272.93</v>
      </c>
      <c r="K14" s="127">
        <v>41702.639999999999</v>
      </c>
      <c r="L14" s="127">
        <v>1498.28</v>
      </c>
      <c r="M14" s="54"/>
      <c r="N14" s="89" t="s">
        <v>856</v>
      </c>
      <c r="O14" s="17"/>
      <c r="P14" s="23"/>
    </row>
    <row r="15" spans="1:16" ht="14.45" x14ac:dyDescent="0.3">
      <c r="A15">
        <f t="shared" si="0"/>
        <v>10</v>
      </c>
      <c r="B15" s="44">
        <v>3775</v>
      </c>
      <c r="C15" s="32">
        <v>16</v>
      </c>
      <c r="D15" s="32">
        <v>17</v>
      </c>
      <c r="E15" s="33">
        <v>115</v>
      </c>
      <c r="F15" s="36">
        <v>17.2</v>
      </c>
      <c r="G15" s="32" t="s">
        <v>10</v>
      </c>
      <c r="H15" s="42" t="s">
        <v>824</v>
      </c>
      <c r="I15" s="124">
        <v>366300.85</v>
      </c>
      <c r="J15" s="127">
        <v>256216.69</v>
      </c>
      <c r="K15" s="127">
        <v>110084.16</v>
      </c>
      <c r="L15" s="127">
        <v>3550.4300000000003</v>
      </c>
      <c r="M15" s="54"/>
      <c r="N15" s="87" t="s">
        <v>857</v>
      </c>
      <c r="O15" s="17"/>
      <c r="P15" s="23"/>
    </row>
    <row r="16" spans="1:16" ht="14.45" x14ac:dyDescent="0.3">
      <c r="A16">
        <f t="shared" si="0"/>
        <v>11</v>
      </c>
      <c r="B16" s="44">
        <v>3780</v>
      </c>
      <c r="C16" s="32">
        <v>17</v>
      </c>
      <c r="D16" s="32">
        <v>17</v>
      </c>
      <c r="E16" s="33">
        <v>115</v>
      </c>
      <c r="F16" s="36">
        <v>9.5</v>
      </c>
      <c r="G16" s="32" t="s">
        <v>10</v>
      </c>
      <c r="H16" s="42" t="s">
        <v>827</v>
      </c>
      <c r="I16" s="124">
        <v>160246.92000000001</v>
      </c>
      <c r="J16" s="127">
        <v>110970.23</v>
      </c>
      <c r="K16" s="127">
        <v>49276.69</v>
      </c>
      <c r="L16" s="127">
        <v>1432.02</v>
      </c>
      <c r="M16" s="54"/>
      <c r="N16" s="87" t="s">
        <v>858</v>
      </c>
      <c r="O16" s="17"/>
      <c r="P16" s="23"/>
    </row>
    <row r="17" spans="1:16" ht="14.45" x14ac:dyDescent="0.3">
      <c r="A17">
        <f t="shared" si="0"/>
        <v>12</v>
      </c>
      <c r="B17" s="44">
        <v>3730</v>
      </c>
      <c r="C17" s="32">
        <v>17</v>
      </c>
      <c r="D17" s="32">
        <v>17</v>
      </c>
      <c r="E17" s="33">
        <v>115</v>
      </c>
      <c r="F17" s="36">
        <v>9.5</v>
      </c>
      <c r="G17" s="32" t="s">
        <v>10</v>
      </c>
      <c r="H17" s="42" t="s">
        <v>815</v>
      </c>
      <c r="I17" s="124">
        <v>413140.71</v>
      </c>
      <c r="J17" s="127">
        <v>292630.27999999997</v>
      </c>
      <c r="K17" s="127">
        <v>120510.43000000001</v>
      </c>
      <c r="L17" s="127">
        <v>8939.4600000000028</v>
      </c>
      <c r="M17" s="54"/>
      <c r="N17" s="87" t="s">
        <v>858</v>
      </c>
      <c r="O17" s="17"/>
      <c r="P17" s="23"/>
    </row>
    <row r="18" spans="1:16" ht="14.45" x14ac:dyDescent="0.3">
      <c r="A18">
        <f t="shared" si="0"/>
        <v>13</v>
      </c>
      <c r="B18" s="44">
        <v>3729</v>
      </c>
      <c r="C18" s="32">
        <v>17</v>
      </c>
      <c r="D18" s="32">
        <v>17</v>
      </c>
      <c r="E18" s="33">
        <v>115</v>
      </c>
      <c r="F18" s="36">
        <v>11.8</v>
      </c>
      <c r="G18" s="32" t="s">
        <v>10</v>
      </c>
      <c r="H18" s="42" t="s">
        <v>814</v>
      </c>
      <c r="I18" s="124">
        <v>1091303.05</v>
      </c>
      <c r="J18" s="127">
        <v>952832.9</v>
      </c>
      <c r="K18" s="127">
        <v>138470.15</v>
      </c>
      <c r="L18" s="127">
        <v>26246.54</v>
      </c>
      <c r="M18" s="54"/>
      <c r="N18" s="87" t="s">
        <v>858</v>
      </c>
      <c r="O18" s="17"/>
      <c r="P18" s="23"/>
    </row>
    <row r="19" spans="1:16" ht="14.45" x14ac:dyDescent="0.3">
      <c r="A19">
        <f t="shared" si="0"/>
        <v>14</v>
      </c>
      <c r="B19" s="44">
        <v>3781</v>
      </c>
      <c r="C19" s="32">
        <v>17</v>
      </c>
      <c r="D19" s="32">
        <v>16</v>
      </c>
      <c r="E19" s="33">
        <v>115</v>
      </c>
      <c r="F19" s="36">
        <v>10.3</v>
      </c>
      <c r="G19" s="32" t="s">
        <v>10</v>
      </c>
      <c r="H19" s="42" t="s">
        <v>828</v>
      </c>
      <c r="I19" s="124">
        <v>573323.97</v>
      </c>
      <c r="J19" s="128">
        <v>442723.20000000007</v>
      </c>
      <c r="K19" s="128">
        <v>130600.76999999999</v>
      </c>
      <c r="L19" s="128">
        <v>12382.85</v>
      </c>
      <c r="M19" s="54"/>
      <c r="N19" s="87" t="s">
        <v>858</v>
      </c>
      <c r="O19" s="17"/>
      <c r="P19" s="23"/>
    </row>
    <row r="20" spans="1:16" ht="14.45" x14ac:dyDescent="0.3">
      <c r="A20">
        <f t="shared" si="0"/>
        <v>15</v>
      </c>
      <c r="B20" s="44">
        <v>3722</v>
      </c>
      <c r="C20" s="32">
        <v>15</v>
      </c>
      <c r="D20" s="32">
        <v>15</v>
      </c>
      <c r="E20" s="33">
        <v>115</v>
      </c>
      <c r="F20" s="34">
        <v>9.8000000000000007</v>
      </c>
      <c r="G20" s="32" t="s">
        <v>10</v>
      </c>
      <c r="H20" s="42" t="s">
        <v>810</v>
      </c>
      <c r="I20" s="124">
        <v>282675.09999999998</v>
      </c>
      <c r="J20" s="128">
        <v>189031.16999999998</v>
      </c>
      <c r="K20" s="128">
        <v>93643.930000000008</v>
      </c>
      <c r="L20" s="128">
        <v>4676.58</v>
      </c>
      <c r="M20" s="54"/>
      <c r="N20" s="87" t="s">
        <v>854</v>
      </c>
      <c r="O20" s="17"/>
      <c r="P20" s="24"/>
    </row>
    <row r="21" spans="1:16" ht="14.45" x14ac:dyDescent="0.3">
      <c r="A21">
        <f t="shared" si="0"/>
        <v>16</v>
      </c>
      <c r="B21" s="45">
        <v>3776</v>
      </c>
      <c r="C21" s="37">
        <v>15</v>
      </c>
      <c r="D21" s="37">
        <v>15</v>
      </c>
      <c r="E21" s="38">
        <v>115</v>
      </c>
      <c r="F21" s="39">
        <v>24.2</v>
      </c>
      <c r="G21" s="37" t="s">
        <v>21</v>
      </c>
      <c r="H21" s="40" t="s">
        <v>825</v>
      </c>
      <c r="I21" s="125">
        <v>357378.64</v>
      </c>
      <c r="J21" s="129">
        <v>299956.49</v>
      </c>
      <c r="K21" s="129">
        <v>57422.149999999994</v>
      </c>
      <c r="L21" s="129">
        <v>1987.14</v>
      </c>
      <c r="M21" s="54"/>
      <c r="N21" s="88" t="s">
        <v>859</v>
      </c>
      <c r="O21" s="17"/>
      <c r="P21" s="23"/>
    </row>
    <row r="22" spans="1:16" ht="14.45" x14ac:dyDescent="0.3">
      <c r="A22">
        <f t="shared" si="0"/>
        <v>17</v>
      </c>
      <c r="B22" s="45">
        <v>3777</v>
      </c>
      <c r="C22" s="37">
        <v>15</v>
      </c>
      <c r="D22" s="37">
        <v>15</v>
      </c>
      <c r="E22" s="38">
        <v>115</v>
      </c>
      <c r="F22" s="39">
        <v>30.8</v>
      </c>
      <c r="G22" s="37" t="s">
        <v>21</v>
      </c>
      <c r="H22" s="40" t="s">
        <v>826</v>
      </c>
      <c r="I22" s="125">
        <v>428991.38</v>
      </c>
      <c r="J22" s="130">
        <v>369334.71</v>
      </c>
      <c r="K22" s="130">
        <v>59656.67</v>
      </c>
      <c r="L22" s="130">
        <v>1818.1699999999998</v>
      </c>
      <c r="M22" s="54"/>
      <c r="N22" s="88" t="s">
        <v>860</v>
      </c>
      <c r="O22" s="17"/>
      <c r="P22" s="23"/>
    </row>
    <row r="23" spans="1:16" ht="14.45" x14ac:dyDescent="0.3">
      <c r="A23">
        <f t="shared" si="0"/>
        <v>18</v>
      </c>
      <c r="B23" s="44">
        <v>3724</v>
      </c>
      <c r="C23" s="32">
        <v>19</v>
      </c>
      <c r="D23" s="32">
        <v>19</v>
      </c>
      <c r="E23" s="33">
        <v>115</v>
      </c>
      <c r="F23" s="36">
        <v>23.1</v>
      </c>
      <c r="G23" s="32" t="s">
        <v>10</v>
      </c>
      <c r="H23" s="42" t="s">
        <v>811</v>
      </c>
      <c r="I23" s="124">
        <v>730519.94</v>
      </c>
      <c r="J23" s="128">
        <v>562202.65999999992</v>
      </c>
      <c r="K23" s="128">
        <v>168317.28</v>
      </c>
      <c r="L23" s="128">
        <v>5916.63</v>
      </c>
      <c r="M23" s="54"/>
      <c r="N23" s="87" t="s">
        <v>861</v>
      </c>
      <c r="O23" s="17"/>
      <c r="P23" s="23"/>
    </row>
    <row r="24" spans="1:16" ht="14.45" x14ac:dyDescent="0.3">
      <c r="A24">
        <f t="shared" si="0"/>
        <v>19</v>
      </c>
      <c r="B24" s="44">
        <v>3732</v>
      </c>
      <c r="C24" s="32">
        <v>19</v>
      </c>
      <c r="D24" s="32">
        <v>19</v>
      </c>
      <c r="E24" s="33">
        <v>115</v>
      </c>
      <c r="F24" s="36">
        <v>12</v>
      </c>
      <c r="G24" s="32" t="s">
        <v>10</v>
      </c>
      <c r="H24" s="42" t="s">
        <v>817</v>
      </c>
      <c r="I24" s="124">
        <v>1026024.06</v>
      </c>
      <c r="J24" s="128">
        <v>765132.33000000007</v>
      </c>
      <c r="K24" s="128">
        <v>260891.73</v>
      </c>
      <c r="L24" s="128">
        <v>25342.84</v>
      </c>
      <c r="M24" s="54"/>
      <c r="N24" s="87" t="s">
        <v>862</v>
      </c>
      <c r="O24" s="17"/>
      <c r="P24" s="23"/>
    </row>
    <row r="25" spans="1:16" ht="14.45" x14ac:dyDescent="0.3">
      <c r="A25">
        <f t="shared" si="0"/>
        <v>20</v>
      </c>
      <c r="B25" s="44">
        <v>3734</v>
      </c>
      <c r="C25" s="32">
        <v>19</v>
      </c>
      <c r="D25" s="32">
        <v>19</v>
      </c>
      <c r="E25" s="33">
        <v>115</v>
      </c>
      <c r="F25" s="36">
        <v>38.9</v>
      </c>
      <c r="G25" s="32" t="s">
        <v>10</v>
      </c>
      <c r="H25" s="42" t="s">
        <v>818</v>
      </c>
      <c r="I25" s="124">
        <v>3207528.22</v>
      </c>
      <c r="J25" s="128">
        <v>2136910.2000000002</v>
      </c>
      <c r="K25" s="128">
        <v>1070618.02</v>
      </c>
      <c r="L25" s="128">
        <v>78019.86</v>
      </c>
      <c r="M25" s="54"/>
      <c r="N25" s="87" t="s">
        <v>863</v>
      </c>
      <c r="O25" s="17"/>
      <c r="P25" s="23"/>
    </row>
    <row r="26" spans="1:16" ht="14.45" x14ac:dyDescent="0.3">
      <c r="A26">
        <f t="shared" si="0"/>
        <v>21</v>
      </c>
      <c r="B26" s="44">
        <v>3794</v>
      </c>
      <c r="C26" s="32">
        <v>18</v>
      </c>
      <c r="D26" s="32">
        <v>19</v>
      </c>
      <c r="E26" s="33">
        <v>115</v>
      </c>
      <c r="F26" s="36">
        <v>20.100000000000001</v>
      </c>
      <c r="G26" s="32" t="s">
        <v>10</v>
      </c>
      <c r="H26" s="42" t="s">
        <v>829</v>
      </c>
      <c r="I26" s="124">
        <v>1417190.63</v>
      </c>
      <c r="J26" s="128">
        <v>1047275.45</v>
      </c>
      <c r="K26" s="128">
        <v>369915.18000000005</v>
      </c>
      <c r="L26" s="128">
        <v>36205.71</v>
      </c>
      <c r="M26" s="54"/>
      <c r="N26" s="87" t="s">
        <v>864</v>
      </c>
      <c r="O26" s="17"/>
      <c r="P26" s="23"/>
    </row>
    <row r="27" spans="1:16" ht="14.45" x14ac:dyDescent="0.3">
      <c r="A27">
        <f t="shared" si="0"/>
        <v>22</v>
      </c>
      <c r="B27" s="44">
        <v>3727</v>
      </c>
      <c r="C27" s="32">
        <v>18</v>
      </c>
      <c r="D27" s="32">
        <v>18</v>
      </c>
      <c r="E27" s="33">
        <v>115</v>
      </c>
      <c r="F27" s="36">
        <v>17.5</v>
      </c>
      <c r="G27" s="32" t="s">
        <v>10</v>
      </c>
      <c r="H27" s="35" t="s">
        <v>813</v>
      </c>
      <c r="I27" s="124">
        <v>667706.03</v>
      </c>
      <c r="J27" s="128">
        <v>595344.73</v>
      </c>
      <c r="K27" s="128">
        <v>72361.3</v>
      </c>
      <c r="L27" s="128">
        <v>10653.52</v>
      </c>
      <c r="M27" s="54"/>
      <c r="N27" s="87" t="s">
        <v>865</v>
      </c>
    </row>
    <row r="28" spans="1:16" ht="14.45" x14ac:dyDescent="0.3">
      <c r="A28">
        <f t="shared" si="0"/>
        <v>23</v>
      </c>
      <c r="B28" s="44">
        <v>3726</v>
      </c>
      <c r="C28" s="32">
        <v>18</v>
      </c>
      <c r="D28" s="32">
        <v>18</v>
      </c>
      <c r="E28" s="33">
        <v>115</v>
      </c>
      <c r="F28" s="36">
        <v>10.9</v>
      </c>
      <c r="G28" s="32" t="s">
        <v>10</v>
      </c>
      <c r="H28" s="35" t="s">
        <v>812</v>
      </c>
      <c r="I28" s="124">
        <v>522612.21</v>
      </c>
      <c r="J28" s="127">
        <v>376777.89</v>
      </c>
      <c r="K28" s="127">
        <v>145834.32</v>
      </c>
      <c r="L28" s="127">
        <v>1719.04</v>
      </c>
      <c r="M28" s="54"/>
      <c r="N28" s="87" t="s">
        <v>866</v>
      </c>
    </row>
    <row r="29" spans="1:16" ht="14.45" x14ac:dyDescent="0.3">
      <c r="A29">
        <f t="shared" si="0"/>
        <v>24</v>
      </c>
      <c r="B29" s="45">
        <v>3754</v>
      </c>
      <c r="C29" s="37">
        <v>24</v>
      </c>
      <c r="D29" s="37">
        <v>24</v>
      </c>
      <c r="E29" s="38">
        <v>230</v>
      </c>
      <c r="F29" s="39">
        <v>2.63</v>
      </c>
      <c r="G29" s="37" t="s">
        <v>21</v>
      </c>
      <c r="H29" s="40" t="s">
        <v>822</v>
      </c>
      <c r="I29" s="125">
        <v>372634.65</v>
      </c>
      <c r="J29" s="130">
        <v>339273.27</v>
      </c>
      <c r="K29" s="130">
        <v>33361.379999999997</v>
      </c>
      <c r="L29" s="130">
        <v>9126.5299999999988</v>
      </c>
      <c r="M29" s="146"/>
      <c r="N29" s="88" t="s">
        <v>867</v>
      </c>
    </row>
    <row r="30" spans="1:16" thickBot="1" x14ac:dyDescent="0.35">
      <c r="A30">
        <f t="shared" si="0"/>
        <v>25</v>
      </c>
      <c r="B30" s="147">
        <v>3814</v>
      </c>
      <c r="C30" s="148">
        <v>25</v>
      </c>
      <c r="D30" s="148">
        <v>25</v>
      </c>
      <c r="E30" s="149">
        <v>230</v>
      </c>
      <c r="F30" s="150">
        <v>4</v>
      </c>
      <c r="G30" s="148" t="s">
        <v>21</v>
      </c>
      <c r="H30" s="151" t="s">
        <v>830</v>
      </c>
      <c r="I30" s="152">
        <v>261321.46</v>
      </c>
      <c r="J30" s="130">
        <v>247193.27</v>
      </c>
      <c r="K30" s="130">
        <v>14128.189999999999</v>
      </c>
      <c r="L30" s="130">
        <v>6601.26</v>
      </c>
      <c r="M30" s="146"/>
      <c r="N30" s="153" t="s">
        <v>868</v>
      </c>
    </row>
    <row r="31" spans="1:16" ht="14.45" x14ac:dyDescent="0.3">
      <c r="A31">
        <f t="shared" si="0"/>
        <v>26</v>
      </c>
      <c r="B31" s="17"/>
      <c r="C31" s="17"/>
      <c r="D31" s="17"/>
      <c r="E31" s="17"/>
      <c r="F31" s="86">
        <f>SUM(F6:F30)</f>
        <v>352.83000000000004</v>
      </c>
      <c r="G31" s="17"/>
      <c r="H31" s="56" t="s">
        <v>836</v>
      </c>
      <c r="I31" s="43">
        <f>SUM(I6:I30)</f>
        <v>21233161.320000004</v>
      </c>
      <c r="J31" s="43">
        <f>SUM(J6:J30)</f>
        <v>12574994.09</v>
      </c>
      <c r="K31" s="43">
        <f>SUM(K6:K30)</f>
        <v>8658167.2300000004</v>
      </c>
      <c r="L31" s="43">
        <f>SUM(L6:L30)</f>
        <v>464402</v>
      </c>
    </row>
    <row r="32" spans="1:16" ht="14.45" x14ac:dyDescent="0.3">
      <c r="I32" s="27"/>
      <c r="J32" s="27"/>
      <c r="K32" s="27"/>
      <c r="L32" s="27"/>
    </row>
    <row r="33" spans="1:14" ht="14.45" x14ac:dyDescent="0.3">
      <c r="A33">
        <f>+A31+1</f>
        <v>27</v>
      </c>
      <c r="G33" s="23" t="s">
        <v>10</v>
      </c>
      <c r="H33" t="s">
        <v>832</v>
      </c>
      <c r="I33" s="70">
        <f>I31-I34</f>
        <v>17814396.990000002</v>
      </c>
      <c r="J33" s="71">
        <f>J31-J34</f>
        <v>10304598.960000001</v>
      </c>
      <c r="K33" s="71">
        <f>K31-K34</f>
        <v>7509798.0300000003</v>
      </c>
      <c r="L33" s="69">
        <f>L31-L34</f>
        <v>392627.46</v>
      </c>
      <c r="N33" s="19"/>
    </row>
    <row r="34" spans="1:14" ht="14.45" x14ac:dyDescent="0.3">
      <c r="A34">
        <f t="shared" si="0"/>
        <v>28</v>
      </c>
      <c r="G34" s="17" t="s">
        <v>21</v>
      </c>
      <c r="H34" s="96" t="s">
        <v>831</v>
      </c>
      <c r="I34" s="28">
        <f>SUMIF($G$6:$G$30,$G$34,I$6:I$30)</f>
        <v>3418764.33</v>
      </c>
      <c r="J34" s="28">
        <f>SUMIF($G$6:$G$30,$G$34,J$6:J$30)</f>
        <v>2270395.13</v>
      </c>
      <c r="K34" s="28">
        <f>SUMIF($G$6:$G$30,$G$34,K$6:K$30)</f>
        <v>1148369.2</v>
      </c>
      <c r="L34" s="28">
        <f>SUMIF($G$6:$G$30,$G$34,L$6:L$30)</f>
        <v>71774.539999999994</v>
      </c>
    </row>
    <row r="35" spans="1:14" ht="14.45" x14ac:dyDescent="0.3">
      <c r="E35" s="31"/>
      <c r="I35" s="27"/>
      <c r="J35" s="27"/>
      <c r="K35" s="27"/>
      <c r="L35" s="27"/>
    </row>
    <row r="37" spans="1:14" ht="14.45" x14ac:dyDescent="0.3">
      <c r="H37" s="66"/>
    </row>
  </sheetData>
  <autoFilter ref="A5:N31"/>
  <sortState ref="B6:Q30">
    <sortCondition ref="M6:M30"/>
  </sortState>
  <pageMargins left="0.7" right="0.7" top="0.75" bottom="0.75" header="0.3" footer="0.3"/>
  <pageSetup scale="64" orientation="landscape" horizontalDpi="1200" verticalDpi="1200" r:id="rId1"/>
  <headerFooter>
    <oddFooter>&amp;L&amp;Z&amp;F&amp;R&amp;D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5"/>
  <sheetViews>
    <sheetView topLeftCell="D1" workbookViewId="0">
      <selection activeCell="G7" sqref="G7"/>
    </sheetView>
  </sheetViews>
  <sheetFormatPr defaultRowHeight="15" x14ac:dyDescent="0.25"/>
  <cols>
    <col min="1" max="1" width="10.42578125" customWidth="1"/>
    <col min="4" max="4" width="11.140625" customWidth="1"/>
    <col min="5" max="5" width="40.7109375" bestFit="1" customWidth="1"/>
    <col min="6" max="6" width="31.85546875" bestFit="1" customWidth="1"/>
    <col min="7" max="7" width="13" customWidth="1"/>
    <col min="8" max="8" width="11" customWidth="1"/>
    <col min="9" max="9" width="12.28515625" customWidth="1"/>
    <col min="10" max="10" width="11" customWidth="1"/>
  </cols>
  <sheetData>
    <row r="1" spans="1:10" ht="19.899999999999999" thickBot="1" x14ac:dyDescent="0.4">
      <c r="A1" s="48" t="str">
        <f>SummarySubstations!$B$1</f>
        <v>Tri-State SPP Asset Listing</v>
      </c>
      <c r="B1" s="48"/>
      <c r="C1" s="48"/>
      <c r="D1" s="48"/>
      <c r="E1" s="48"/>
      <c r="F1" t="s">
        <v>871</v>
      </c>
    </row>
    <row r="2" spans="1:10" ht="18" thickTop="1" thickBot="1" x14ac:dyDescent="0.35">
      <c r="A2" s="47" t="s">
        <v>843</v>
      </c>
      <c r="B2" s="47"/>
      <c r="C2" s="47"/>
      <c r="D2" s="47">
        <f>SummarySubstations!A8</f>
        <v>1</v>
      </c>
      <c r="E2" s="47" t="str">
        <f ca="1">RIGHT(CELL("filename",A1),LEN(CELL("filename",A1))- FIND("]",CELL("filename",A1),1))</f>
        <v>Alliance</v>
      </c>
      <c r="F2" t="str">
        <f>SummarySubstations!E8</f>
        <v>N</v>
      </c>
    </row>
    <row r="3" spans="1:10" thickTop="1" x14ac:dyDescent="0.3"/>
    <row r="5" spans="1:10" ht="14.45" x14ac:dyDescent="0.3">
      <c r="A5" s="49" t="s">
        <v>0</v>
      </c>
      <c r="B5" s="50" t="s">
        <v>1</v>
      </c>
      <c r="C5" s="50" t="s">
        <v>2</v>
      </c>
      <c r="D5" s="50" t="s">
        <v>3</v>
      </c>
      <c r="E5" s="50" t="s">
        <v>4</v>
      </c>
      <c r="F5" s="50" t="s">
        <v>5</v>
      </c>
      <c r="G5" s="51" t="s">
        <v>6</v>
      </c>
      <c r="H5" s="52" t="s">
        <v>7</v>
      </c>
      <c r="I5" s="52" t="s">
        <v>8</v>
      </c>
      <c r="J5" s="53" t="s">
        <v>9</v>
      </c>
    </row>
    <row r="6" spans="1:10" ht="14.45" x14ac:dyDescent="0.3">
      <c r="A6" s="5"/>
      <c r="B6" s="6">
        <v>353</v>
      </c>
      <c r="C6" s="6" t="s">
        <v>10</v>
      </c>
      <c r="D6" s="6">
        <v>19594</v>
      </c>
      <c r="E6" s="7" t="s">
        <v>322</v>
      </c>
      <c r="F6" s="8" t="s">
        <v>323</v>
      </c>
      <c r="G6" s="26">
        <v>57965.68</v>
      </c>
      <c r="H6" s="134">
        <v>32173.56</v>
      </c>
      <c r="I6" s="134">
        <v>25792.12</v>
      </c>
      <c r="J6" s="134">
        <v>1595.38</v>
      </c>
    </row>
    <row r="7" spans="1:10" ht="14.45" x14ac:dyDescent="0.3">
      <c r="A7" s="5"/>
      <c r="B7" s="6">
        <v>353</v>
      </c>
      <c r="C7" s="6" t="s">
        <v>10</v>
      </c>
      <c r="D7" s="6">
        <v>19595</v>
      </c>
      <c r="E7" s="7" t="s">
        <v>324</v>
      </c>
      <c r="F7" s="8" t="s">
        <v>323</v>
      </c>
      <c r="G7" s="26">
        <v>1610.15</v>
      </c>
      <c r="H7" s="134">
        <v>893.49</v>
      </c>
      <c r="I7" s="134">
        <v>716.66</v>
      </c>
      <c r="J7" s="134">
        <v>44.31</v>
      </c>
    </row>
    <row r="8" spans="1:10" ht="14.45" x14ac:dyDescent="0.3">
      <c r="A8" s="5"/>
      <c r="B8" s="6">
        <v>353</v>
      </c>
      <c r="C8" s="6" t="s">
        <v>10</v>
      </c>
      <c r="D8" s="6">
        <v>19596</v>
      </c>
      <c r="E8" s="7" t="s">
        <v>325</v>
      </c>
      <c r="F8" s="8" t="s">
        <v>323</v>
      </c>
      <c r="G8" s="26">
        <v>805.09</v>
      </c>
      <c r="H8" s="134">
        <v>446.85</v>
      </c>
      <c r="I8" s="134">
        <v>358.24</v>
      </c>
      <c r="J8" s="134">
        <v>22.15</v>
      </c>
    </row>
    <row r="9" spans="1:10" ht="14.45" x14ac:dyDescent="0.3">
      <c r="A9" s="5"/>
      <c r="B9" s="6">
        <v>353</v>
      </c>
      <c r="C9" s="6" t="s">
        <v>10</v>
      </c>
      <c r="D9" s="6">
        <v>64854</v>
      </c>
      <c r="E9" s="7" t="s">
        <v>326</v>
      </c>
      <c r="F9" s="8" t="s">
        <v>323</v>
      </c>
      <c r="G9" s="26">
        <v>103760.02</v>
      </c>
      <c r="H9" s="134">
        <v>18562.57</v>
      </c>
      <c r="I9" s="134">
        <v>85197.45</v>
      </c>
      <c r="J9" s="134">
        <v>2855.78</v>
      </c>
    </row>
    <row r="10" spans="1:10" ht="14.45" x14ac:dyDescent="0.3">
      <c r="A10" s="5"/>
      <c r="B10" s="6">
        <v>353</v>
      </c>
      <c r="C10" s="6" t="s">
        <v>10</v>
      </c>
      <c r="D10" s="6">
        <v>73407</v>
      </c>
      <c r="E10" s="7" t="s">
        <v>327</v>
      </c>
      <c r="F10" s="8" t="s">
        <v>323</v>
      </c>
      <c r="G10" s="26">
        <v>127589.64</v>
      </c>
      <c r="H10" s="134">
        <v>14631.88</v>
      </c>
      <c r="I10" s="134">
        <v>112957.75999999999</v>
      </c>
      <c r="J10" s="134">
        <v>3511.64</v>
      </c>
    </row>
    <row r="11" spans="1:10" ht="14.45" x14ac:dyDescent="0.3">
      <c r="A11" s="5"/>
      <c r="B11" s="6">
        <v>353</v>
      </c>
      <c r="C11" s="6" t="s">
        <v>10</v>
      </c>
      <c r="D11" s="6">
        <v>82343</v>
      </c>
      <c r="E11" s="7" t="s">
        <v>328</v>
      </c>
      <c r="F11" s="8" t="s">
        <v>323</v>
      </c>
      <c r="G11" s="26">
        <v>104610.77</v>
      </c>
      <c r="H11" s="134">
        <v>11276.83</v>
      </c>
      <c r="I11" s="134">
        <v>93333.94</v>
      </c>
      <c r="J11" s="134">
        <v>2879.19</v>
      </c>
    </row>
    <row r="12" spans="1:10" ht="14.45" x14ac:dyDescent="0.3">
      <c r="A12" s="5"/>
      <c r="B12" s="6">
        <v>353</v>
      </c>
      <c r="C12" s="6" t="s">
        <v>10</v>
      </c>
      <c r="D12" s="6">
        <v>82344</v>
      </c>
      <c r="E12" s="7" t="s">
        <v>329</v>
      </c>
      <c r="F12" s="8" t="s">
        <v>323</v>
      </c>
      <c r="G12" s="26">
        <v>3102.74</v>
      </c>
      <c r="H12" s="134">
        <v>334.45</v>
      </c>
      <c r="I12" s="134">
        <v>2768.29</v>
      </c>
      <c r="J12" s="134">
        <v>85.39</v>
      </c>
    </row>
    <row r="13" spans="1:10" ht="14.45" x14ac:dyDescent="0.3">
      <c r="A13" s="5"/>
      <c r="B13" s="6">
        <v>353</v>
      </c>
      <c r="C13" s="6" t="s">
        <v>10</v>
      </c>
      <c r="D13" s="6">
        <v>82345</v>
      </c>
      <c r="E13" s="7" t="s">
        <v>330</v>
      </c>
      <c r="F13" s="8" t="s">
        <v>323</v>
      </c>
      <c r="G13" s="26">
        <v>31682.47</v>
      </c>
      <c r="H13" s="134">
        <v>3415.29</v>
      </c>
      <c r="I13" s="134">
        <v>28267.18</v>
      </c>
      <c r="J13" s="134">
        <v>871.99</v>
      </c>
    </row>
    <row r="14" spans="1:10" ht="14.45" x14ac:dyDescent="0.3">
      <c r="A14" s="5"/>
      <c r="B14" s="6">
        <v>353</v>
      </c>
      <c r="C14" s="6" t="s">
        <v>10</v>
      </c>
      <c r="D14" s="6">
        <v>82346</v>
      </c>
      <c r="E14" s="7" t="s">
        <v>331</v>
      </c>
      <c r="F14" s="8" t="s">
        <v>323</v>
      </c>
      <c r="G14" s="26">
        <v>119124.72</v>
      </c>
      <c r="H14" s="134">
        <v>12841.42</v>
      </c>
      <c r="I14" s="134">
        <v>106283.3</v>
      </c>
      <c r="J14" s="134">
        <v>3278.66</v>
      </c>
    </row>
    <row r="15" spans="1:10" ht="14.45" x14ac:dyDescent="0.3">
      <c r="A15" s="5"/>
      <c r="B15" s="6">
        <v>353</v>
      </c>
      <c r="C15" s="6" t="s">
        <v>10</v>
      </c>
      <c r="D15" s="6">
        <v>82347</v>
      </c>
      <c r="E15" s="7" t="s">
        <v>332</v>
      </c>
      <c r="F15" s="8" t="s">
        <v>323</v>
      </c>
      <c r="G15" s="26">
        <v>129412.04</v>
      </c>
      <c r="H15" s="134">
        <v>13950.35</v>
      </c>
      <c r="I15" s="134">
        <v>115461.69</v>
      </c>
      <c r="J15" s="134">
        <v>3561.79</v>
      </c>
    </row>
    <row r="16" spans="1:10" ht="14.45" x14ac:dyDescent="0.3">
      <c r="A16" s="5"/>
      <c r="B16" s="6">
        <v>353</v>
      </c>
      <c r="C16" s="6" t="s">
        <v>10</v>
      </c>
      <c r="D16" s="6">
        <v>82348</v>
      </c>
      <c r="E16" s="7" t="s">
        <v>333</v>
      </c>
      <c r="F16" s="8" t="s">
        <v>323</v>
      </c>
      <c r="G16" s="26">
        <v>29648.45</v>
      </c>
      <c r="H16" s="134">
        <v>3196.04</v>
      </c>
      <c r="I16" s="134">
        <v>26452.41</v>
      </c>
      <c r="J16" s="134">
        <v>816.01</v>
      </c>
    </row>
    <row r="17" spans="1:11" ht="14.45" x14ac:dyDescent="0.3">
      <c r="A17" s="5"/>
      <c r="B17" s="6">
        <v>353</v>
      </c>
      <c r="C17" s="6" t="s">
        <v>10</v>
      </c>
      <c r="D17" s="6">
        <v>82349</v>
      </c>
      <c r="E17" s="7" t="s">
        <v>126</v>
      </c>
      <c r="F17" s="8" t="s">
        <v>323</v>
      </c>
      <c r="G17" s="26">
        <v>75934.509999999995</v>
      </c>
      <c r="H17" s="134">
        <v>8185.59</v>
      </c>
      <c r="I17" s="134">
        <v>67748.92</v>
      </c>
      <c r="J17" s="134">
        <v>2089.94</v>
      </c>
    </row>
    <row r="18" spans="1:11" ht="14.45" x14ac:dyDescent="0.3">
      <c r="A18" s="5"/>
      <c r="B18" s="6">
        <v>353</v>
      </c>
      <c r="C18" s="6" t="s">
        <v>10</v>
      </c>
      <c r="D18" s="6">
        <v>82350</v>
      </c>
      <c r="E18" s="7" t="s">
        <v>334</v>
      </c>
      <c r="F18" s="8" t="s">
        <v>323</v>
      </c>
      <c r="G18" s="26">
        <v>36419.33</v>
      </c>
      <c r="H18" s="134">
        <v>3925.91</v>
      </c>
      <c r="I18" s="134">
        <v>32493.42</v>
      </c>
      <c r="J18" s="134">
        <v>1002.36</v>
      </c>
    </row>
    <row r="19" spans="1:11" ht="14.45" x14ac:dyDescent="0.3">
      <c r="A19" s="5"/>
      <c r="B19" s="6">
        <v>353</v>
      </c>
      <c r="C19" s="6" t="s">
        <v>10</v>
      </c>
      <c r="D19" s="6">
        <v>82351</v>
      </c>
      <c r="E19" s="7" t="s">
        <v>335</v>
      </c>
      <c r="F19" s="8" t="s">
        <v>323</v>
      </c>
      <c r="G19" s="26">
        <v>5805.58</v>
      </c>
      <c r="H19" s="134">
        <v>625.80999999999995</v>
      </c>
      <c r="I19" s="134">
        <v>5179.7700000000004</v>
      </c>
      <c r="J19" s="134">
        <v>159.78</v>
      </c>
    </row>
    <row r="20" spans="1:11" ht="14.45" x14ac:dyDescent="0.3">
      <c r="A20" s="5"/>
      <c r="B20" s="6">
        <v>353</v>
      </c>
      <c r="C20" s="6" t="s">
        <v>10</v>
      </c>
      <c r="D20" s="6">
        <v>82352</v>
      </c>
      <c r="E20" s="7" t="s">
        <v>336</v>
      </c>
      <c r="F20" s="8" t="s">
        <v>323</v>
      </c>
      <c r="G20" s="26">
        <v>7584.49</v>
      </c>
      <c r="H20" s="134">
        <v>817.57</v>
      </c>
      <c r="I20" s="134">
        <v>6766.92</v>
      </c>
      <c r="J20" s="134">
        <v>208.74</v>
      </c>
    </row>
    <row r="21" spans="1:11" ht="14.45" x14ac:dyDescent="0.3">
      <c r="A21" s="5"/>
      <c r="B21" s="6">
        <v>353</v>
      </c>
      <c r="C21" s="6" t="s">
        <v>10</v>
      </c>
      <c r="D21" s="6">
        <v>82353</v>
      </c>
      <c r="E21" s="7" t="s">
        <v>337</v>
      </c>
      <c r="F21" s="8" t="s">
        <v>323</v>
      </c>
      <c r="G21" s="26">
        <v>31027.45</v>
      </c>
      <c r="H21" s="134">
        <v>3344.68</v>
      </c>
      <c r="I21" s="134">
        <v>27682.77</v>
      </c>
      <c r="J21" s="134">
        <v>853.96</v>
      </c>
    </row>
    <row r="22" spans="1:11" ht="14.45" x14ac:dyDescent="0.3">
      <c r="A22" s="5"/>
      <c r="B22" s="6">
        <v>353</v>
      </c>
      <c r="C22" s="6" t="s">
        <v>10</v>
      </c>
      <c r="D22" s="6">
        <v>82354</v>
      </c>
      <c r="E22" s="7" t="s">
        <v>338</v>
      </c>
      <c r="F22" s="8" t="s">
        <v>323</v>
      </c>
      <c r="G22" s="26">
        <v>42411.08</v>
      </c>
      <c r="H22" s="134">
        <v>4571.8100000000004</v>
      </c>
      <c r="I22" s="134">
        <v>37839.269999999997</v>
      </c>
      <c r="J22" s="134">
        <v>1167.27</v>
      </c>
    </row>
    <row r="23" spans="1:11" ht="14.45" x14ac:dyDescent="0.3">
      <c r="A23" s="5"/>
      <c r="B23" s="6">
        <v>353</v>
      </c>
      <c r="C23" s="6" t="s">
        <v>10</v>
      </c>
      <c r="D23" s="6">
        <v>82355</v>
      </c>
      <c r="E23" s="7" t="s">
        <v>339</v>
      </c>
      <c r="F23" s="8" t="s">
        <v>323</v>
      </c>
      <c r="G23" s="26">
        <v>35509.199999999997</v>
      </c>
      <c r="H23" s="134">
        <v>3827.8</v>
      </c>
      <c r="I23" s="134">
        <v>31681.4</v>
      </c>
      <c r="J23" s="134">
        <v>977.31</v>
      </c>
    </row>
    <row r="24" spans="1:11" ht="14.45" x14ac:dyDescent="0.3">
      <c r="A24" s="5"/>
      <c r="B24" s="6">
        <v>353</v>
      </c>
      <c r="C24" s="6" t="s">
        <v>10</v>
      </c>
      <c r="D24" s="6">
        <v>82356</v>
      </c>
      <c r="E24" s="7" t="s">
        <v>340</v>
      </c>
      <c r="F24" s="8" t="s">
        <v>323</v>
      </c>
      <c r="G24" s="26">
        <v>7205.24</v>
      </c>
      <c r="H24" s="134">
        <v>776.68</v>
      </c>
      <c r="I24" s="134">
        <v>6428.56</v>
      </c>
      <c r="J24" s="134">
        <v>198.3</v>
      </c>
    </row>
    <row r="25" spans="1:11" ht="14.45" x14ac:dyDescent="0.3">
      <c r="A25" s="5"/>
      <c r="B25" s="6">
        <v>353</v>
      </c>
      <c r="C25" s="6" t="s">
        <v>10</v>
      </c>
      <c r="D25" s="6">
        <v>9359</v>
      </c>
      <c r="E25" s="7" t="s">
        <v>341</v>
      </c>
      <c r="F25" s="8" t="s">
        <v>323</v>
      </c>
      <c r="G25" s="26">
        <v>1298.78</v>
      </c>
      <c r="H25" s="134">
        <v>1298.78</v>
      </c>
      <c r="I25" s="134">
        <v>0</v>
      </c>
      <c r="J25" s="144">
        <v>0</v>
      </c>
      <c r="K25" s="131"/>
    </row>
    <row r="26" spans="1:11" ht="14.45" x14ac:dyDescent="0.3">
      <c r="A26" s="5"/>
      <c r="B26" s="6">
        <v>353</v>
      </c>
      <c r="C26" s="6" t="s">
        <v>10</v>
      </c>
      <c r="D26" s="6">
        <v>9366</v>
      </c>
      <c r="E26" s="7" t="s">
        <v>86</v>
      </c>
      <c r="F26" s="8" t="s">
        <v>323</v>
      </c>
      <c r="G26" s="26">
        <v>1390.7</v>
      </c>
      <c r="H26" s="134">
        <v>1390.7</v>
      </c>
      <c r="I26" s="134">
        <v>0</v>
      </c>
      <c r="J26" s="144">
        <v>0</v>
      </c>
    </row>
    <row r="27" spans="1:11" ht="14.45" x14ac:dyDescent="0.3">
      <c r="A27" s="5"/>
      <c r="B27" s="6">
        <v>353</v>
      </c>
      <c r="C27" s="6" t="s">
        <v>10</v>
      </c>
      <c r="D27" s="6">
        <v>9367</v>
      </c>
      <c r="E27" s="7" t="s">
        <v>75</v>
      </c>
      <c r="F27" s="8" t="s">
        <v>323</v>
      </c>
      <c r="G27" s="26">
        <v>3564.54</v>
      </c>
      <c r="H27" s="134">
        <v>3564.54</v>
      </c>
      <c r="I27" s="134">
        <v>0</v>
      </c>
      <c r="J27" s="144">
        <v>0</v>
      </c>
    </row>
    <row r="28" spans="1:11" ht="14.45" x14ac:dyDescent="0.3">
      <c r="A28" s="5"/>
      <c r="B28" s="6">
        <v>353</v>
      </c>
      <c r="C28" s="6" t="s">
        <v>10</v>
      </c>
      <c r="D28" s="6">
        <v>9371</v>
      </c>
      <c r="E28" s="7" t="s">
        <v>342</v>
      </c>
      <c r="F28" s="8" t="s">
        <v>323</v>
      </c>
      <c r="G28" s="26">
        <v>0</v>
      </c>
      <c r="H28" s="136">
        <v>0</v>
      </c>
      <c r="I28" s="136">
        <v>0</v>
      </c>
      <c r="J28" s="145">
        <v>0</v>
      </c>
    </row>
    <row r="29" spans="1:11" ht="14.45" x14ac:dyDescent="0.3">
      <c r="A29" s="5"/>
      <c r="B29" s="6">
        <v>353</v>
      </c>
      <c r="C29" s="6" t="s">
        <v>10</v>
      </c>
      <c r="D29" s="6">
        <v>9372</v>
      </c>
      <c r="E29" s="7" t="s">
        <v>343</v>
      </c>
      <c r="F29" s="8" t="s">
        <v>323</v>
      </c>
      <c r="G29" s="26">
        <v>0</v>
      </c>
      <c r="H29" s="136">
        <v>0</v>
      </c>
      <c r="I29" s="136">
        <v>0</v>
      </c>
      <c r="J29" s="145">
        <v>0</v>
      </c>
    </row>
    <row r="30" spans="1:11" ht="14.45" x14ac:dyDescent="0.3">
      <c r="A30" s="5"/>
      <c r="B30" s="6">
        <v>353</v>
      </c>
      <c r="C30" s="6" t="s">
        <v>10</v>
      </c>
      <c r="D30" s="6">
        <v>9373</v>
      </c>
      <c r="E30" s="7" t="s">
        <v>344</v>
      </c>
      <c r="F30" s="8" t="s">
        <v>323</v>
      </c>
      <c r="G30" s="26">
        <v>11384.35</v>
      </c>
      <c r="H30" s="134">
        <v>11384.35</v>
      </c>
      <c r="I30" s="134">
        <v>0</v>
      </c>
      <c r="J30" s="144">
        <v>0</v>
      </c>
    </row>
    <row r="31" spans="1:11" ht="14.45" x14ac:dyDescent="0.3">
      <c r="A31" s="5"/>
      <c r="B31" s="6">
        <v>353</v>
      </c>
      <c r="C31" s="6" t="s">
        <v>10</v>
      </c>
      <c r="D31" s="6">
        <v>9374</v>
      </c>
      <c r="E31" s="7" t="s">
        <v>345</v>
      </c>
      <c r="F31" s="8" t="s">
        <v>323</v>
      </c>
      <c r="G31" s="26">
        <v>81565.899999999994</v>
      </c>
      <c r="H31" s="134">
        <v>81565.899999999994</v>
      </c>
      <c r="I31" s="134">
        <v>0</v>
      </c>
      <c r="J31" s="144">
        <v>0</v>
      </c>
    </row>
    <row r="32" spans="1:11" ht="14.45" x14ac:dyDescent="0.3">
      <c r="A32" s="5"/>
      <c r="B32" s="6">
        <v>353</v>
      </c>
      <c r="C32" s="6" t="s">
        <v>10</v>
      </c>
      <c r="D32" s="6">
        <v>9375</v>
      </c>
      <c r="E32" s="7" t="s">
        <v>346</v>
      </c>
      <c r="F32" s="8" t="s">
        <v>323</v>
      </c>
      <c r="G32" s="26">
        <v>7894.45</v>
      </c>
      <c r="H32" s="134">
        <v>7894.45</v>
      </c>
      <c r="I32" s="134">
        <v>0</v>
      </c>
      <c r="J32" s="144">
        <v>0</v>
      </c>
    </row>
    <row r="33" spans="1:10" ht="14.45" x14ac:dyDescent="0.3">
      <c r="A33" s="5"/>
      <c r="B33" s="6">
        <v>353</v>
      </c>
      <c r="C33" s="6" t="s">
        <v>10</v>
      </c>
      <c r="D33" s="6">
        <v>9376</v>
      </c>
      <c r="E33" s="7" t="s">
        <v>347</v>
      </c>
      <c r="F33" s="8" t="s">
        <v>323</v>
      </c>
      <c r="G33" s="26">
        <v>5768.41</v>
      </c>
      <c r="H33" s="134">
        <v>5768.41</v>
      </c>
      <c r="I33" s="134">
        <v>0</v>
      </c>
      <c r="J33" s="144">
        <v>0</v>
      </c>
    </row>
    <row r="34" spans="1:10" ht="14.45" x14ac:dyDescent="0.3">
      <c r="A34" s="5"/>
      <c r="B34" s="6">
        <v>353</v>
      </c>
      <c r="C34" s="6" t="s">
        <v>10</v>
      </c>
      <c r="D34" s="6">
        <v>9377</v>
      </c>
      <c r="E34" s="7" t="s">
        <v>79</v>
      </c>
      <c r="F34" s="8" t="s">
        <v>323</v>
      </c>
      <c r="G34" s="26">
        <v>508.23</v>
      </c>
      <c r="H34" s="134">
        <v>508.23</v>
      </c>
      <c r="I34" s="134">
        <v>0</v>
      </c>
      <c r="J34" s="144">
        <v>0</v>
      </c>
    </row>
    <row r="35" spans="1:10" ht="14.45" x14ac:dyDescent="0.3">
      <c r="A35" s="5"/>
      <c r="B35" s="6">
        <v>353</v>
      </c>
      <c r="C35" s="6" t="s">
        <v>10</v>
      </c>
      <c r="D35" s="6">
        <v>9379</v>
      </c>
      <c r="E35" s="7" t="s">
        <v>348</v>
      </c>
      <c r="F35" s="8" t="s">
        <v>323</v>
      </c>
      <c r="G35" s="26">
        <v>12775.05</v>
      </c>
      <c r="H35" s="134">
        <v>12775.05</v>
      </c>
      <c r="I35" s="134">
        <v>0</v>
      </c>
      <c r="J35" s="144">
        <v>0</v>
      </c>
    </row>
    <row r="36" spans="1:10" ht="14.45" x14ac:dyDescent="0.3">
      <c r="A36" s="5"/>
      <c r="B36" s="6">
        <v>353</v>
      </c>
      <c r="C36" s="6" t="s">
        <v>10</v>
      </c>
      <c r="D36" s="6">
        <v>9386</v>
      </c>
      <c r="E36" s="7" t="s">
        <v>349</v>
      </c>
      <c r="F36" s="8" t="s">
        <v>323</v>
      </c>
      <c r="G36" s="26">
        <v>10541.15</v>
      </c>
      <c r="H36" s="134">
        <v>10541.15</v>
      </c>
      <c r="I36" s="134">
        <v>0</v>
      </c>
      <c r="J36" s="134">
        <v>0</v>
      </c>
    </row>
    <row r="37" spans="1:10" ht="14.45" x14ac:dyDescent="0.3">
      <c r="A37" s="5"/>
      <c r="B37" s="6"/>
      <c r="C37" s="6"/>
      <c r="D37" s="6"/>
      <c r="E37" s="7" t="s">
        <v>836</v>
      </c>
      <c r="F37" s="8"/>
      <c r="G37" s="26">
        <f>SUM(G6:G36)</f>
        <v>1087900.2099999995</v>
      </c>
      <c r="H37" s="26">
        <f>SUM(H6:H36)</f>
        <v>274490.14000000007</v>
      </c>
      <c r="I37" s="26">
        <f>SUM(I6:I36)</f>
        <v>813410.07000000018</v>
      </c>
      <c r="J37" s="26">
        <f>SUM(J6:J36)</f>
        <v>26179.949999999997</v>
      </c>
    </row>
    <row r="40" spans="1:10" ht="14.45" x14ac:dyDescent="0.3">
      <c r="B40" s="13" t="s">
        <v>799</v>
      </c>
      <c r="C40" s="23" t="str">
        <f>IF($F$2="N","T"," ")</f>
        <v>T</v>
      </c>
      <c r="G40" s="19">
        <f>SUMIF($C$6:$C36,$C40,G$6:G$36)</f>
        <v>1087900.2099999995</v>
      </c>
      <c r="H40" s="19">
        <f>SUMIF($C$6:$C36,$C40,H$6:H$36)</f>
        <v>274490.14000000007</v>
      </c>
      <c r="I40" s="19">
        <f>SUMIF($C$6:$C36,$C40,I$6:I$36)</f>
        <v>813410.07000000018</v>
      </c>
      <c r="J40" s="19">
        <f>SUMIF($C$6:$C36,$C40,J$6:J$36)</f>
        <v>26179.949999999997</v>
      </c>
    </row>
    <row r="41" spans="1:10" ht="14.45" x14ac:dyDescent="0.3">
      <c r="B41" t="s">
        <v>800</v>
      </c>
      <c r="C41" s="23" t="s">
        <v>21</v>
      </c>
      <c r="G41" s="19">
        <f>G37-G40</f>
        <v>0</v>
      </c>
      <c r="H41" s="19">
        <f>H37-H40</f>
        <v>0</v>
      </c>
      <c r="I41" s="19">
        <f>I37-I40</f>
        <v>0</v>
      </c>
      <c r="J41" s="19">
        <f>J37-J40</f>
        <v>0</v>
      </c>
    </row>
    <row r="42" spans="1:10" ht="14.45" x14ac:dyDescent="0.3">
      <c r="G42" s="14"/>
      <c r="H42" s="14"/>
      <c r="I42" s="14"/>
      <c r="J42" s="14"/>
    </row>
    <row r="43" spans="1:10" ht="14.45" x14ac:dyDescent="0.3">
      <c r="G43" s="14"/>
      <c r="H43" s="14"/>
      <c r="I43" s="14"/>
      <c r="J43" s="14"/>
    </row>
    <row r="44" spans="1:10" ht="14.45" x14ac:dyDescent="0.3">
      <c r="G44" s="14"/>
      <c r="H44" s="14"/>
      <c r="I44" s="14"/>
      <c r="J44" s="14"/>
    </row>
    <row r="45" spans="1:10" ht="14.45" x14ac:dyDescent="0.3">
      <c r="G45" s="14"/>
      <c r="H45" s="14"/>
      <c r="I45" s="14"/>
      <c r="J45" s="1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6"/>
  <sheetViews>
    <sheetView workbookViewId="0">
      <selection activeCell="B28" sqref="B28"/>
    </sheetView>
  </sheetViews>
  <sheetFormatPr defaultRowHeight="15" x14ac:dyDescent="0.25"/>
  <cols>
    <col min="1" max="1" width="13.7109375" customWidth="1"/>
  </cols>
  <sheetData>
    <row r="1" spans="1:10" ht="19.899999999999999" thickBot="1" x14ac:dyDescent="0.4">
      <c r="A1" s="48" t="str">
        <f>SummarySubstations!$B$1</f>
        <v>Tri-State SPP Asset Listing</v>
      </c>
      <c r="F1" t="s">
        <v>871</v>
      </c>
    </row>
    <row r="2" spans="1:10" ht="18" thickTop="1" thickBot="1" x14ac:dyDescent="0.35">
      <c r="A2" s="47" t="s">
        <v>843</v>
      </c>
      <c r="B2" s="47"/>
      <c r="C2" s="47"/>
      <c r="D2" s="47">
        <f>SummarySubstations!A10</f>
        <v>3</v>
      </c>
      <c r="E2" s="47" t="str">
        <f ca="1">RIGHT(CELL("filename",A1),LEN(CELL("filename",A1))- FIND("]",CELL("filename",A1),1))</f>
        <v>Athey</v>
      </c>
      <c r="F2" t="str">
        <f>SummarySubstations!E10</f>
        <v>N</v>
      </c>
    </row>
    <row r="3" spans="1:10" thickTop="1" x14ac:dyDescent="0.3"/>
    <row r="4" spans="1:10" thickBot="1" x14ac:dyDescent="0.35"/>
    <row r="5" spans="1:10" ht="14.45" x14ac:dyDescent="0.3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  <c r="H5" s="2" t="s">
        <v>7</v>
      </c>
      <c r="I5" s="2" t="s">
        <v>8</v>
      </c>
      <c r="J5" s="4" t="s">
        <v>9</v>
      </c>
    </row>
    <row r="6" spans="1:10" ht="14.45" x14ac:dyDescent="0.3">
      <c r="A6" s="5"/>
      <c r="B6" s="6">
        <v>352</v>
      </c>
      <c r="C6" s="6" t="s">
        <v>21</v>
      </c>
      <c r="D6" s="6"/>
      <c r="E6" s="7"/>
      <c r="F6" s="8"/>
      <c r="G6" s="12"/>
      <c r="H6" s="8"/>
      <c r="I6" s="8"/>
      <c r="J6" s="10"/>
    </row>
    <row r="7" spans="1:10" ht="14.45" x14ac:dyDescent="0.3">
      <c r="A7" s="5"/>
      <c r="B7" s="6">
        <v>352</v>
      </c>
      <c r="C7" s="6" t="s">
        <v>21</v>
      </c>
      <c r="D7" s="6"/>
      <c r="E7" s="7"/>
      <c r="F7" s="8"/>
      <c r="G7" s="12"/>
      <c r="H7" s="8"/>
      <c r="I7" s="8"/>
      <c r="J7" s="10"/>
    </row>
    <row r="8" spans="1:10" ht="14.45" x14ac:dyDescent="0.3">
      <c r="A8" s="5"/>
      <c r="B8" s="6">
        <v>352</v>
      </c>
      <c r="C8" s="6" t="s">
        <v>21</v>
      </c>
      <c r="D8" s="6"/>
      <c r="E8" s="7"/>
      <c r="F8" s="8"/>
      <c r="G8" s="12"/>
      <c r="H8" s="8"/>
      <c r="I8" s="8"/>
      <c r="J8" s="10"/>
    </row>
    <row r="9" spans="1:10" ht="14.45" x14ac:dyDescent="0.3">
      <c r="A9" s="5"/>
      <c r="B9" s="6">
        <v>353</v>
      </c>
      <c r="C9" s="6" t="s">
        <v>21</v>
      </c>
      <c r="D9" s="6"/>
      <c r="E9" s="7"/>
      <c r="F9" s="8"/>
      <c r="G9" s="12"/>
      <c r="H9" s="8"/>
      <c r="I9" s="8"/>
      <c r="J9" s="10"/>
    </row>
    <row r="10" spans="1:10" ht="14.45" x14ac:dyDescent="0.3">
      <c r="A10" s="5"/>
      <c r="B10" s="6">
        <v>353</v>
      </c>
      <c r="C10" s="6" t="s">
        <v>21</v>
      </c>
      <c r="D10" s="6"/>
      <c r="E10" s="7"/>
      <c r="F10" s="8"/>
      <c r="G10" s="12"/>
      <c r="H10" s="8"/>
      <c r="I10" s="8"/>
      <c r="J10" s="10"/>
    </row>
    <row r="11" spans="1:10" ht="14.45" x14ac:dyDescent="0.3">
      <c r="A11" s="5"/>
      <c r="B11" s="6">
        <v>353</v>
      </c>
      <c r="C11" s="6" t="s">
        <v>21</v>
      </c>
      <c r="D11" s="6"/>
      <c r="E11" s="7"/>
      <c r="F11" s="8"/>
      <c r="G11" s="12"/>
      <c r="H11" s="8"/>
      <c r="I11" s="8"/>
      <c r="J11" s="10"/>
    </row>
    <row r="12" spans="1:10" ht="14.45" x14ac:dyDescent="0.3">
      <c r="A12" s="5"/>
      <c r="B12" s="6">
        <v>353</v>
      </c>
      <c r="C12" s="6" t="s">
        <v>21</v>
      </c>
      <c r="D12" s="6"/>
      <c r="E12" s="7"/>
      <c r="F12" s="8"/>
      <c r="G12" s="12"/>
      <c r="H12" s="8"/>
      <c r="I12" s="8"/>
      <c r="J12" s="10"/>
    </row>
    <row r="13" spans="1:10" ht="14.45" x14ac:dyDescent="0.3">
      <c r="A13" s="5"/>
      <c r="B13" s="6">
        <v>353</v>
      </c>
      <c r="C13" s="6" t="s">
        <v>21</v>
      </c>
      <c r="D13" s="6"/>
      <c r="E13" s="7"/>
      <c r="F13" s="8"/>
      <c r="G13" s="12"/>
      <c r="H13" s="8"/>
      <c r="I13" s="8"/>
      <c r="J13" s="10"/>
    </row>
    <row r="14" spans="1:10" ht="14.45" x14ac:dyDescent="0.3">
      <c r="A14" s="5"/>
      <c r="B14" s="6">
        <v>353</v>
      </c>
      <c r="C14" s="6" t="s">
        <v>21</v>
      </c>
      <c r="D14" s="6"/>
      <c r="E14" s="7"/>
      <c r="F14" s="8"/>
      <c r="G14" s="12"/>
      <c r="H14" s="8"/>
      <c r="I14" s="8"/>
      <c r="J14" s="10"/>
    </row>
    <row r="15" spans="1:10" ht="14.45" x14ac:dyDescent="0.3">
      <c r="A15" s="5"/>
      <c r="B15" s="6">
        <v>353</v>
      </c>
      <c r="C15" s="6" t="s">
        <v>21</v>
      </c>
      <c r="D15" s="6"/>
      <c r="E15" s="7"/>
      <c r="F15" s="8"/>
      <c r="G15" s="12"/>
      <c r="H15" s="8"/>
      <c r="I15" s="8"/>
      <c r="J15" s="10"/>
    </row>
    <row r="16" spans="1:10" ht="14.45" x14ac:dyDescent="0.3">
      <c r="A16" s="5"/>
      <c r="B16" s="6">
        <v>353</v>
      </c>
      <c r="C16" s="6" t="s">
        <v>21</v>
      </c>
      <c r="D16" s="6"/>
      <c r="E16" s="7"/>
      <c r="F16" s="8"/>
      <c r="G16" s="12"/>
      <c r="H16" s="8"/>
      <c r="I16" s="8"/>
      <c r="J16" s="10"/>
    </row>
    <row r="17" spans="1:10" ht="14.45" x14ac:dyDescent="0.3">
      <c r="A17" s="5"/>
      <c r="B17" s="6">
        <v>353</v>
      </c>
      <c r="C17" s="6" t="s">
        <v>21</v>
      </c>
      <c r="D17" s="6"/>
      <c r="E17" s="7"/>
      <c r="F17" s="8"/>
      <c r="G17" s="12"/>
      <c r="H17" s="8"/>
      <c r="I17" s="8"/>
      <c r="J17" s="10"/>
    </row>
    <row r="18" spans="1:10" ht="14.45" x14ac:dyDescent="0.3">
      <c r="A18" s="5"/>
      <c r="B18" s="6">
        <v>353</v>
      </c>
      <c r="C18" s="6" t="s">
        <v>21</v>
      </c>
      <c r="D18" s="6"/>
      <c r="E18" s="7"/>
      <c r="F18" s="8"/>
      <c r="G18" s="12"/>
      <c r="H18" s="9"/>
      <c r="I18" s="9"/>
      <c r="J18" s="10"/>
    </row>
    <row r="19" spans="1:10" ht="14.45" x14ac:dyDescent="0.3">
      <c r="A19" s="5"/>
      <c r="B19" s="6"/>
      <c r="C19" s="6"/>
      <c r="D19" s="6"/>
      <c r="E19" s="7" t="s">
        <v>836</v>
      </c>
      <c r="F19" s="8"/>
      <c r="G19" s="12">
        <f>SUM(G6:G18)</f>
        <v>0</v>
      </c>
      <c r="H19" s="12">
        <f>SUM(H6:H18)</f>
        <v>0</v>
      </c>
      <c r="I19" s="12">
        <f>SUM(I6:I18)</f>
        <v>0</v>
      </c>
      <c r="J19" s="12">
        <f>SUM(J6:J18)</f>
        <v>0</v>
      </c>
    </row>
    <row r="22" spans="1:10" ht="14.45" x14ac:dyDescent="0.3">
      <c r="B22" s="13" t="s">
        <v>799</v>
      </c>
      <c r="C22" s="23" t="str">
        <f>IF($F$2="N","T"," ")</f>
        <v>T</v>
      </c>
      <c r="G22" s="19">
        <f>SUMIF($C$6:$C18,$C22,G$6:G$18)</f>
        <v>0</v>
      </c>
      <c r="H22" s="19">
        <f>SUMIF($C$6:$C18,$C22,H$6:H$18)</f>
        <v>0</v>
      </c>
      <c r="I22" s="19">
        <f>SUMIF($C$6:$C18,$C22,I$6:I$18)</f>
        <v>0</v>
      </c>
      <c r="J22" s="19">
        <f>SUMIF($C$6:$C18,$C22,J$6:J$18)</f>
        <v>0</v>
      </c>
    </row>
    <row r="23" spans="1:10" ht="14.45" x14ac:dyDescent="0.3">
      <c r="B23" t="s">
        <v>800</v>
      </c>
      <c r="C23" s="23" t="s">
        <v>21</v>
      </c>
      <c r="G23" s="19">
        <f>G19-G22</f>
        <v>0</v>
      </c>
      <c r="H23" s="19">
        <f>H19-H22</f>
        <v>0</v>
      </c>
      <c r="I23" s="19">
        <f>I19-I22</f>
        <v>0</v>
      </c>
      <c r="J23" s="19">
        <f>J19-J22</f>
        <v>0</v>
      </c>
    </row>
    <row r="25" spans="1:10" ht="14.45" x14ac:dyDescent="0.3">
      <c r="B25" t="s">
        <v>937</v>
      </c>
    </row>
    <row r="26" spans="1:10" ht="14.45" x14ac:dyDescent="0.3">
      <c r="B26" t="s">
        <v>936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0"/>
  <sheetViews>
    <sheetView workbookViewId="0"/>
  </sheetViews>
  <sheetFormatPr defaultRowHeight="15" x14ac:dyDescent="0.25"/>
  <cols>
    <col min="1" max="1" width="11.28515625" customWidth="1"/>
    <col min="4" max="4" width="11.140625" customWidth="1"/>
    <col min="5" max="5" width="38.42578125" bestFit="1" customWidth="1"/>
    <col min="6" max="6" width="28" bestFit="1" customWidth="1"/>
  </cols>
  <sheetData>
    <row r="1" spans="1:10" ht="19.899999999999999" thickBot="1" x14ac:dyDescent="0.4">
      <c r="A1" s="48" t="str">
        <f>SummarySubstations!$B$1</f>
        <v>Tri-State SPP Asset Listing</v>
      </c>
      <c r="B1" s="48"/>
      <c r="C1" s="48"/>
      <c r="D1" s="48"/>
      <c r="E1" s="48"/>
      <c r="F1" t="s">
        <v>871</v>
      </c>
    </row>
    <row r="2" spans="1:10" ht="18" thickTop="1" thickBot="1" x14ac:dyDescent="0.35">
      <c r="A2" s="47" t="s">
        <v>843</v>
      </c>
      <c r="B2" s="47"/>
      <c r="C2" s="47"/>
      <c r="D2" s="47">
        <f>SummarySubstations!A11</f>
        <v>4</v>
      </c>
      <c r="E2" s="47" t="str">
        <f ca="1">RIGHT(CELL("filename",A1),LEN(CELL("filename",A1))- FIND("]",CELL("filename",A1),1))</f>
        <v>Big Springs</v>
      </c>
      <c r="F2" t="str">
        <f>SummarySubstations!E11</f>
        <v>N</v>
      </c>
    </row>
    <row r="3" spans="1:10" thickTop="1" x14ac:dyDescent="0.3"/>
    <row r="5" spans="1:10" ht="14.45" x14ac:dyDescent="0.3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  <c r="H5" s="2" t="s">
        <v>7</v>
      </c>
      <c r="I5" s="2" t="s">
        <v>8</v>
      </c>
      <c r="J5" s="4" t="s">
        <v>9</v>
      </c>
    </row>
    <row r="6" spans="1:10" ht="14.45" x14ac:dyDescent="0.3">
      <c r="A6" s="5">
        <v>1791</v>
      </c>
      <c r="B6" s="6">
        <v>353</v>
      </c>
      <c r="C6" s="6" t="s">
        <v>10</v>
      </c>
      <c r="D6" s="6">
        <v>1232</v>
      </c>
      <c r="E6" s="7" t="s">
        <v>647</v>
      </c>
      <c r="F6" s="8" t="s">
        <v>648</v>
      </c>
      <c r="G6" s="26">
        <v>828.97</v>
      </c>
      <c r="H6" s="64">
        <v>828.97</v>
      </c>
      <c r="I6" s="64">
        <v>0</v>
      </c>
      <c r="J6" s="65">
        <v>0</v>
      </c>
    </row>
    <row r="7" spans="1:10" ht="14.45" x14ac:dyDescent="0.3">
      <c r="A7" s="5"/>
      <c r="B7" s="6">
        <v>353</v>
      </c>
      <c r="C7" s="6" t="s">
        <v>10</v>
      </c>
      <c r="D7" s="6">
        <v>1233</v>
      </c>
      <c r="E7" s="7" t="s">
        <v>649</v>
      </c>
      <c r="F7" s="8" t="s">
        <v>648</v>
      </c>
      <c r="G7" s="26">
        <v>2561.15</v>
      </c>
      <c r="H7" s="64">
        <v>2561.15</v>
      </c>
      <c r="I7" s="64">
        <v>0</v>
      </c>
      <c r="J7" s="65">
        <v>0</v>
      </c>
    </row>
    <row r="8" spans="1:10" ht="14.45" x14ac:dyDescent="0.3">
      <c r="A8" s="5"/>
      <c r="B8" s="6">
        <v>353</v>
      </c>
      <c r="C8" s="6" t="s">
        <v>10</v>
      </c>
      <c r="D8" s="6">
        <v>1234</v>
      </c>
      <c r="E8" s="7" t="s">
        <v>650</v>
      </c>
      <c r="F8" s="8" t="s">
        <v>648</v>
      </c>
      <c r="G8" s="26">
        <v>193.3</v>
      </c>
      <c r="H8" s="64">
        <v>193.3</v>
      </c>
      <c r="I8" s="64">
        <v>0</v>
      </c>
      <c r="J8" s="65">
        <v>0</v>
      </c>
    </row>
    <row r="9" spans="1:10" ht="14.45" x14ac:dyDescent="0.3">
      <c r="A9" s="5"/>
      <c r="B9" s="6">
        <v>353</v>
      </c>
      <c r="C9" s="6" t="s">
        <v>10</v>
      </c>
      <c r="D9" s="6">
        <v>1235</v>
      </c>
      <c r="E9" s="7" t="s">
        <v>651</v>
      </c>
      <c r="F9" s="8" t="s">
        <v>648</v>
      </c>
      <c r="G9" s="26">
        <v>189.58</v>
      </c>
      <c r="H9" s="64">
        <v>189.58</v>
      </c>
      <c r="I9" s="64">
        <v>0</v>
      </c>
      <c r="J9" s="65">
        <v>0</v>
      </c>
    </row>
    <row r="10" spans="1:10" ht="14.45" x14ac:dyDescent="0.3">
      <c r="A10" s="5"/>
      <c r="B10" s="6">
        <v>353</v>
      </c>
      <c r="C10" s="6" t="s">
        <v>10</v>
      </c>
      <c r="D10" s="6">
        <v>1236</v>
      </c>
      <c r="E10" s="7" t="s">
        <v>652</v>
      </c>
      <c r="F10" s="8" t="s">
        <v>648</v>
      </c>
      <c r="G10" s="26">
        <v>267.64999999999998</v>
      </c>
      <c r="H10" s="64">
        <v>267.64999999999998</v>
      </c>
      <c r="I10" s="64">
        <v>0</v>
      </c>
      <c r="J10" s="65">
        <v>0</v>
      </c>
    </row>
    <row r="11" spans="1:10" ht="14.45" x14ac:dyDescent="0.3">
      <c r="A11" s="5"/>
      <c r="B11" s="6">
        <v>353</v>
      </c>
      <c r="C11" s="6" t="s">
        <v>10</v>
      </c>
      <c r="D11" s="6">
        <v>1243</v>
      </c>
      <c r="E11" s="7" t="s">
        <v>653</v>
      </c>
      <c r="F11" s="8" t="s">
        <v>648</v>
      </c>
      <c r="G11" s="26">
        <v>1940.46</v>
      </c>
      <c r="H11" s="64">
        <v>1940.46</v>
      </c>
      <c r="I11" s="64">
        <v>0</v>
      </c>
      <c r="J11" s="65">
        <v>0</v>
      </c>
    </row>
    <row r="12" spans="1:10" ht="14.45" x14ac:dyDescent="0.3">
      <c r="A12" s="5"/>
      <c r="B12" s="6"/>
      <c r="C12" s="6"/>
      <c r="D12" s="6"/>
      <c r="E12" s="7" t="s">
        <v>836</v>
      </c>
      <c r="F12" s="8" t="s">
        <v>648</v>
      </c>
      <c r="G12" s="26">
        <f>SUM(G6:G11)</f>
        <v>5981.1100000000006</v>
      </c>
      <c r="H12" s="26">
        <f>SUM(H6:H11)</f>
        <v>5981.1100000000006</v>
      </c>
      <c r="I12" s="26">
        <f>SUM(I6:I11)</f>
        <v>0</v>
      </c>
      <c r="J12" s="26">
        <f>SUM(J6:J11)</f>
        <v>0</v>
      </c>
    </row>
    <row r="13" spans="1:10" ht="14.45" x14ac:dyDescent="0.3">
      <c r="G13" s="19"/>
      <c r="H13" s="19"/>
      <c r="I13" s="19"/>
      <c r="J13" s="19"/>
    </row>
    <row r="14" spans="1:10" ht="14.45" x14ac:dyDescent="0.3">
      <c r="G14" s="19"/>
      <c r="H14" s="19"/>
      <c r="I14" s="19"/>
      <c r="J14" s="19"/>
    </row>
    <row r="15" spans="1:10" ht="14.45" x14ac:dyDescent="0.3">
      <c r="B15" s="13" t="s">
        <v>799</v>
      </c>
      <c r="C15" s="23" t="str">
        <f>IF($F$2="N","T"," ")</f>
        <v>T</v>
      </c>
      <c r="G15" s="19">
        <f>SUMIF($C6:$C11,$C15,G$6:G$11)</f>
        <v>5981.1100000000006</v>
      </c>
      <c r="H15" s="19">
        <f>SUMIF($C6:$C11,$C15,H$6:H$11)</f>
        <v>5981.1100000000006</v>
      </c>
      <c r="I15" s="19">
        <f>SUMIF($C6:$C11,$C15,I$6:I$11)</f>
        <v>0</v>
      </c>
      <c r="J15" s="19">
        <f>SUMIF($C6:$C11,$C15,J$6:J$11)</f>
        <v>0</v>
      </c>
    </row>
    <row r="16" spans="1:10" ht="14.45" x14ac:dyDescent="0.3">
      <c r="B16" t="s">
        <v>800</v>
      </c>
      <c r="C16" s="23" t="s">
        <v>21</v>
      </c>
      <c r="G16" s="19">
        <f>G12-G15</f>
        <v>0</v>
      </c>
      <c r="H16" s="19">
        <f>H12-H15</f>
        <v>0</v>
      </c>
      <c r="I16" s="19">
        <f>I12-I15</f>
        <v>0</v>
      </c>
      <c r="J16" s="19">
        <f>J12-J15</f>
        <v>0</v>
      </c>
    </row>
    <row r="30" spans="9:9" ht="21" x14ac:dyDescent="0.35">
      <c r="I30" s="4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3"/>
  <sheetViews>
    <sheetView topLeftCell="A4" workbookViewId="0">
      <selection activeCell="B32" sqref="B32"/>
    </sheetView>
  </sheetViews>
  <sheetFormatPr defaultRowHeight="15" x14ac:dyDescent="0.25"/>
  <cols>
    <col min="1" max="1" width="11.85546875" customWidth="1"/>
    <col min="4" max="4" width="11.140625" customWidth="1"/>
    <col min="5" max="5" width="43.42578125" bestFit="1" customWidth="1"/>
    <col min="6" max="6" width="29.7109375" bestFit="1" customWidth="1"/>
    <col min="7" max="7" width="10.140625" customWidth="1"/>
  </cols>
  <sheetData>
    <row r="1" spans="1:10" ht="19.899999999999999" thickBot="1" x14ac:dyDescent="0.4">
      <c r="A1" s="48" t="str">
        <f>SummarySubstations!$B$1</f>
        <v>Tri-State SPP Asset Listing</v>
      </c>
      <c r="B1" s="48"/>
      <c r="C1" s="48"/>
      <c r="D1" s="48"/>
      <c r="E1" s="48"/>
      <c r="F1" t="s">
        <v>871</v>
      </c>
    </row>
    <row r="2" spans="1:10" ht="18" thickTop="1" thickBot="1" x14ac:dyDescent="0.35">
      <c r="A2" s="47" t="s">
        <v>843</v>
      </c>
      <c r="B2" s="47"/>
      <c r="C2" s="47"/>
      <c r="D2" s="47">
        <f>SummarySubstations!A13</f>
        <v>6</v>
      </c>
      <c r="E2" s="47" t="str">
        <f ca="1">RIGHT(CELL("filename",A1),LEN(CELL("filename",A1))- FIND("]",CELL("filename",A1),1))</f>
        <v>Blue Creek</v>
      </c>
      <c r="F2" t="str">
        <f>SummarySubstations!E13</f>
        <v>N</v>
      </c>
    </row>
    <row r="3" spans="1:10" thickTop="1" x14ac:dyDescent="0.3"/>
    <row r="4" spans="1:10" thickBot="1" x14ac:dyDescent="0.35"/>
    <row r="5" spans="1:10" ht="14.45" x14ac:dyDescent="0.3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  <c r="H5" s="2" t="s">
        <v>7</v>
      </c>
      <c r="I5" s="2" t="s">
        <v>8</v>
      </c>
      <c r="J5" s="4" t="s">
        <v>9</v>
      </c>
    </row>
    <row r="6" spans="1:10" ht="14.45" x14ac:dyDescent="0.3">
      <c r="A6" s="5">
        <v>1637</v>
      </c>
      <c r="B6" s="6">
        <v>353</v>
      </c>
      <c r="C6" s="6" t="s">
        <v>21</v>
      </c>
      <c r="D6" s="6">
        <v>115225</v>
      </c>
      <c r="E6" s="7" t="s">
        <v>524</v>
      </c>
      <c r="F6" s="8" t="s">
        <v>513</v>
      </c>
      <c r="G6" s="26">
        <v>8328.86</v>
      </c>
      <c r="H6" s="136">
        <v>8328.86</v>
      </c>
      <c r="I6" s="136">
        <v>0</v>
      </c>
      <c r="J6" s="136">
        <v>0</v>
      </c>
    </row>
    <row r="7" spans="1:10" ht="14.45" x14ac:dyDescent="0.3">
      <c r="A7" s="5"/>
      <c r="B7" s="6">
        <v>353</v>
      </c>
      <c r="C7" s="6" t="s">
        <v>21</v>
      </c>
      <c r="D7" s="6">
        <v>115236</v>
      </c>
      <c r="E7" s="7" t="s">
        <v>525</v>
      </c>
      <c r="F7" s="8" t="s">
        <v>513</v>
      </c>
      <c r="G7" s="26">
        <v>151.43</v>
      </c>
      <c r="H7" s="136">
        <v>151.43</v>
      </c>
      <c r="I7" s="136">
        <v>0</v>
      </c>
      <c r="J7" s="136">
        <v>0</v>
      </c>
    </row>
    <row r="8" spans="1:10" ht="14.45" x14ac:dyDescent="0.3">
      <c r="A8" s="5"/>
      <c r="B8" s="6">
        <v>353</v>
      </c>
      <c r="C8" s="6" t="s">
        <v>10</v>
      </c>
      <c r="D8" s="6">
        <v>115237</v>
      </c>
      <c r="E8" s="7" t="s">
        <v>526</v>
      </c>
      <c r="F8" s="8" t="s">
        <v>513</v>
      </c>
      <c r="G8" s="26">
        <v>151.43</v>
      </c>
      <c r="H8" s="136">
        <v>151.43</v>
      </c>
      <c r="I8" s="136">
        <v>0</v>
      </c>
      <c r="J8" s="136">
        <v>0</v>
      </c>
    </row>
    <row r="9" spans="1:10" ht="14.45" x14ac:dyDescent="0.3">
      <c r="A9" s="5"/>
      <c r="B9" s="6">
        <v>353</v>
      </c>
      <c r="C9" s="6" t="s">
        <v>10</v>
      </c>
      <c r="D9" s="6">
        <v>9243</v>
      </c>
      <c r="E9" s="7" t="s">
        <v>347</v>
      </c>
      <c r="F9" s="8" t="s">
        <v>513</v>
      </c>
      <c r="G9" s="26">
        <v>29855.32</v>
      </c>
      <c r="H9" s="134">
        <v>25290.400000000001</v>
      </c>
      <c r="I9" s="134">
        <v>4564.92</v>
      </c>
      <c r="J9" s="134">
        <v>1378.7</v>
      </c>
    </row>
    <row r="10" spans="1:10" ht="14.45" x14ac:dyDescent="0.3">
      <c r="A10" s="5"/>
      <c r="B10" s="6">
        <v>353</v>
      </c>
      <c r="C10" s="6" t="s">
        <v>21</v>
      </c>
      <c r="D10" s="6">
        <v>115226</v>
      </c>
      <c r="E10" s="7" t="s">
        <v>512</v>
      </c>
      <c r="F10" s="8" t="s">
        <v>513</v>
      </c>
      <c r="G10" s="26">
        <v>1514.4</v>
      </c>
      <c r="H10" s="136">
        <v>1514.4</v>
      </c>
      <c r="I10" s="136">
        <v>0</v>
      </c>
      <c r="J10" s="136">
        <v>0</v>
      </c>
    </row>
    <row r="11" spans="1:10" ht="14.45" x14ac:dyDescent="0.3">
      <c r="A11" s="5"/>
      <c r="B11" s="6">
        <v>353</v>
      </c>
      <c r="C11" s="6" t="s">
        <v>21</v>
      </c>
      <c r="D11" s="6">
        <v>115227</v>
      </c>
      <c r="E11" s="7" t="s">
        <v>514</v>
      </c>
      <c r="F11" s="8" t="s">
        <v>513</v>
      </c>
      <c r="G11" s="26">
        <v>757.17</v>
      </c>
      <c r="H11" s="136">
        <v>757.17</v>
      </c>
      <c r="I11" s="136">
        <v>0</v>
      </c>
      <c r="J11" s="136">
        <v>0</v>
      </c>
    </row>
    <row r="12" spans="1:10" ht="14.45" x14ac:dyDescent="0.3">
      <c r="A12" s="5"/>
      <c r="B12" s="6">
        <v>353</v>
      </c>
      <c r="C12" s="6" t="s">
        <v>21</v>
      </c>
      <c r="D12" s="6">
        <v>115228</v>
      </c>
      <c r="E12" s="7" t="s">
        <v>515</v>
      </c>
      <c r="F12" s="8" t="s">
        <v>513</v>
      </c>
      <c r="G12" s="26">
        <v>605.74</v>
      </c>
      <c r="H12" s="136">
        <v>605.74</v>
      </c>
      <c r="I12" s="136">
        <v>0</v>
      </c>
      <c r="J12" s="136">
        <v>0</v>
      </c>
    </row>
    <row r="13" spans="1:10" ht="14.45" x14ac:dyDescent="0.3">
      <c r="A13" s="5"/>
      <c r="B13" s="6">
        <v>353</v>
      </c>
      <c r="C13" s="6" t="s">
        <v>21</v>
      </c>
      <c r="D13" s="6">
        <v>115229</v>
      </c>
      <c r="E13" s="7" t="s">
        <v>516</v>
      </c>
      <c r="F13" s="8" t="s">
        <v>513</v>
      </c>
      <c r="G13" s="26">
        <v>605.74</v>
      </c>
      <c r="H13" s="136">
        <v>605.74</v>
      </c>
      <c r="I13" s="136">
        <v>0</v>
      </c>
      <c r="J13" s="136">
        <v>0</v>
      </c>
    </row>
    <row r="14" spans="1:10" ht="14.45" x14ac:dyDescent="0.3">
      <c r="A14" s="5"/>
      <c r="B14" s="6">
        <v>353</v>
      </c>
      <c r="C14" s="6" t="s">
        <v>21</v>
      </c>
      <c r="D14" s="6">
        <v>115230</v>
      </c>
      <c r="E14" s="7" t="s">
        <v>517</v>
      </c>
      <c r="F14" s="8" t="s">
        <v>513</v>
      </c>
      <c r="G14" s="26">
        <v>151.43</v>
      </c>
      <c r="H14" s="136">
        <v>151.43</v>
      </c>
      <c r="I14" s="136">
        <v>0</v>
      </c>
      <c r="J14" s="136">
        <v>0</v>
      </c>
    </row>
    <row r="15" spans="1:10" ht="14.45" x14ac:dyDescent="0.3">
      <c r="A15" s="5"/>
      <c r="B15" s="6">
        <v>353</v>
      </c>
      <c r="C15" s="6" t="s">
        <v>21</v>
      </c>
      <c r="D15" s="6">
        <v>115231</v>
      </c>
      <c r="E15" s="7" t="s">
        <v>518</v>
      </c>
      <c r="F15" s="8" t="s">
        <v>513</v>
      </c>
      <c r="G15" s="26">
        <v>302.87</v>
      </c>
      <c r="H15" s="134">
        <v>107.5</v>
      </c>
      <c r="I15" s="134">
        <v>195.37</v>
      </c>
      <c r="J15" s="134">
        <v>8.33</v>
      </c>
    </row>
    <row r="16" spans="1:10" ht="14.45" x14ac:dyDescent="0.3">
      <c r="A16" s="5"/>
      <c r="B16" s="6">
        <v>353</v>
      </c>
      <c r="C16" s="6" t="s">
        <v>21</v>
      </c>
      <c r="D16" s="6">
        <v>115232</v>
      </c>
      <c r="E16" s="7" t="s">
        <v>519</v>
      </c>
      <c r="F16" s="8" t="s">
        <v>513</v>
      </c>
      <c r="G16" s="26">
        <v>1211.47</v>
      </c>
      <c r="H16" s="134">
        <v>430.68</v>
      </c>
      <c r="I16" s="134">
        <v>780.79</v>
      </c>
      <c r="J16" s="134">
        <v>33.340000000000003</v>
      </c>
    </row>
    <row r="17" spans="1:10" ht="14.45" x14ac:dyDescent="0.3">
      <c r="A17" s="5"/>
      <c r="B17" s="6">
        <v>353</v>
      </c>
      <c r="C17" s="6" t="s">
        <v>21</v>
      </c>
      <c r="D17" s="6">
        <v>115233</v>
      </c>
      <c r="E17" s="7" t="s">
        <v>520</v>
      </c>
      <c r="F17" s="8" t="s">
        <v>513</v>
      </c>
      <c r="G17" s="26">
        <v>151.43</v>
      </c>
      <c r="H17" s="136">
        <v>151.43</v>
      </c>
      <c r="I17" s="136">
        <v>0</v>
      </c>
      <c r="J17" s="136">
        <v>0</v>
      </c>
    </row>
    <row r="18" spans="1:10" ht="14.45" x14ac:dyDescent="0.3">
      <c r="A18" s="5"/>
      <c r="B18" s="6">
        <v>353</v>
      </c>
      <c r="C18" s="6" t="s">
        <v>21</v>
      </c>
      <c r="D18" s="6">
        <v>115234</v>
      </c>
      <c r="E18" s="7" t="s">
        <v>126</v>
      </c>
      <c r="F18" s="8" t="s">
        <v>513</v>
      </c>
      <c r="G18" s="26">
        <v>151.43</v>
      </c>
      <c r="H18" s="136">
        <v>151.43</v>
      </c>
      <c r="I18" s="136">
        <v>0</v>
      </c>
      <c r="J18" s="136">
        <v>0</v>
      </c>
    </row>
    <row r="19" spans="1:10" ht="14.45" x14ac:dyDescent="0.3">
      <c r="A19" s="5"/>
      <c r="B19" s="6">
        <v>353</v>
      </c>
      <c r="C19" s="6" t="s">
        <v>21</v>
      </c>
      <c r="D19" s="6">
        <v>115235</v>
      </c>
      <c r="E19" s="7" t="s">
        <v>521</v>
      </c>
      <c r="F19" s="8" t="s">
        <v>513</v>
      </c>
      <c r="G19" s="26">
        <v>151.43</v>
      </c>
      <c r="H19" s="136">
        <v>151.43</v>
      </c>
      <c r="I19" s="136">
        <v>0</v>
      </c>
      <c r="J19" s="136">
        <v>0</v>
      </c>
    </row>
    <row r="20" spans="1:10" ht="14.45" x14ac:dyDescent="0.3">
      <c r="A20" s="5"/>
      <c r="B20" s="6">
        <v>353</v>
      </c>
      <c r="C20" s="6" t="s">
        <v>21</v>
      </c>
      <c r="D20" s="6">
        <v>7141</v>
      </c>
      <c r="E20" s="7" t="s">
        <v>522</v>
      </c>
      <c r="F20" s="8" t="s">
        <v>513</v>
      </c>
      <c r="G20" s="26">
        <v>0</v>
      </c>
      <c r="H20" s="136">
        <v>0</v>
      </c>
      <c r="I20" s="136">
        <v>0</v>
      </c>
      <c r="J20" s="136">
        <v>0</v>
      </c>
    </row>
    <row r="21" spans="1:10" ht="14.45" x14ac:dyDescent="0.3">
      <c r="A21" s="5"/>
      <c r="B21" s="6">
        <v>353</v>
      </c>
      <c r="C21" s="6" t="s">
        <v>21</v>
      </c>
      <c r="D21" s="6">
        <v>7224</v>
      </c>
      <c r="E21" s="7" t="s">
        <v>523</v>
      </c>
      <c r="F21" s="8" t="s">
        <v>513</v>
      </c>
      <c r="G21" s="26">
        <v>0</v>
      </c>
      <c r="H21" s="136">
        <v>0</v>
      </c>
      <c r="I21" s="136">
        <v>0</v>
      </c>
      <c r="J21" s="136">
        <v>0</v>
      </c>
    </row>
    <row r="22" spans="1:10" ht="14.45" x14ac:dyDescent="0.3">
      <c r="A22" s="5">
        <v>718</v>
      </c>
      <c r="B22" s="6">
        <v>353</v>
      </c>
      <c r="C22" s="6" t="s">
        <v>21</v>
      </c>
      <c r="D22" s="6">
        <v>117563</v>
      </c>
      <c r="E22" s="7" t="s">
        <v>417</v>
      </c>
      <c r="F22" s="8" t="s">
        <v>418</v>
      </c>
      <c r="G22" s="26">
        <v>19624.75</v>
      </c>
      <c r="H22" s="134">
        <v>16834.09</v>
      </c>
      <c r="I22" s="134">
        <v>540.13</v>
      </c>
      <c r="J22" s="136">
        <v>2250.5300000000002</v>
      </c>
    </row>
    <row r="23" spans="1:10" ht="14.45" x14ac:dyDescent="0.3">
      <c r="A23" s="5"/>
      <c r="B23" s="6">
        <v>353</v>
      </c>
      <c r="C23" s="6" t="s">
        <v>21</v>
      </c>
      <c r="D23" s="6">
        <v>117564</v>
      </c>
      <c r="E23" s="7" t="s">
        <v>419</v>
      </c>
      <c r="F23" s="8" t="s">
        <v>418</v>
      </c>
      <c r="G23" s="26">
        <v>32142.62</v>
      </c>
      <c r="H23" s="134">
        <v>27571.94</v>
      </c>
      <c r="I23" s="134">
        <v>884.65</v>
      </c>
      <c r="J23" s="136">
        <v>3686.03</v>
      </c>
    </row>
    <row r="24" spans="1:10" ht="14.45" x14ac:dyDescent="0.3">
      <c r="A24" s="5"/>
      <c r="B24" s="6">
        <v>353</v>
      </c>
      <c r="C24" s="6" t="s">
        <v>21</v>
      </c>
      <c r="D24" s="6">
        <v>117565</v>
      </c>
      <c r="E24" s="7" t="s">
        <v>420</v>
      </c>
      <c r="F24" s="8" t="s">
        <v>418</v>
      </c>
      <c r="G24" s="26">
        <v>2055.44</v>
      </c>
      <c r="H24" s="134">
        <v>1763.22</v>
      </c>
      <c r="I24" s="134">
        <v>56.57</v>
      </c>
      <c r="J24" s="136">
        <v>235.65</v>
      </c>
    </row>
    <row r="25" spans="1:10" ht="14.45" x14ac:dyDescent="0.3">
      <c r="A25" s="5"/>
      <c r="B25" s="6">
        <v>353</v>
      </c>
      <c r="C25" s="6" t="s">
        <v>21</v>
      </c>
      <c r="D25" s="6">
        <v>117566</v>
      </c>
      <c r="E25" s="7" t="s">
        <v>421</v>
      </c>
      <c r="F25" s="8" t="s">
        <v>418</v>
      </c>
      <c r="G25" s="26">
        <v>2055.44</v>
      </c>
      <c r="H25" s="134">
        <v>1763.22</v>
      </c>
      <c r="I25" s="134">
        <v>56.57</v>
      </c>
      <c r="J25" s="136">
        <v>235.65</v>
      </c>
    </row>
    <row r="26" spans="1:10" ht="14.45" x14ac:dyDescent="0.3">
      <c r="A26" s="5"/>
      <c r="B26" s="6"/>
      <c r="C26" s="6"/>
      <c r="D26" s="6"/>
      <c r="E26" s="7" t="s">
        <v>836</v>
      </c>
      <c r="F26" s="8" t="s">
        <v>798</v>
      </c>
      <c r="G26" s="26">
        <f>SUM(G6:G25)</f>
        <v>99968.400000000009</v>
      </c>
      <c r="H26" s="137">
        <f>SUM(H6:H25)</f>
        <v>86481.540000000008</v>
      </c>
      <c r="I26" s="137">
        <f>SUM(I6:I25)</f>
        <v>7078.9999999999991</v>
      </c>
      <c r="J26" s="137">
        <f>SUM(J6:J25)</f>
        <v>7828.23</v>
      </c>
    </row>
    <row r="29" spans="1:10" ht="14.45" x14ac:dyDescent="0.3">
      <c r="B29" s="13" t="s">
        <v>799</v>
      </c>
      <c r="C29" s="23" t="str">
        <f>IF($F$2="N","T"," ")</f>
        <v>T</v>
      </c>
      <c r="G29" s="19">
        <f ca="1">SUMIF($C$6:$C25,$C29,G$6:G$9)</f>
        <v>30006.75</v>
      </c>
      <c r="H29" s="19">
        <f ca="1">SUMIF($C$6:$C25,$C29,H$6:H$9)</f>
        <v>25441.83</v>
      </c>
      <c r="I29" s="19">
        <f ca="1">SUMIF($C$6:$C25,$C29,I$6:I$9)</f>
        <v>4564.92</v>
      </c>
      <c r="J29" s="19">
        <f ca="1">SUMIF($C$6:$C25,$C29,J$6:J$9)</f>
        <v>1378.7</v>
      </c>
    </row>
    <row r="30" spans="1:10" ht="14.45" x14ac:dyDescent="0.3">
      <c r="B30" t="s">
        <v>800</v>
      </c>
      <c r="C30" s="23" t="s">
        <v>21</v>
      </c>
      <c r="G30" s="19">
        <f ca="1">G26-G29</f>
        <v>69961.650000000009</v>
      </c>
      <c r="H30" s="19">
        <f ca="1">H26-H29</f>
        <v>61039.710000000006</v>
      </c>
      <c r="I30" s="19">
        <f ca="1">I26-I29</f>
        <v>2514.079999999999</v>
      </c>
      <c r="J30" s="19">
        <f ca="1">J26-J29</f>
        <v>6449.53</v>
      </c>
    </row>
    <row r="32" spans="1:10" ht="14.45" x14ac:dyDescent="0.3">
      <c r="B32" s="131"/>
    </row>
    <row r="33" spans="2:2" x14ac:dyDescent="0.25">
      <c r="B33" s="1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7</vt:i4>
      </vt:variant>
    </vt:vector>
  </HeadingPairs>
  <TitlesOfParts>
    <vt:vector size="37" baseType="lpstr">
      <vt:lpstr>Exhibit 6a-Gen and Summary</vt:lpstr>
      <vt:lpstr>Exhibit-6b_Subs</vt:lpstr>
      <vt:lpstr>Exhibit-6c_Lines</vt:lpstr>
      <vt:lpstr>SummarySubstations</vt:lpstr>
      <vt:lpstr>T-Lines</vt:lpstr>
      <vt:lpstr>Alliance</vt:lpstr>
      <vt:lpstr>Athey</vt:lpstr>
      <vt:lpstr>Big Springs</vt:lpstr>
      <vt:lpstr>Blue Creek</vt:lpstr>
      <vt:lpstr>Box Butte</vt:lpstr>
      <vt:lpstr>Brule</vt:lpstr>
      <vt:lpstr>Chappell</vt:lpstr>
      <vt:lpstr>Covalt</vt:lpstr>
      <vt:lpstr>Crete</vt:lpstr>
      <vt:lpstr>Crete Switch</vt:lpstr>
      <vt:lpstr>Elsie Tap</vt:lpstr>
      <vt:lpstr>Enders</vt:lpstr>
      <vt:lpstr>Grant</vt:lpstr>
      <vt:lpstr>Hemingford</vt:lpstr>
      <vt:lpstr>Lamar</vt:lpstr>
      <vt:lpstr>Lynn</vt:lpstr>
      <vt:lpstr>McConaughy</vt:lpstr>
      <vt:lpstr>Ogallala</vt:lpstr>
      <vt:lpstr>Paxton</vt:lpstr>
      <vt:lpstr>Roscoe</vt:lpstr>
      <vt:lpstr>Sidney-230</vt:lpstr>
      <vt:lpstr>Snake Creek</vt:lpstr>
      <vt:lpstr>Spring Creek</vt:lpstr>
      <vt:lpstr>Stegall</vt:lpstr>
      <vt:lpstr>Wildhorse</vt:lpstr>
      <vt:lpstr>'Exhibit-6b_Subs'!Print_Area</vt:lpstr>
      <vt:lpstr>'Exhibit-6c_Lines'!Print_Area</vt:lpstr>
      <vt:lpstr>SummarySubstations!Print_Area</vt:lpstr>
      <vt:lpstr>'T-Lines'!Print_Area</vt:lpstr>
      <vt:lpstr>'Exhibit-6b_Subs'!Print_Titles</vt:lpstr>
      <vt:lpstr>'Exhibit-6c_Lines'!Print_Titles</vt:lpstr>
      <vt:lpstr>SummarySubstations!Print_Titles</vt:lpstr>
    </vt:vector>
  </TitlesOfParts>
  <Company>Tri-State G&amp;T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Steinbach, Ron</dc:creator>
  <cp:lastModifiedBy>Wagnon, Jenny</cp:lastModifiedBy>
  <cp:lastPrinted>2015-10-19T22:00:59Z</cp:lastPrinted>
  <dcterms:created xsi:type="dcterms:W3CDTF">2015-02-06T18:12:47Z</dcterms:created>
  <dcterms:modified xsi:type="dcterms:W3CDTF">2016-04-11T19:13:03Z</dcterms:modified>
</cp:coreProperties>
</file>