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dah\Desktop\2017 Attachment O True up\MISO Submit 5_31_18\"/>
    </mc:Choice>
  </mc:AlternateContent>
  <bookViews>
    <workbookView xWindow="0" yWindow="0" windowWidth="28800" windowHeight="12495"/>
  </bookViews>
  <sheets>
    <sheet name="Sheet1" sheetId="1" r:id="rId1"/>
    <sheet name="Interest Rates" sheetId="3" r:id="rId2"/>
  </sheets>
  <externalReferences>
    <externalReference r:id="rId3"/>
  </externalReferences>
  <definedNames>
    <definedName name="_xlnm.Print_Area" localSheetId="1">'Interest Rates'!$A$1:$G$38</definedName>
    <definedName name="_xlnm.Print_Area" localSheetId="0">Sheet1!$B$1:$L$37</definedName>
  </definedNames>
  <calcPr calcId="171027"/>
</workbook>
</file>

<file path=xl/calcChain.xml><?xml version="1.0" encoding="utf-8"?>
<calcChain xmlns="http://schemas.openxmlformats.org/spreadsheetml/2006/main">
  <c r="J34" i="1" l="1"/>
  <c r="D33" i="3"/>
  <c r="D32" i="3"/>
  <c r="D35" i="3" s="1"/>
  <c r="F31" i="3"/>
  <c r="F32" i="3" s="1"/>
  <c r="F33" i="3" s="1"/>
  <c r="F29" i="3"/>
  <c r="F28" i="3"/>
  <c r="F26" i="3"/>
  <c r="F25" i="3"/>
  <c r="F22" i="3"/>
  <c r="F23" i="3" s="1"/>
  <c r="F19" i="3"/>
  <c r="F20" i="3" s="1"/>
  <c r="F1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F16" i="3"/>
  <c r="A16" i="3"/>
  <c r="A12" i="3"/>
  <c r="F35" i="3" l="1"/>
  <c r="G35" i="3" s="1"/>
  <c r="E35" i="3"/>
  <c r="J24" i="1"/>
  <c r="J25" i="1"/>
  <c r="J26" i="1"/>
  <c r="J23" i="1"/>
  <c r="H30" i="1"/>
  <c r="F30" i="1"/>
  <c r="G23" i="1" l="1"/>
  <c r="I23" i="1" l="1"/>
  <c r="K23" i="1" s="1"/>
  <c r="G25" i="1"/>
  <c r="I25" i="1" s="1"/>
  <c r="K25" i="1" s="1"/>
  <c r="G26" i="1"/>
  <c r="I26" i="1" s="1"/>
  <c r="K26" i="1" s="1"/>
  <c r="G24" i="1"/>
  <c r="I24" i="1" s="1"/>
  <c r="K24" i="1" s="1"/>
  <c r="L24" i="1" l="1"/>
  <c r="I32" i="1"/>
  <c r="L26" i="1"/>
  <c r="G30" i="1"/>
  <c r="L25" i="1"/>
  <c r="K32" i="1" l="1"/>
  <c r="L23" i="1"/>
  <c r="L32" i="1" s="1"/>
</calcChain>
</file>

<file path=xl/comments1.xml><?xml version="1.0" encoding="utf-8"?>
<comments xmlns="http://schemas.openxmlformats.org/spreadsheetml/2006/main">
  <authors>
    <author>Malinda Hibben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Malinda Hibben:</t>
        </r>
        <r>
          <rPr>
            <sz val="9"/>
            <color indexed="81"/>
            <rFont val="Tahoma"/>
            <family val="2"/>
          </rPr>
          <t xml:space="preserve">
Use monthly avg for quarter. Not the month value.</t>
        </r>
      </text>
    </comment>
  </commentList>
</comments>
</file>

<file path=xl/sharedStrings.xml><?xml version="1.0" encoding="utf-8"?>
<sst xmlns="http://schemas.openxmlformats.org/spreadsheetml/2006/main" count="98" uniqueCount="76">
  <si>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</si>
  <si>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</si>
  <si>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</si>
  <si>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</si>
  <si>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</si>
  <si>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</si>
  <si>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</si>
  <si>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</si>
  <si>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</si>
  <si>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</si>
  <si>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</si>
  <si>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</si>
  <si>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</si>
  <si>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</si>
  <si>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</si>
  <si>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</si>
  <si>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</si>
  <si>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</si>
  <si>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</si>
  <si>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</si>
  <si>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</si>
  <si>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</si>
  <si>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</si>
  <si>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</si>
  <si>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</si>
  <si>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</si>
  <si>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</si>
  <si>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</si>
  <si>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</si>
  <si>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</si>
  <si>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</si>
  <si>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</si>
  <si>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</si>
  <si>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</si>
  <si>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</si>
  <si>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</si>
  <si>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</si>
  <si>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</si>
  <si>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</si>
  <si>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</si>
  <si>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</si>
  <si>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</si>
  <si>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2d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</si>
  <si>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</si>
  <si>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</si>
  <si>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</si>
  <si>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</si>
  <si>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</si>
  <si>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</si>
  <si>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</si>
  <si>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</si>
  <si>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</si>
  <si>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</si>
  <si>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</si>
  <si>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</si>
  <si>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</si>
  <si>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</si>
  <si>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</si>
  <si>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</si>
  <si>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Applicable Interest rate per month (expressed to four decimal places)</t>
  </si>
  <si>
    <t>CMMPA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</si>
  <si>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</si>
  <si>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>Review FERC rates and notify MISO if any rate appears incorrect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</si>
  <si>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</si>
  <si>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>Per Section VII.2 of the Annual True-up, Information Exchange and Challenge Procedures</t>
  </si>
  <si>
    <t xml:space="preserve"> - Interest on over recovery will be based on FERC's regulation 18 C.F.R 35.19a</t>
  </si>
  <si>
    <t>- Interest on under recover will be based on the annual average of the one-month</t>
  </si>
  <si>
    <r>
      <t>LIBOR rate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capped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the FERC refund interest rate</t>
    </r>
  </si>
  <si>
    <t>CMMPA to enter monthly LIBOR amounts and provide a cite to source of LIBOR rate</t>
  </si>
  <si>
    <t>using the average rate for the nineteen (19) months preceding August of the current year</t>
  </si>
  <si>
    <t>Annualized</t>
  </si>
  <si>
    <r>
      <t xml:space="preserve">LIBOR Rate </t>
    </r>
    <r>
      <rPr>
        <vertAlign val="superscript"/>
        <sz val="11"/>
        <color theme="1"/>
        <rFont val="Calibri"/>
        <family val="2"/>
        <scheme val="minor"/>
      </rPr>
      <t>1</t>
    </r>
  </si>
  <si>
    <t>LIBOR Rate</t>
  </si>
  <si>
    <t>FERC 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</si>
  <si>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LIBOR rate is capped at the applicble FERC refund interest rate</t>
    </r>
  </si>
  <si>
    <t>https://www.ferc.gov/enforcement/acct-matts/interest-rates.asp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</si>
</sst>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2" applyNumberFormat="1" applyFont="1"/>
    <xf numFmtId="0" fontId="0" fillId="0" borderId="4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0" xfId="3" applyNumberFormat="1" applyFont="1" applyBorder="1"/>
    <xf numFmtId="164" fontId="3" fillId="2" borderId="0" xfId="2" applyNumberFormat="1" applyFont="1" applyFill="1" applyBorder="1"/>
    <xf numFmtId="165" fontId="3" fillId="2" borderId="0" xfId="1" applyNumberFormat="1" applyFont="1" applyFill="1" applyBorder="1"/>
    <xf numFmtId="10" fontId="3" fillId="2" borderId="0" xfId="3" applyNumberFormat="1" applyFont="1" applyFill="1"/>
    <xf numFmtId="0" fontId="4" fillId="0" borderId="0" xfId="0" quotePrefix="1" applyFont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4" applyFont="1"/>
    <xf numFmtId="0" fontId="7" fillId="0" borderId="0" xfId="0" applyFont="1" applyFill="1" applyAlignment="1">
      <alignment horizontal="left" indent="9"/>
    </xf>
    <xf numFmtId="0" fontId="6" fillId="0" borderId="0" xfId="0" applyFont="1"/>
    <xf numFmtId="0" fontId="0" fillId="0" borderId="0" xfId="0" quotePrefix="1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" fontId="0" fillId="0" borderId="0" xfId="0" applyNumberFormat="1"/>
    <xf numFmtId="10" fontId="10" fillId="3" borderId="0" xfId="3" applyNumberFormat="1" applyFont="1" applyFill="1"/>
    <xf numFmtId="10" fontId="10" fillId="0" borderId="0" xfId="3" applyNumberFormat="1" applyFont="1" applyFill="1"/>
    <xf numFmtId="10" fontId="0" fillId="0" borderId="0" xfId="3" applyNumberFormat="1" applyFont="1"/>
    <xf numFmtId="10" fontId="0" fillId="0" borderId="0" xfId="0" applyNumberFormat="1"/>
    <xf numFmtId="166" fontId="0" fillId="0" borderId="0" xfId="0" applyNumberFormat="1"/>
    <xf numFmtId="166" fontId="0" fillId="0" borderId="9" xfId="0" applyNumberFormat="1" applyBorder="1"/>
    <xf numFmtId="166" fontId="0" fillId="0" borderId="9" xfId="3" applyNumberFormat="1" applyFont="1" applyBorder="1"/>
    <xf numFmtId="0" fontId="0" fillId="0" borderId="0" xfId="0" applyFill="1" applyBorder="1"/>
    <xf numFmtId="10" fontId="0" fillId="0" borderId="0" xfId="0" applyNumberForma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0" fillId="4" borderId="0" xfId="0" applyFill="1" applyBorder="1"/>
  </cellXfs>
  <cellStyles count="5">
    <cellStyle name="Comma" xfId="1" builtinId="3"/>
    <cellStyle name="Currency" xfId="2" builtinId="4"/>
    <cellStyle name="Normal" xfId="0" builtinId="0"/>
    <cellStyle name="Normal 29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10</xdr:row>
      <xdr:rowOff>19050</xdr:rowOff>
    </xdr:from>
    <xdr:to>
      <xdr:col>20</xdr:col>
      <xdr:colOff>608630</xdr:colOff>
      <xdr:row>28</xdr:row>
      <xdr:rowOff>190045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EEA43-C1AA-4A56-B3A2-6C0215DC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924050"/>
          <a:ext cx="7761905" cy="3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indah/Desktop/2017%20Attachment%20O%20True%20up/Template/2017_AttO_Actual_TU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TU"/>
      <sheetName val="2016 GG TU Weighted ROE"/>
      <sheetName val="2017 MM TU Weighted ROE"/>
      <sheetName val="Interest Rates"/>
      <sheetName val="List of ROE by TO"/>
    </sheetNames>
    <sheetDataSet>
      <sheetData sheetId="0">
        <row r="1">
          <cell r="A1" t="str">
            <v>CMMPA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tabSelected="1" zoomScaleNormal="100" workbookViewId="0">
      <selection activeCell="L36" sqref="L36"/>
    </sheetView>
  </sheetViews>
  <sheetFormatPr defaultRowHeight="15" x14ac:dyDescent="0.25"/>
  <cols>
    <col min="1" max="1" width="1.7109375" customWidth="1"/>
    <col min="2" max="2" width="5.42578125" customWidth="1"/>
    <col min="3" max="3" width="25.85546875" customWidth="1"/>
    <col min="5" max="5" width="15.42578125" bestFit="1" customWidth="1"/>
    <col min="6" max="6" width="16.42578125" customWidth="1"/>
    <col min="7" max="7" width="20.140625" bestFit="1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 x14ac:dyDescent="0.25">
      <c r="B2" s="2" t="s">
        <v>58</v>
      </c>
    </row>
    <row r="3" spans="2:12" x14ac:dyDescent="0.25">
      <c r="B3" t="s">
        <v>47</v>
      </c>
    </row>
    <row r="6" spans="2:12" x14ac:dyDescent="0.25">
      <c r="C6" s="3" t="s">
        <v>32</v>
      </c>
      <c r="D6" s="4" t="s">
        <v>60</v>
      </c>
      <c r="E6" s="4"/>
      <c r="F6" s="4"/>
    </row>
    <row r="7" spans="2:12" x14ac:dyDescent="0.25">
      <c r="C7" s="3" t="s">
        <v>33</v>
      </c>
      <c r="D7" s="4">
        <v>2017</v>
      </c>
      <c r="E7" s="4"/>
      <c r="F7" s="4"/>
    </row>
    <row r="8" spans="2:12" x14ac:dyDescent="0.25">
      <c r="C8" s="3" t="s">
        <v>34</v>
      </c>
      <c r="D8" s="4"/>
      <c r="E8" s="4"/>
      <c r="F8" s="4"/>
    </row>
    <row r="11" spans="2:12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spans="2:12" x14ac:dyDescent="0.25">
      <c r="B12" s="17"/>
      <c r="C12" s="18"/>
      <c r="D12" s="18"/>
      <c r="E12" s="18"/>
      <c r="F12" s="18"/>
      <c r="G12" s="5" t="s">
        <v>19</v>
      </c>
      <c r="H12" s="18"/>
      <c r="I12" s="18"/>
      <c r="J12" s="18"/>
      <c r="K12" s="18"/>
      <c r="L12" s="19"/>
    </row>
    <row r="13" spans="2:12" x14ac:dyDescent="0.25">
      <c r="B13" s="9"/>
      <c r="C13" s="10"/>
      <c r="D13" s="10"/>
      <c r="E13" s="10"/>
      <c r="F13" s="7" t="s">
        <v>31</v>
      </c>
      <c r="G13" s="7" t="s">
        <v>22</v>
      </c>
      <c r="H13" s="7" t="s">
        <v>19</v>
      </c>
      <c r="I13" s="7" t="s">
        <v>12</v>
      </c>
      <c r="J13" s="7" t="s">
        <v>14</v>
      </c>
      <c r="K13" s="7" t="s">
        <v>12</v>
      </c>
      <c r="L13" s="11"/>
    </row>
    <row r="14" spans="2:12" x14ac:dyDescent="0.25">
      <c r="B14" s="9"/>
      <c r="C14" s="10"/>
      <c r="D14" s="7" t="s">
        <v>27</v>
      </c>
      <c r="E14" s="7" t="s">
        <v>19</v>
      </c>
      <c r="F14" s="7" t="s">
        <v>20</v>
      </c>
      <c r="G14" s="7" t="s">
        <v>23</v>
      </c>
      <c r="H14" s="7" t="s">
        <v>20</v>
      </c>
      <c r="I14" s="7" t="s">
        <v>13</v>
      </c>
      <c r="J14" s="7" t="s">
        <v>15</v>
      </c>
      <c r="K14" s="7" t="s">
        <v>13</v>
      </c>
      <c r="L14" s="8" t="s">
        <v>11</v>
      </c>
    </row>
    <row r="15" spans="2:12" x14ac:dyDescent="0.25">
      <c r="B15" s="6" t="s">
        <v>25</v>
      </c>
      <c r="C15" s="7" t="s">
        <v>28</v>
      </c>
      <c r="D15" s="7" t="s">
        <v>28</v>
      </c>
      <c r="E15" s="7" t="s">
        <v>22</v>
      </c>
      <c r="F15" s="7" t="s">
        <v>21</v>
      </c>
      <c r="G15" s="7" t="s">
        <v>24</v>
      </c>
      <c r="H15" s="7" t="s">
        <v>21</v>
      </c>
      <c r="I15" s="7" t="s">
        <v>18</v>
      </c>
      <c r="J15" s="7" t="s">
        <v>16</v>
      </c>
      <c r="K15" s="7" t="s">
        <v>15</v>
      </c>
      <c r="L15" s="8" t="s">
        <v>12</v>
      </c>
    </row>
    <row r="16" spans="2:12" ht="17.25" x14ac:dyDescent="0.25">
      <c r="B16" s="21" t="s">
        <v>26</v>
      </c>
      <c r="C16" s="14" t="s">
        <v>30</v>
      </c>
      <c r="D16" s="14" t="s">
        <v>29</v>
      </c>
      <c r="E16" s="14" t="s">
        <v>23</v>
      </c>
      <c r="F16" s="14" t="s">
        <v>52</v>
      </c>
      <c r="G16" s="14" t="s">
        <v>49</v>
      </c>
      <c r="H16" s="14" t="s">
        <v>52</v>
      </c>
      <c r="I16" s="14" t="s">
        <v>17</v>
      </c>
      <c r="J16" s="14" t="s">
        <v>17</v>
      </c>
      <c r="K16" s="14" t="s">
        <v>17</v>
      </c>
      <c r="L16" s="32" t="s">
        <v>13</v>
      </c>
    </row>
    <row r="17" spans="2:12" x14ac:dyDescent="0.25">
      <c r="B17" s="9"/>
      <c r="C17" s="10"/>
      <c r="D17" s="10"/>
      <c r="E17" s="10"/>
      <c r="F17" s="16" t="s">
        <v>31</v>
      </c>
      <c r="G17" s="16" t="s">
        <v>35</v>
      </c>
      <c r="H17" s="16" t="s">
        <v>19</v>
      </c>
      <c r="I17" s="10"/>
      <c r="J17" s="10"/>
      <c r="K17" s="10"/>
      <c r="L17" s="11"/>
    </row>
    <row r="18" spans="2:12" x14ac:dyDescent="0.25">
      <c r="B18" s="9"/>
      <c r="C18" s="10"/>
      <c r="D18" s="10"/>
      <c r="E18" s="10"/>
      <c r="F18" s="16" t="s">
        <v>22</v>
      </c>
      <c r="G18" s="16" t="s">
        <v>36</v>
      </c>
      <c r="H18" s="16" t="s">
        <v>22</v>
      </c>
      <c r="I18" s="10"/>
      <c r="J18" s="16"/>
      <c r="K18" s="16" t="s">
        <v>56</v>
      </c>
      <c r="L18" s="11"/>
    </row>
    <row r="19" spans="2:12" ht="17.25" x14ac:dyDescent="0.25">
      <c r="B19" s="12"/>
      <c r="C19" s="13"/>
      <c r="D19" s="13"/>
      <c r="E19" s="13"/>
      <c r="F19" s="20" t="s">
        <v>57</v>
      </c>
      <c r="G19" s="20" t="s">
        <v>48</v>
      </c>
      <c r="H19" s="20" t="s">
        <v>57</v>
      </c>
      <c r="I19" s="20" t="s">
        <v>37</v>
      </c>
      <c r="J19" s="20" t="s">
        <v>38</v>
      </c>
      <c r="K19" s="20" t="s">
        <v>53</v>
      </c>
      <c r="L19" s="32" t="s">
        <v>55</v>
      </c>
    </row>
    <row r="20" spans="2:12" ht="9.75" customHeight="1" x14ac:dyDescent="0.2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2.25" customHeight="1" x14ac:dyDescent="0.25">
      <c r="B21" s="23">
        <v>1</v>
      </c>
      <c r="C21" s="59" t="s">
        <v>54</v>
      </c>
      <c r="D21" s="59"/>
      <c r="E21" s="28">
        <v>4488187</v>
      </c>
      <c r="F21" s="10"/>
      <c r="G21" s="10"/>
      <c r="H21" s="10"/>
      <c r="I21" s="10"/>
      <c r="J21" s="10"/>
      <c r="K21" s="10"/>
      <c r="L21" s="11"/>
    </row>
    <row r="22" spans="2:12" ht="6.75" customHeight="1" x14ac:dyDescent="0.2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 x14ac:dyDescent="0.25">
      <c r="B23" s="6" t="s">
        <v>39</v>
      </c>
      <c r="C23" s="10"/>
      <c r="D23" s="10"/>
      <c r="E23" s="24"/>
      <c r="F23" s="29">
        <v>5814585</v>
      </c>
      <c r="G23" s="24">
        <f>IF(F23=0,0,ROUND($E$21*(F23/$F$30),0))</f>
        <v>4488187</v>
      </c>
      <c r="H23" s="29">
        <v>5814585</v>
      </c>
      <c r="I23" s="25">
        <f>+H23-G23</f>
        <v>1326398</v>
      </c>
      <c r="J23" s="27">
        <f>+$J$34</f>
        <v>3.3526315789473697E-3</v>
      </c>
      <c r="K23" s="25">
        <f>ROUND((I23*J23)*24,0)</f>
        <v>106726</v>
      </c>
      <c r="L23" s="26">
        <f>+I23+K23</f>
        <v>1433124</v>
      </c>
    </row>
    <row r="24" spans="2:12" x14ac:dyDescent="0.25">
      <c r="B24" s="6" t="s">
        <v>40</v>
      </c>
      <c r="C24" s="10"/>
      <c r="D24" s="10"/>
      <c r="E24" s="24"/>
      <c r="F24" s="29">
        <v>0</v>
      </c>
      <c r="G24" s="24">
        <f>IF(F24=0,0,ROUND($E$21*(F24/$F$30),0))</f>
        <v>0</v>
      </c>
      <c r="H24" s="29">
        <v>0</v>
      </c>
      <c r="I24" s="25">
        <f t="shared" ref="I24:I26" si="0">+H24-G24</f>
        <v>0</v>
      </c>
      <c r="J24" s="27">
        <f t="shared" ref="J24:J26" si="1">+$J$34</f>
        <v>3.3526315789473697E-3</v>
      </c>
      <c r="K24" s="25">
        <f t="shared" ref="K24:K25" si="2">ROUND((I24*J24)*24,0)</f>
        <v>0</v>
      </c>
      <c r="L24" s="26">
        <f t="shared" ref="L24:L26" si="3">+I24+K24</f>
        <v>0</v>
      </c>
    </row>
    <row r="25" spans="2:12" x14ac:dyDescent="0.25">
      <c r="B25" s="6" t="s">
        <v>41</v>
      </c>
      <c r="C25" s="10"/>
      <c r="D25" s="10"/>
      <c r="E25" s="24"/>
      <c r="F25" s="29">
        <v>0</v>
      </c>
      <c r="G25" s="24">
        <f>IF(F25=0,0,ROUND($E$21*(F25/$F$30),0))</f>
        <v>0</v>
      </c>
      <c r="H25" s="29">
        <v>0</v>
      </c>
      <c r="I25" s="25">
        <f t="shared" si="0"/>
        <v>0</v>
      </c>
      <c r="J25" s="27">
        <f t="shared" si="1"/>
        <v>3.3526315789473697E-3</v>
      </c>
      <c r="K25" s="25">
        <f t="shared" si="2"/>
        <v>0</v>
      </c>
      <c r="L25" s="26">
        <f t="shared" si="3"/>
        <v>0</v>
      </c>
    </row>
    <row r="26" spans="2:12" x14ac:dyDescent="0.25">
      <c r="B26" s="6" t="s">
        <v>42</v>
      </c>
      <c r="C26" s="10"/>
      <c r="D26" s="10"/>
      <c r="E26" s="24"/>
      <c r="F26" s="29">
        <v>0</v>
      </c>
      <c r="G26" s="24">
        <f>IF(F26=0,0,ROUND($E$21*(F26/$F$30),0))</f>
        <v>0</v>
      </c>
      <c r="H26" s="29">
        <v>0</v>
      </c>
      <c r="I26" s="25">
        <f t="shared" si="0"/>
        <v>0</v>
      </c>
      <c r="J26" s="27">
        <f t="shared" si="1"/>
        <v>3.3526315789473697E-3</v>
      </c>
      <c r="K26" s="25">
        <f>ROUND((I26*J26)*24,0)</f>
        <v>0</v>
      </c>
      <c r="L26" s="26">
        <f t="shared" si="3"/>
        <v>0</v>
      </c>
    </row>
    <row r="27" spans="2:12" x14ac:dyDescent="0.25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 x14ac:dyDescent="0.2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2:12" x14ac:dyDescent="0.25"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5"/>
    </row>
    <row r="30" spans="2:12" x14ac:dyDescent="0.25">
      <c r="B30" s="1">
        <v>3</v>
      </c>
      <c r="C30" t="s">
        <v>43</v>
      </c>
      <c r="E30" s="22"/>
      <c r="F30" s="22">
        <f t="shared" ref="F30:G30" si="4">SUM(F23:F29)</f>
        <v>5814585</v>
      </c>
      <c r="G30" s="22">
        <f t="shared" si="4"/>
        <v>4488187</v>
      </c>
      <c r="H30" s="22">
        <f>SUM(H23:H29)</f>
        <v>5814585</v>
      </c>
      <c r="I30" s="22"/>
    </row>
    <row r="31" spans="2:12" x14ac:dyDescent="0.25">
      <c r="B31" s="1"/>
    </row>
    <row r="32" spans="2:12" x14ac:dyDescent="0.25">
      <c r="B32" s="1">
        <v>4</v>
      </c>
      <c r="C32" t="s">
        <v>44</v>
      </c>
      <c r="I32" s="22">
        <f>SUM(I23:I29)</f>
        <v>1326398</v>
      </c>
      <c r="K32" s="22">
        <f>SUM(K23:K29)</f>
        <v>106726</v>
      </c>
      <c r="L32" s="22">
        <f>SUM(L23:L29)</f>
        <v>1433124</v>
      </c>
    </row>
    <row r="33" spans="2:10" x14ac:dyDescent="0.25">
      <c r="B33" s="1"/>
    </row>
    <row r="34" spans="2:10" x14ac:dyDescent="0.25">
      <c r="B34" s="1">
        <v>5</v>
      </c>
      <c r="C34" t="s">
        <v>59</v>
      </c>
      <c r="J34" s="30">
        <f>+'Interest Rates'!F35</f>
        <v>3.3526315789473697E-3</v>
      </c>
    </row>
    <row r="35" spans="2:10" x14ac:dyDescent="0.25">
      <c r="B35" s="1"/>
    </row>
    <row r="36" spans="2:10" ht="17.25" x14ac:dyDescent="0.25">
      <c r="B36" s="31" t="s">
        <v>51</v>
      </c>
      <c r="C36" t="s">
        <v>46</v>
      </c>
    </row>
    <row r="37" spans="2:10" ht="17.25" x14ac:dyDescent="0.25">
      <c r="B37" s="31" t="s">
        <v>50</v>
      </c>
      <c r="C37" t="s">
        <v>45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workbookViewId="0">
      <selection activeCell="G40" sqref="G40"/>
    </sheetView>
  </sheetViews>
  <sheetFormatPr defaultRowHeight="15" x14ac:dyDescent="0.25"/>
  <cols>
    <col min="2" max="2" width="22" customWidth="1"/>
    <col min="4" max="5" width="11.7109375" customWidth="1"/>
    <col min="6" max="6" width="11.5703125" customWidth="1"/>
    <col min="7" max="7" width="10.140625" customWidth="1"/>
  </cols>
  <sheetData>
    <row r="1" spans="1:9" x14ac:dyDescent="0.25">
      <c r="A1" s="33" t="s">
        <v>61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62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3" t="s">
        <v>63</v>
      </c>
      <c r="B3" s="34"/>
      <c r="C3" s="34"/>
      <c r="D3" s="34"/>
      <c r="E3" s="34"/>
      <c r="F3" s="34"/>
      <c r="G3" s="34"/>
      <c r="H3" s="34"/>
      <c r="I3" s="34"/>
    </row>
    <row r="5" spans="1:9" x14ac:dyDescent="0.25">
      <c r="A5" s="36" t="s">
        <v>64</v>
      </c>
    </row>
    <row r="6" spans="1:9" x14ac:dyDescent="0.25">
      <c r="A6" s="37" t="s">
        <v>65</v>
      </c>
    </row>
    <row r="7" spans="1:9" x14ac:dyDescent="0.25">
      <c r="A7" s="37" t="s">
        <v>66</v>
      </c>
    </row>
    <row r="8" spans="1:9" x14ac:dyDescent="0.25">
      <c r="A8" s="38" t="s">
        <v>67</v>
      </c>
    </row>
    <row r="9" spans="1:9" x14ac:dyDescent="0.25">
      <c r="A9" s="39" t="s">
        <v>68</v>
      </c>
    </row>
    <row r="10" spans="1:9" x14ac:dyDescent="0.25">
      <c r="A10" s="40" t="s">
        <v>69</v>
      </c>
    </row>
    <row r="11" spans="1:9" x14ac:dyDescent="0.25">
      <c r="A11" s="40"/>
    </row>
    <row r="12" spans="1:9" ht="15.75" x14ac:dyDescent="0.25">
      <c r="A12" s="60" t="str">
        <f>'[1]2017 TU'!A1</f>
        <v>CMMPA</v>
      </c>
      <c r="B12" s="60"/>
      <c r="C12" s="60"/>
      <c r="D12" s="60"/>
      <c r="E12" s="60"/>
      <c r="F12" s="60"/>
      <c r="G12" s="60"/>
    </row>
    <row r="13" spans="1:9" x14ac:dyDescent="0.25">
      <c r="A13" s="41"/>
      <c r="D13" s="42"/>
      <c r="E13" s="36" t="s">
        <v>70</v>
      </c>
      <c r="G13" s="36" t="s">
        <v>70</v>
      </c>
    </row>
    <row r="14" spans="1:9" ht="17.25" x14ac:dyDescent="0.25">
      <c r="D14" s="43" t="s">
        <v>71</v>
      </c>
      <c r="E14" s="43" t="s">
        <v>72</v>
      </c>
      <c r="F14" s="43" t="s">
        <v>73</v>
      </c>
      <c r="G14" s="44" t="s">
        <v>73</v>
      </c>
    </row>
    <row r="15" spans="1:9" x14ac:dyDescent="0.25">
      <c r="A15">
        <v>1</v>
      </c>
      <c r="B15" s="45">
        <v>42736</v>
      </c>
      <c r="D15" s="46">
        <v>7.7166999999999999E-3</v>
      </c>
      <c r="E15" s="47"/>
      <c r="F15" s="48">
        <v>2.8999999999999998E-3</v>
      </c>
    </row>
    <row r="16" spans="1:9" x14ac:dyDescent="0.25">
      <c r="A16">
        <f>A15+1</f>
        <v>2</v>
      </c>
      <c r="B16" s="45">
        <v>42767</v>
      </c>
      <c r="D16" s="46">
        <v>7.7943999999999999E-3</v>
      </c>
      <c r="E16" s="47"/>
      <c r="F16" s="48">
        <f>+F15</f>
        <v>2.8999999999999998E-3</v>
      </c>
    </row>
    <row r="17" spans="1:7" x14ac:dyDescent="0.25">
      <c r="A17">
        <f t="shared" ref="A17:A33" si="0">A16+1</f>
        <v>3</v>
      </c>
      <c r="B17" s="45">
        <v>42795</v>
      </c>
      <c r="D17" s="46">
        <v>7.8889000000000008E-3</v>
      </c>
      <c r="E17" s="47"/>
      <c r="F17" s="48">
        <f>+F16</f>
        <v>2.8999999999999998E-3</v>
      </c>
    </row>
    <row r="18" spans="1:7" x14ac:dyDescent="0.25">
      <c r="A18">
        <f t="shared" si="0"/>
        <v>4</v>
      </c>
      <c r="B18" s="45">
        <v>42826</v>
      </c>
      <c r="D18" s="46">
        <v>9.8277999999999994E-3</v>
      </c>
      <c r="E18" s="47"/>
      <c r="F18" s="48">
        <v>3.0999999999999999E-3</v>
      </c>
    </row>
    <row r="19" spans="1:7" x14ac:dyDescent="0.25">
      <c r="A19">
        <f t="shared" si="0"/>
        <v>5</v>
      </c>
      <c r="B19" s="45">
        <v>42856</v>
      </c>
      <c r="D19" s="46">
        <v>9.9500000000000005E-3</v>
      </c>
      <c r="E19" s="47"/>
      <c r="F19" s="48">
        <f>+F18</f>
        <v>3.0999999999999999E-3</v>
      </c>
    </row>
    <row r="20" spans="1:7" x14ac:dyDescent="0.25">
      <c r="A20">
        <f t="shared" si="0"/>
        <v>6</v>
      </c>
      <c r="B20" s="45">
        <v>42887</v>
      </c>
      <c r="D20" s="46">
        <v>1.06033E-2</v>
      </c>
      <c r="E20" s="47"/>
      <c r="F20" s="48">
        <f>+F19</f>
        <v>3.0999999999999999E-3</v>
      </c>
    </row>
    <row r="21" spans="1:7" x14ac:dyDescent="0.25">
      <c r="A21">
        <f t="shared" si="0"/>
        <v>7</v>
      </c>
      <c r="B21" s="45">
        <v>42917</v>
      </c>
      <c r="D21" s="46">
        <v>1.22389E-2</v>
      </c>
      <c r="E21" s="47"/>
      <c r="F21" s="48">
        <v>3.3E-3</v>
      </c>
      <c r="G21" s="49"/>
    </row>
    <row r="22" spans="1:7" x14ac:dyDescent="0.25">
      <c r="A22">
        <f t="shared" si="0"/>
        <v>8</v>
      </c>
      <c r="B22" s="45">
        <v>42948</v>
      </c>
      <c r="D22" s="46">
        <v>1.23167E-2</v>
      </c>
      <c r="E22" s="47"/>
      <c r="F22" s="48">
        <f>+F21</f>
        <v>3.3E-3</v>
      </c>
      <c r="G22" s="49"/>
    </row>
    <row r="23" spans="1:7" x14ac:dyDescent="0.25">
      <c r="A23">
        <f t="shared" si="0"/>
        <v>9</v>
      </c>
      <c r="B23" s="45">
        <v>42979</v>
      </c>
      <c r="D23" s="46">
        <v>1.23167E-2</v>
      </c>
      <c r="E23" s="47"/>
      <c r="F23" s="48">
        <f>+F22</f>
        <v>3.3E-3</v>
      </c>
      <c r="G23" s="49"/>
    </row>
    <row r="24" spans="1:7" x14ac:dyDescent="0.25">
      <c r="A24">
        <f t="shared" si="0"/>
        <v>10</v>
      </c>
      <c r="B24" s="45">
        <v>43009</v>
      </c>
      <c r="D24" s="46">
        <v>1.23222E-2</v>
      </c>
      <c r="E24" s="47"/>
      <c r="F24" s="48">
        <v>3.5000000000000001E-3</v>
      </c>
      <c r="G24" s="49"/>
    </row>
    <row r="25" spans="1:7" x14ac:dyDescent="0.25">
      <c r="A25">
        <f t="shared" si="0"/>
        <v>11</v>
      </c>
      <c r="B25" s="45">
        <v>43040</v>
      </c>
      <c r="D25" s="46">
        <v>1.24333E-2</v>
      </c>
      <c r="E25" s="47"/>
      <c r="F25" s="48">
        <f>+F24</f>
        <v>3.5000000000000001E-3</v>
      </c>
      <c r="G25" s="49"/>
    </row>
    <row r="26" spans="1:7" x14ac:dyDescent="0.25">
      <c r="A26">
        <f t="shared" si="0"/>
        <v>12</v>
      </c>
      <c r="B26" s="45">
        <v>43070</v>
      </c>
      <c r="D26" s="46">
        <v>1.37188E-2</v>
      </c>
      <c r="E26" s="47"/>
      <c r="F26" s="48">
        <f>+F25</f>
        <v>3.5000000000000001E-3</v>
      </c>
      <c r="G26" s="49"/>
    </row>
    <row r="27" spans="1:7" x14ac:dyDescent="0.25">
      <c r="A27">
        <f t="shared" si="0"/>
        <v>13</v>
      </c>
      <c r="B27" s="45">
        <v>43101</v>
      </c>
      <c r="D27" s="46">
        <v>1.56425E-2</v>
      </c>
      <c r="E27" s="47"/>
      <c r="F27" s="48">
        <v>3.5000000000000001E-3</v>
      </c>
      <c r="G27" s="49"/>
    </row>
    <row r="28" spans="1:7" x14ac:dyDescent="0.25">
      <c r="A28">
        <f t="shared" si="0"/>
        <v>14</v>
      </c>
      <c r="B28" s="45">
        <v>43132</v>
      </c>
      <c r="D28" s="46">
        <v>1.5796999999999999E-2</v>
      </c>
      <c r="E28" s="47"/>
      <c r="F28" s="48">
        <f>+F27</f>
        <v>3.5000000000000001E-3</v>
      </c>
      <c r="G28" s="49"/>
    </row>
    <row r="29" spans="1:7" x14ac:dyDescent="0.25">
      <c r="A29">
        <f t="shared" si="0"/>
        <v>15</v>
      </c>
      <c r="B29" s="45">
        <v>43160</v>
      </c>
      <c r="D29" s="46">
        <v>1.6700699999999999E-2</v>
      </c>
      <c r="E29" s="47"/>
      <c r="F29" s="48">
        <f>+F28</f>
        <v>3.5000000000000001E-3</v>
      </c>
      <c r="G29" s="49"/>
    </row>
    <row r="30" spans="1:7" x14ac:dyDescent="0.25">
      <c r="A30">
        <f t="shared" si="0"/>
        <v>16</v>
      </c>
      <c r="B30" s="45">
        <v>43191</v>
      </c>
      <c r="D30" s="46">
        <v>1.8831299999999999E-2</v>
      </c>
      <c r="E30" s="47"/>
      <c r="F30" s="48">
        <v>3.7000000000000002E-3</v>
      </c>
      <c r="G30" s="49"/>
    </row>
    <row r="31" spans="1:7" x14ac:dyDescent="0.25">
      <c r="A31">
        <f t="shared" si="0"/>
        <v>17</v>
      </c>
      <c r="B31" s="45">
        <v>43221</v>
      </c>
      <c r="D31" s="46">
        <v>1.9093200000000001E-2</v>
      </c>
      <c r="E31" s="47"/>
      <c r="F31" s="48">
        <f>+F30</f>
        <v>3.7000000000000002E-3</v>
      </c>
      <c r="G31" s="49"/>
    </row>
    <row r="32" spans="1:7" x14ac:dyDescent="0.25">
      <c r="A32">
        <f t="shared" si="0"/>
        <v>18</v>
      </c>
      <c r="B32" s="45">
        <v>43252</v>
      </c>
      <c r="D32" s="46">
        <f>+D31</f>
        <v>1.9093200000000001E-2</v>
      </c>
      <c r="E32" s="47"/>
      <c r="F32" s="48">
        <f>+F31</f>
        <v>3.7000000000000002E-3</v>
      </c>
      <c r="G32" s="49"/>
    </row>
    <row r="33" spans="1:7" x14ac:dyDescent="0.25">
      <c r="A33">
        <f t="shared" si="0"/>
        <v>19</v>
      </c>
      <c r="B33" s="45">
        <v>43282</v>
      </c>
      <c r="D33" s="46">
        <f>+D32</f>
        <v>1.9093200000000001E-2</v>
      </c>
      <c r="E33" s="47"/>
      <c r="F33" s="46">
        <f>+F32</f>
        <v>3.7000000000000002E-3</v>
      </c>
    </row>
    <row r="34" spans="1:7" ht="15.75" thickBot="1" x14ac:dyDescent="0.3">
      <c r="B34" s="45"/>
    </row>
    <row r="35" spans="1:7" ht="15.75" thickBot="1" x14ac:dyDescent="0.3">
      <c r="C35" s="48"/>
      <c r="D35" s="50">
        <f>AVERAGE(D15:D33)</f>
        <v>1.3335726315789472E-2</v>
      </c>
      <c r="E35" s="51">
        <f>IF(D35*12&gt;G35,G35,ROUND(D35*12,6))</f>
        <v>4.0231999999999997E-2</v>
      </c>
      <c r="F35" s="50">
        <f>AVERAGE(F15:F33)</f>
        <v>3.3526315789473697E-3</v>
      </c>
      <c r="G35" s="52">
        <f>ROUND(F35*12,6)</f>
        <v>4.0231999999999997E-2</v>
      </c>
    </row>
    <row r="37" spans="1:7" ht="17.25" x14ac:dyDescent="0.25">
      <c r="B37" t="s">
        <v>74</v>
      </c>
    </row>
    <row r="40" spans="1:7" x14ac:dyDescent="0.25">
      <c r="A40" t="s">
        <v>75</v>
      </c>
    </row>
    <row r="41" spans="1:7" x14ac:dyDescent="0.25">
      <c r="C41" s="49"/>
    </row>
    <row r="44" spans="1:7" x14ac:dyDescent="0.25">
      <c r="A44" s="10"/>
      <c r="B44" s="53"/>
      <c r="C44" s="54"/>
      <c r="D44" s="53"/>
      <c r="E44" s="53"/>
      <c r="F44" s="10"/>
    </row>
    <row r="45" spans="1:7" x14ac:dyDescent="0.25">
      <c r="A45" s="10"/>
      <c r="B45" s="53"/>
      <c r="C45" s="53"/>
      <c r="D45" s="53"/>
      <c r="E45" s="53"/>
      <c r="F45" s="10"/>
    </row>
    <row r="46" spans="1:7" x14ac:dyDescent="0.25">
      <c r="A46" s="10"/>
      <c r="B46" s="61"/>
      <c r="C46" s="61"/>
      <c r="D46" s="55"/>
      <c r="E46" s="56"/>
      <c r="F46" s="10"/>
    </row>
    <row r="47" spans="1:7" x14ac:dyDescent="0.25">
      <c r="A47" s="10"/>
      <c r="B47" s="61"/>
      <c r="C47" s="61"/>
      <c r="D47" s="55"/>
      <c r="E47" s="56"/>
      <c r="F47" s="10"/>
    </row>
    <row r="48" spans="1:7" x14ac:dyDescent="0.25">
      <c r="A48" s="10"/>
      <c r="B48" s="57"/>
      <c r="C48" s="58"/>
      <c r="D48" s="57"/>
      <c r="E48" s="57"/>
      <c r="F48" s="10"/>
    </row>
    <row r="49" spans="1:6" x14ac:dyDescent="0.25">
      <c r="A49" s="10"/>
      <c r="B49" s="57"/>
      <c r="C49" s="57"/>
      <c r="D49" s="57"/>
      <c r="E49" s="57"/>
      <c r="F49" s="10"/>
    </row>
    <row r="50" spans="1:6" x14ac:dyDescent="0.25">
      <c r="A50" s="10"/>
      <c r="B50" s="57"/>
      <c r="C50" s="57"/>
      <c r="D50" s="57"/>
      <c r="E50" s="57"/>
      <c r="F50" s="10"/>
    </row>
    <row r="51" spans="1:6" x14ac:dyDescent="0.25">
      <c r="A51" s="10"/>
      <c r="B51" s="57"/>
      <c r="C51" s="58"/>
      <c r="D51" s="57"/>
      <c r="E51" s="57"/>
      <c r="F51" s="10"/>
    </row>
    <row r="52" spans="1:6" x14ac:dyDescent="0.25">
      <c r="A52" s="10"/>
      <c r="B52" s="57"/>
      <c r="C52" s="57"/>
      <c r="D52" s="57"/>
      <c r="E52" s="57"/>
      <c r="F52" s="10"/>
    </row>
    <row r="53" spans="1:6" x14ac:dyDescent="0.25">
      <c r="A53" s="10"/>
      <c r="B53" s="57"/>
      <c r="C53" s="57"/>
      <c r="D53" s="57"/>
      <c r="E53" s="57"/>
      <c r="F53" s="10"/>
    </row>
    <row r="54" spans="1:6" x14ac:dyDescent="0.25">
      <c r="A54" s="10"/>
      <c r="B54" s="57"/>
      <c r="C54" s="58"/>
      <c r="D54" s="57"/>
      <c r="E54" s="57"/>
      <c r="F54" s="10"/>
    </row>
    <row r="55" spans="1:6" x14ac:dyDescent="0.25">
      <c r="A55" s="10"/>
      <c r="B55" s="57"/>
      <c r="C55" s="57"/>
      <c r="D55" s="57"/>
      <c r="E55" s="57"/>
      <c r="F55" s="10"/>
    </row>
    <row r="56" spans="1:6" x14ac:dyDescent="0.25">
      <c r="A56" s="10"/>
      <c r="B56" s="57"/>
      <c r="C56" s="57"/>
      <c r="D56" s="57"/>
      <c r="E56" s="57"/>
      <c r="F56" s="10"/>
    </row>
    <row r="57" spans="1:6" x14ac:dyDescent="0.25">
      <c r="A57" s="10"/>
      <c r="B57" s="57"/>
      <c r="C57" s="58"/>
      <c r="D57" s="57"/>
      <c r="E57" s="57"/>
      <c r="F57" s="10"/>
    </row>
    <row r="58" spans="1:6" x14ac:dyDescent="0.25">
      <c r="A58" s="10"/>
      <c r="B58" s="57"/>
      <c r="C58" s="57"/>
      <c r="D58" s="57"/>
      <c r="E58" s="57"/>
      <c r="F58" s="10"/>
    </row>
    <row r="59" spans="1:6" x14ac:dyDescent="0.25">
      <c r="A59" s="10"/>
      <c r="B59" s="57"/>
      <c r="C59" s="57"/>
      <c r="D59" s="57"/>
      <c r="E59" s="57"/>
      <c r="F59" s="10"/>
    </row>
    <row r="60" spans="1:6" x14ac:dyDescent="0.25">
      <c r="A60" s="10"/>
      <c r="B60" s="57"/>
      <c r="C60" s="57"/>
      <c r="D60" s="57"/>
      <c r="E60" s="57"/>
      <c r="F60" s="10"/>
    </row>
    <row r="61" spans="1:6" x14ac:dyDescent="0.25">
      <c r="A61" s="10"/>
      <c r="B61" s="57"/>
      <c r="C61" s="57"/>
      <c r="D61" s="57"/>
      <c r="E61" s="57"/>
      <c r="F61" s="10"/>
    </row>
    <row r="62" spans="1:6" x14ac:dyDescent="0.25">
      <c r="A62" s="10"/>
      <c r="B62" s="57"/>
      <c r="C62" s="57"/>
      <c r="D62" s="57"/>
      <c r="E62" s="57"/>
      <c r="F62" s="10"/>
    </row>
    <row r="63" spans="1:6" x14ac:dyDescent="0.25">
      <c r="A63" s="10"/>
      <c r="B63" s="57"/>
      <c r="C63" s="57"/>
      <c r="D63" s="57"/>
      <c r="E63" s="57"/>
      <c r="F63" s="10"/>
    </row>
    <row r="64" spans="1:6" x14ac:dyDescent="0.25">
      <c r="A64" s="10"/>
      <c r="B64" s="57"/>
      <c r="C64" s="57"/>
      <c r="D64" s="57"/>
      <c r="E64" s="57"/>
      <c r="F64" s="10"/>
    </row>
    <row r="65" spans="1:6" x14ac:dyDescent="0.25">
      <c r="A65" s="10"/>
      <c r="B65" s="57"/>
      <c r="C65" s="57"/>
      <c r="D65" s="57"/>
      <c r="E65" s="57"/>
      <c r="F65" s="10"/>
    </row>
    <row r="66" spans="1:6" x14ac:dyDescent="0.25">
      <c r="A66" s="10"/>
      <c r="B66" s="62"/>
      <c r="C66" s="62"/>
      <c r="D66" s="62"/>
      <c r="E66" s="62"/>
      <c r="F66" s="10"/>
    </row>
  </sheetData>
  <mergeCells count="4">
    <mergeCell ref="A12:G12"/>
    <mergeCell ref="B46:B47"/>
    <mergeCell ref="C46:C47"/>
    <mergeCell ref="B66:E66"/>
  </mergeCells>
  <pageMargins left="0.7" right="0.7" top="0.75" bottom="0.75" header="0.3" footer="0.3"/>
  <pageSetup orientation="portrait" r:id="rId1"/>
  <headerFooter>
    <oddHeader>&amp;R&amp;A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Interest Rates</vt:lpstr>
      <vt:lpstr>'Interest Rates'!Print_Area</vt:lpstr>
      <vt:lpstr>Sheet1!Print_Area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Malinda Hibben</cp:lastModifiedBy>
  <cp:lastPrinted>2013-01-29T19:17:18Z</cp:lastPrinted>
  <dcterms:created xsi:type="dcterms:W3CDTF">2013-01-28T20:05:50Z</dcterms:created>
  <dcterms:modified xsi:type="dcterms:W3CDTF">2018-05-31T17:41:29Z</dcterms:modified>
</cp:coreProperties>
</file>