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AttachO\ToSend\2017_Forecast\"/>
    </mc:Choice>
  </mc:AlternateContent>
  <bookViews>
    <workbookView xWindow="0" yWindow="0" windowWidth="28800" windowHeight="14175" tabRatio="689"/>
  </bookViews>
  <sheets>
    <sheet name="Forward Rate TO Support Data" sheetId="3" r:id="rId1"/>
    <sheet name="Project Descriptions" sheetId="5" r:id="rId2"/>
  </sheets>
  <externalReferences>
    <externalReference r:id="rId3"/>
  </externalReferences>
  <definedNames>
    <definedName name="_xlnm.Print_Area" localSheetId="0">'Forward Rate TO Support Data'!$A$1:$L$62</definedName>
  </definedNames>
  <calcPr calcId="152511"/>
</workbook>
</file>

<file path=xl/calcChain.xml><?xml version="1.0" encoding="utf-8"?>
<calcChain xmlns="http://schemas.openxmlformats.org/spreadsheetml/2006/main">
  <c r="C59" i="3" l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/>
  <c r="K43" i="3"/>
  <c r="K56" i="3"/>
  <c r="J43" i="3"/>
  <c r="J56" i="3"/>
  <c r="I43" i="3"/>
  <c r="I56" i="3"/>
  <c r="H43" i="3"/>
  <c r="H56" i="3"/>
  <c r="G43" i="3"/>
  <c r="G56" i="3"/>
  <c r="F43" i="3"/>
  <c r="F56" i="3"/>
  <c r="E43" i="3"/>
  <c r="E56" i="3"/>
  <c r="C53" i="3"/>
  <c r="D54" i="3"/>
  <c r="C54" i="3"/>
  <c r="D53" i="3"/>
  <c r="D56" i="3" s="1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B26" i="3"/>
  <c r="B44" i="3"/>
</calcChain>
</file>

<file path=xl/sharedStrings.xml><?xml version="1.0" encoding="utf-8"?>
<sst xmlns="http://schemas.openxmlformats.org/spreadsheetml/2006/main" count="91" uniqueCount="51">
  <si>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</si>
  <si>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</si>
  <si>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</si>
  <si>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</si>
  <si>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</si>
  <si>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</si>
  <si>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</si>
  <si>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</si>
  <si>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</si>
  <si>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</si>
  <si>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</si>
  <si>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</si>
  <si>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</si>
  <si>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</si>
  <si>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</si>
  <si>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</si>
  <si>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</si>
  <si>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</si>
  <si>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</si>
  <si>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</si>
  <si>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</si>
  <si>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</si>
  <si>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</si>
  <si>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</si>
  <si>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</si>
  <si>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</si>
  <si>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</si>
  <si>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</si>
  <si>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</si>
  <si>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</si>
  <si>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</si>
  <si>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</si>
  <si>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</si>
  <si>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</si>
  <si>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</si>
  <si>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</si>
  <si>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</si>
  <si>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</si>
  <si>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</si>
  <si>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</si>
  <si>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</si>
  <si>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</si>
  <si>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</si>
  <si>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</si>
  <si>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</si>
  <si>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</si>
  <si>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Brookings SD -SE Twin Cities 345 kV</t>
  </si>
  <si>
    <t>CMMPA</t>
  </si>
  <si>
    <t>All</t>
  </si>
  <si>
    <t>MVP</t>
  </si>
  <si>
    <t>MTEP Project ID - 1203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</si>
</sst>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74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44" fontId="0" fillId="0" borderId="0" xfId="0" applyNumberFormat="1" applyFill="1"/>
    <xf numFmtId="0" fontId="0" fillId="0" borderId="22" xfId="0" applyBorder="1" applyAlignment="1">
      <alignment horizontal="center" vertical="top"/>
    </xf>
    <xf numFmtId="17" fontId="0" fillId="0" borderId="22" xfId="0" applyNumberFormat="1" applyBorder="1" applyAlignment="1">
      <alignment horizontal="center" vertical="top"/>
    </xf>
    <xf numFmtId="227" fontId="3" fillId="36" borderId="21" xfId="209" applyNumberFormat="1" applyFont="1" applyFill="1" applyBorder="1" applyAlignment="1">
      <alignment horizontal="right" vertical="top"/>
    </xf>
    <xf numFmtId="227" fontId="96" fillId="36" borderId="19" xfId="107" applyNumberFormat="1" applyFont="1" applyFill="1" applyBorder="1" applyAlignment="1">
      <alignment horizontal="right" vertical="top"/>
    </xf>
    <xf numFmtId="227" fontId="96" fillId="36" borderId="16" xfId="107" applyNumberFormat="1" applyFont="1" applyFill="1" applyBorder="1" applyAlignment="1">
      <alignment horizontal="right" vertical="top"/>
    </xf>
    <xf numFmtId="227" fontId="96" fillId="36" borderId="20" xfId="107" applyNumberFormat="1" applyFont="1" applyFill="1" applyBorder="1" applyAlignment="1">
      <alignment horizontal="right" vertical="top"/>
    </xf>
    <xf numFmtId="227" fontId="3" fillId="36" borderId="19" xfId="107" applyNumberFormat="1" applyFont="1" applyFill="1" applyBorder="1" applyAlignment="1">
      <alignment horizontal="right" vertical="top"/>
    </xf>
    <xf numFmtId="227" fontId="3" fillId="36" borderId="16" xfId="209" applyNumberFormat="1" applyFont="1" applyFill="1" applyBorder="1" applyAlignment="1">
      <alignment horizontal="right" vertical="top"/>
    </xf>
    <xf numFmtId="227" fontId="3" fillId="36" borderId="11" xfId="209" applyNumberFormat="1" applyFont="1" applyFill="1" applyBorder="1" applyAlignment="1">
      <alignment horizontal="right" vertical="top"/>
    </xf>
    <xf numFmtId="227" fontId="96" fillId="36" borderId="23" xfId="209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kennedy\Documents\CMMPA\2017%20ATT%20O%20Forecast\2017_AttO_Forecast_Sep%2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2017 Actual Att O_CMMPA"/>
      <sheetName val="2017 CMMPA Attach MM ER12-427"/>
      <sheetName val="2017 CMMPA AFUDC Workpaper "/>
      <sheetName val="Plant"/>
      <sheetName val="Divisor"/>
      <sheetName val="CWIP"/>
      <sheetName val="Adj to Rate Base"/>
      <sheetName val="Abandoned Plant"/>
      <sheetName val="Land Held for Future Use"/>
      <sheetName val="Materials and Prepayments"/>
      <sheetName val="Capital Structure"/>
      <sheetName val="Trans_OM"/>
      <sheetName val="A&amp;G"/>
      <sheetName val="Other_Exp_Inc"/>
      <sheetName val="Regulatory Asset"/>
    </sheetNames>
    <sheetDataSet>
      <sheetData sheetId="0" refreshError="1"/>
      <sheetData sheetId="1" refreshError="1"/>
      <sheetData sheetId="2">
        <row r="74">
          <cell r="H74">
            <v>1793000</v>
          </cell>
          <cell r="P74">
            <v>640854</v>
          </cell>
        </row>
      </sheetData>
      <sheetData sheetId="3" refreshError="1"/>
      <sheetData sheetId="4">
        <row r="10">
          <cell r="H10">
            <v>25634167</v>
          </cell>
        </row>
        <row r="11">
          <cell r="H11">
            <v>25634167</v>
          </cell>
        </row>
        <row r="12">
          <cell r="H12">
            <v>25634167</v>
          </cell>
        </row>
        <row r="13">
          <cell r="H13">
            <v>25634167</v>
          </cell>
        </row>
        <row r="14">
          <cell r="H14">
            <v>25634167</v>
          </cell>
        </row>
        <row r="15">
          <cell r="H15">
            <v>25634167</v>
          </cell>
        </row>
        <row r="16">
          <cell r="H16">
            <v>25634167</v>
          </cell>
        </row>
        <row r="17">
          <cell r="H17">
            <v>25634167</v>
          </cell>
        </row>
        <row r="18">
          <cell r="H18">
            <v>25634167</v>
          </cell>
        </row>
        <row r="19">
          <cell r="H19">
            <v>25634167</v>
          </cell>
        </row>
        <row r="20">
          <cell r="H20">
            <v>25634167</v>
          </cell>
        </row>
        <row r="21">
          <cell r="H21">
            <v>25634167</v>
          </cell>
        </row>
        <row r="22">
          <cell r="H22">
            <v>25634167</v>
          </cell>
        </row>
        <row r="28">
          <cell r="H28">
            <v>1549641.65</v>
          </cell>
        </row>
        <row r="29">
          <cell r="H29">
            <v>1603046.16</v>
          </cell>
        </row>
        <row r="30">
          <cell r="H30">
            <v>1656450.67</v>
          </cell>
        </row>
        <row r="31">
          <cell r="H31">
            <v>1709855.18</v>
          </cell>
        </row>
        <row r="32">
          <cell r="H32">
            <v>1763259.69</v>
          </cell>
        </row>
        <row r="33">
          <cell r="H33">
            <v>1816664.2</v>
          </cell>
        </row>
        <row r="34">
          <cell r="H34">
            <v>1870068.71</v>
          </cell>
        </row>
        <row r="35">
          <cell r="H35">
            <v>1923473.22</v>
          </cell>
        </row>
        <row r="36">
          <cell r="H36">
            <v>1976877.73</v>
          </cell>
        </row>
        <row r="37">
          <cell r="H37">
            <v>2030282.24</v>
          </cell>
        </row>
        <row r="38">
          <cell r="H38">
            <v>2083686.75</v>
          </cell>
        </row>
        <row r="39">
          <cell r="H39">
            <v>2137091.2599999998</v>
          </cell>
        </row>
        <row r="40">
          <cell r="H40">
            <v>2190495.77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28" workbookViewId="0">
      <selection activeCell="S45" sqref="S45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40</v>
      </c>
    </row>
    <row r="2" spans="1:13">
      <c r="A2" s="2"/>
    </row>
    <row r="3" spans="1:13">
      <c r="A3" s="1" t="s">
        <v>27</v>
      </c>
      <c r="B3" s="39">
        <v>2017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28</v>
      </c>
      <c r="B5" s="5" t="s">
        <v>47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34</v>
      </c>
    </row>
    <row r="7" spans="1:13">
      <c r="A7" s="4"/>
      <c r="B7" s="31" t="s">
        <v>50</v>
      </c>
      <c r="C7" s="32" t="s">
        <v>11</v>
      </c>
      <c r="D7" s="32" t="s">
        <v>12</v>
      </c>
      <c r="E7" s="32" t="s">
        <v>18</v>
      </c>
      <c r="F7" s="32" t="s">
        <v>20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27" t="s">
        <v>17</v>
      </c>
    </row>
    <row r="8" spans="1:13">
      <c r="A8" s="4"/>
      <c r="B8" s="31" t="s">
        <v>14</v>
      </c>
      <c r="C8" s="32" t="s">
        <v>48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27" t="s">
        <v>49</v>
      </c>
    </row>
    <row r="9" spans="1:13" ht="15" customHeight="1">
      <c r="A9" s="4"/>
      <c r="B9" s="31" t="s">
        <v>35</v>
      </c>
      <c r="C9" s="32" t="s">
        <v>49</v>
      </c>
      <c r="D9" s="32" t="s">
        <v>17</v>
      </c>
      <c r="E9" s="32" t="s">
        <v>34</v>
      </c>
      <c r="F9" s="32" t="s">
        <v>34</v>
      </c>
      <c r="G9" s="32" t="s">
        <v>34</v>
      </c>
      <c r="H9" s="32" t="s">
        <v>34</v>
      </c>
      <c r="I9" s="32" t="s">
        <v>34</v>
      </c>
      <c r="J9" s="32" t="s">
        <v>34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2016</v>
      </c>
      <c r="C10" s="66">
        <f>[1]Plant!$H10</f>
        <v>25634167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13</v>
      </c>
      <c r="B11" s="13" t="str">
        <f xml:space="preserve"> "January " &amp; B3</f>
        <v>January 2017</v>
      </c>
      <c r="C11" s="67">
        <f>[1]Plant!$H11</f>
        <v>25634167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67">
        <f>[1]Plant!$H12</f>
        <v>25634167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67">
        <f>[1]Plant!$H13</f>
        <v>25634167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67">
        <f>[1]Plant!$H14</f>
        <v>25634167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67">
        <f>[1]Plant!$H15</f>
        <v>25634167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67">
        <f>[1]Plant!$H16</f>
        <v>25634167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67">
        <f>[1]Plant!$H17</f>
        <v>25634167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67">
        <f>[1]Plant!$H18</f>
        <v>25634167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67">
        <f>[1]Plant!$H19</f>
        <v>25634167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67">
        <f>[1]Plant!$H20</f>
        <v>25634167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67">
        <f>[1]Plant!$H21</f>
        <v>25634167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2017</v>
      </c>
      <c r="C22" s="68">
        <f>[1]Plant!$H22</f>
        <v>25634167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29</v>
      </c>
      <c r="C23" s="65">
        <f>AVERAGE(C10:C22)</f>
        <v>25634167</v>
      </c>
      <c r="D23" s="46">
        <f>AVERAGE(D10:D22)</f>
        <v>0</v>
      </c>
      <c r="E23" s="45">
        <f t="shared" ref="E23:L23" si="0">AVERAGE(E10:E22)</f>
        <v>0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36</v>
      </c>
      <c r="B26" s="12" t="str">
        <f>B10</f>
        <v>December 2016</v>
      </c>
      <c r="C26" s="66">
        <f>[1]Plant!$H28</f>
        <v>1549641.65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37</v>
      </c>
      <c r="B27" s="13" t="str">
        <f>B11</f>
        <v>January 2017</v>
      </c>
      <c r="C27" s="67">
        <f>[1]Plant!$H29</f>
        <v>1603046.16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41</v>
      </c>
      <c r="B28" s="18" t="s">
        <v>1</v>
      </c>
      <c r="C28" s="67">
        <f>[1]Plant!$H30</f>
        <v>1656450.67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67">
        <f>[1]Plant!$H31</f>
        <v>1709855.18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67">
        <f>[1]Plant!$H32</f>
        <v>1763259.69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67">
        <f>[1]Plant!$H33</f>
        <v>1816664.2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67">
        <f>[1]Plant!$H34</f>
        <v>1870068.71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67">
        <f>[1]Plant!$H35</f>
        <v>1923473.22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67">
        <f>[1]Plant!$H36</f>
        <v>1976877.73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67">
        <f>[1]Plant!$H37</f>
        <v>2030282.24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67">
        <f>[1]Plant!$H38</f>
        <v>2083686.75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67">
        <f>[1]Plant!$H39</f>
        <v>2137091.2599999998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2017</v>
      </c>
      <c r="C38" s="68">
        <f>[1]Plant!$H40</f>
        <v>2190495.77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29</v>
      </c>
      <c r="C39" s="65">
        <f t="shared" ref="C39:L39" si="1">AVERAGE(C26:C38)</f>
        <v>1870068.71</v>
      </c>
      <c r="D39" s="46">
        <f t="shared" si="1"/>
        <v>0</v>
      </c>
      <c r="E39" s="45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2016</v>
      </c>
      <c r="C43" s="69">
        <f t="shared" ref="C43:D55" si="2">+C10-C26</f>
        <v>24084525.350000001</v>
      </c>
      <c r="D43" s="49">
        <f t="shared" si="2"/>
        <v>0</v>
      </c>
      <c r="E43" s="41">
        <f t="shared" ref="E43:L43" si="3">+E10-E26</f>
        <v>0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42</v>
      </c>
      <c r="B44" s="17" t="str">
        <f>B11</f>
        <v>January 2017</v>
      </c>
      <c r="C44" s="70">
        <f t="shared" si="2"/>
        <v>24031120.84</v>
      </c>
      <c r="D44" s="40">
        <f t="shared" si="2"/>
        <v>0</v>
      </c>
      <c r="E44" s="38">
        <f t="shared" ref="E44:L44" si="4">+E11-E27</f>
        <v>0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70">
        <f t="shared" si="2"/>
        <v>23977716.329999998</v>
      </c>
      <c r="D45" s="40">
        <f t="shared" si="2"/>
        <v>0</v>
      </c>
      <c r="E45" s="38">
        <f t="shared" ref="E45:L45" si="5">+E12-E28</f>
        <v>0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70">
        <f t="shared" si="2"/>
        <v>23924311.82</v>
      </c>
      <c r="D46" s="40">
        <f t="shared" si="2"/>
        <v>0</v>
      </c>
      <c r="E46" s="38">
        <f t="shared" ref="E46:L46" si="6">+E13-E29</f>
        <v>0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70">
        <f t="shared" si="2"/>
        <v>23870907.309999999</v>
      </c>
      <c r="D47" s="40">
        <f t="shared" si="2"/>
        <v>0</v>
      </c>
      <c r="E47" s="38">
        <f t="shared" ref="E47:L47" si="7">+E14-E30</f>
        <v>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70">
        <f t="shared" si="2"/>
        <v>23817502.800000001</v>
      </c>
      <c r="D48" s="40">
        <f t="shared" si="2"/>
        <v>0</v>
      </c>
      <c r="E48" s="38">
        <f t="shared" ref="E48:L48" si="8">+E15-E31</f>
        <v>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70">
        <f t="shared" si="2"/>
        <v>23764098.289999999</v>
      </c>
      <c r="D49" s="40">
        <f t="shared" si="2"/>
        <v>0</v>
      </c>
      <c r="E49" s="38">
        <f t="shared" ref="E49:L49" si="9">+E16-E32</f>
        <v>0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70">
        <f t="shared" si="2"/>
        <v>23710693.780000001</v>
      </c>
      <c r="D50" s="40">
        <f t="shared" si="2"/>
        <v>0</v>
      </c>
      <c r="E50" s="38">
        <f t="shared" ref="E50:L50" si="10">+E17-E33</f>
        <v>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70">
        <f t="shared" si="2"/>
        <v>23657289.27</v>
      </c>
      <c r="D51" s="40">
        <f t="shared" si="2"/>
        <v>0</v>
      </c>
      <c r="E51" s="38">
        <f t="shared" ref="E51:L51" si="11">+E18-E34</f>
        <v>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70">
        <f t="shared" si="2"/>
        <v>23603884.760000002</v>
      </c>
      <c r="D52" s="40">
        <f t="shared" si="2"/>
        <v>0</v>
      </c>
      <c r="E52" s="38">
        <f t="shared" ref="E52:L52" si="12">+E19-E35</f>
        <v>0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70">
        <f t="shared" si="2"/>
        <v>23550480.25</v>
      </c>
      <c r="D53" s="40">
        <f t="shared" si="2"/>
        <v>0</v>
      </c>
      <c r="E53" s="38">
        <f>+E20-E36</f>
        <v>0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70">
        <f t="shared" si="2"/>
        <v>23497075.740000002</v>
      </c>
      <c r="D54" s="40">
        <f t="shared" si="2"/>
        <v>0</v>
      </c>
      <c r="E54" s="38">
        <f t="shared" ref="E54:L54" si="14">+E21-E37</f>
        <v>0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2017</v>
      </c>
      <c r="C55" s="70">
        <f t="shared" si="2"/>
        <v>23443671.23</v>
      </c>
      <c r="D55" s="40">
        <f t="shared" si="2"/>
        <v>0</v>
      </c>
      <c r="E55" s="38">
        <f t="shared" ref="E55:L55" si="15">+E22-E38</f>
        <v>0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29</v>
      </c>
      <c r="C56" s="71">
        <f>AVERAGE(C43:C55)</f>
        <v>23764098.290000003</v>
      </c>
      <c r="D56" s="46">
        <f>AVERAGE(D43:D55)</f>
        <v>0</v>
      </c>
      <c r="E56" s="45">
        <f t="shared" ref="E56:L56" si="16">AVERAGE(E43:E55)</f>
        <v>0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33</v>
      </c>
      <c r="B59" s="29" t="s">
        <v>0</v>
      </c>
      <c r="C59" s="72">
        <f>'[1]2017 CMMPA Attach MM ER12-427'!$P$74</f>
        <v>640854</v>
      </c>
      <c r="D59" s="58">
        <v>0</v>
      </c>
      <c r="E59" s="59"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3" t="s">
        <v>43</v>
      </c>
      <c r="B60" s="20" t="s">
        <v>19</v>
      </c>
      <c r="C60" s="7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32</v>
      </c>
      <c r="C61" s="65">
        <f>+C59+C60</f>
        <v>640854</v>
      </c>
      <c r="D61" s="46">
        <f>+D59+D60</f>
        <v>0</v>
      </c>
      <c r="E61" s="45">
        <f t="shared" ref="E61:L61" si="17">+E59+E60</f>
        <v>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2">
    <dataValidation type="list" allowBlank="1" showInputMessage="1" showErrorMessage="1" sqref="D9:L9">
      <formula1>$M$6:$M$7</formula1>
    </dataValidation>
    <dataValidation type="list" allowBlank="1" showInputMessage="1" showErrorMessage="1" sqref="C9">
      <formula1>$M$6:$M$8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C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39</v>
      </c>
      <c r="B1" s="35"/>
    </row>
    <row r="3" spans="1:4" ht="25.5">
      <c r="A3" s="61" t="s">
        <v>31</v>
      </c>
      <c r="B3" s="61" t="s">
        <v>44</v>
      </c>
      <c r="C3" s="61" t="s">
        <v>45</v>
      </c>
      <c r="D3" s="37" t="s">
        <v>38</v>
      </c>
    </row>
    <row r="4" spans="1:4">
      <c r="A4" s="63">
        <v>1203</v>
      </c>
      <c r="B4" s="63"/>
      <c r="C4" s="64">
        <v>40878</v>
      </c>
      <c r="D4" s="62" t="s">
        <v>46</v>
      </c>
    </row>
    <row r="5" spans="1:4">
      <c r="A5" s="36"/>
      <c r="B5" s="36"/>
      <c r="C5" s="36"/>
      <c r="D5" s="36"/>
    </row>
    <row r="6" spans="1:4">
      <c r="A6" s="36"/>
      <c r="B6" s="36"/>
      <c r="C6" s="36"/>
      <c r="D6" s="36"/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Paul Leland</cp:lastModifiedBy>
  <cp:lastPrinted>2011-03-16T13:16:37Z</cp:lastPrinted>
  <dcterms:created xsi:type="dcterms:W3CDTF">2010-03-30T20:52:42Z</dcterms:created>
  <dcterms:modified xsi:type="dcterms:W3CDTF">2016-09-30T14:50:56Z</dcterms:modified>
</cp:coreProperties>
</file>