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ERAL\MISO\2016\2015 True-Up\2015 True-Up Files Submitted to MISO\"/>
    </mc:Choice>
  </mc:AlternateContent>
  <bookViews>
    <workbookView xWindow="480" yWindow="30" windowWidth="18060" windowHeight="11385" tabRatio="732"/>
  </bookViews>
  <sheets>
    <sheet name="Cover Page" sheetId="5" r:id="rId1"/>
    <sheet name="Forward Rate TO Support Data" sheetId="3" r:id="rId2"/>
    <sheet name="Project Descriptions" sheetId="4" r:id="rId3"/>
    <sheet name="Attach MM ER12-312" sheetId="6" r:id="rId4"/>
    <sheet name="Attachment MM True-Up" sheetId="7" r:id="rId5"/>
  </sheets>
  <externalReferences>
    <externalReference r:id="rId6"/>
    <externalReference r:id="rId7"/>
  </externalReferences>
  <definedNames>
    <definedName name="CH_COS" localSheetId="0">#REF!</definedName>
    <definedName name="CH_COS">#REF!</definedName>
    <definedName name="NSP_COS" localSheetId="0">#REF!</definedName>
    <definedName name="NSP_COS">#REF!</definedName>
    <definedName name="_xlnm.Print_Area" localSheetId="3">'Attach MM ER12-312'!$A$1:$R$112</definedName>
    <definedName name="_xlnm.Print_Area" localSheetId="4">'Attachment MM True-Up'!$B$1:$L$37</definedName>
    <definedName name="_xlnm.Print_Area" localSheetId="0">'Cover Page'!$A$1:$I$35</definedName>
    <definedName name="_xlnm.Print_Area" localSheetId="1">'Forward Rate TO Support Data'!$A$1:$L$62</definedName>
    <definedName name="Print1" localSheetId="0">#REF!</definedName>
    <definedName name="Print1">#REF!</definedName>
    <definedName name="Print3" localSheetId="0">#REF!</definedName>
    <definedName name="Print3">#REF!</definedName>
    <definedName name="Print4" localSheetId="0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conciliation">'[1]Reg Com &amp; NonSafety Ad Exp (8)'!#REF!</definedName>
    <definedName name="revreq" localSheetId="0">#REF!</definedName>
    <definedName name="revreq">#REF!</definedName>
    <definedName name="SPS_COS">#REF!</definedName>
    <definedName name="Xcel">'[2]Data Entry and Forecaster'!#REF!</definedName>
    <definedName name="Xcel_COS" localSheetId="0">#REF!</definedName>
    <definedName name="Xcel_COS">#REF!</definedName>
  </definedNames>
  <calcPr calcId="152511"/>
</workbook>
</file>

<file path=xl/calcChain.xml><?xml version="1.0" encoding="utf-8"?>
<calcChain xmlns="http://schemas.openxmlformats.org/spreadsheetml/2006/main">
  <c r="H30" i="7" l="1"/>
  <c r="F30" i="7"/>
  <c r="J26" i="7"/>
  <c r="G26" i="7"/>
  <c r="I26" i="7" s="1"/>
  <c r="J25" i="7"/>
  <c r="G25" i="7"/>
  <c r="I25" i="7" s="1"/>
  <c r="J24" i="7"/>
  <c r="I24" i="7"/>
  <c r="G24" i="7"/>
  <c r="J23" i="7"/>
  <c r="G23" i="7"/>
  <c r="G30" i="7" s="1"/>
  <c r="Q92" i="6"/>
  <c r="L74" i="6"/>
  <c r="L73" i="6"/>
  <c r="L72" i="6"/>
  <c r="J64" i="6"/>
  <c r="R62" i="6"/>
  <c r="J62" i="6"/>
  <c r="R61" i="6"/>
  <c r="J61" i="6"/>
  <c r="C61" i="6"/>
  <c r="J48" i="6"/>
  <c r="L48" i="6" s="1"/>
  <c r="J42" i="6"/>
  <c r="L42" i="6" s="1"/>
  <c r="L38" i="6"/>
  <c r="J38" i="6"/>
  <c r="J37" i="6"/>
  <c r="J27" i="6"/>
  <c r="J33" i="6" s="1"/>
  <c r="J34" i="6" s="1"/>
  <c r="J20" i="6"/>
  <c r="J52" i="6" s="1"/>
  <c r="L52" i="6" s="1"/>
  <c r="J18" i="6"/>
  <c r="J44" i="6" l="1"/>
  <c r="L34" i="6"/>
  <c r="L44" i="6" s="1"/>
  <c r="K25" i="7"/>
  <c r="L25" i="7"/>
  <c r="K26" i="7"/>
  <c r="L26" i="7"/>
  <c r="L54" i="6"/>
  <c r="K24" i="7"/>
  <c r="L24" i="7" s="1"/>
  <c r="J29" i="6"/>
  <c r="L29" i="6" s="1"/>
  <c r="I23" i="7"/>
  <c r="G72" i="6" l="1"/>
  <c r="H72" i="6" s="1"/>
  <c r="G73" i="6"/>
  <c r="H73" i="6" s="1"/>
  <c r="G74" i="6"/>
  <c r="H74" i="6" s="1"/>
  <c r="I74" i="6"/>
  <c r="J74" i="6" s="1"/>
  <c r="I72" i="6"/>
  <c r="J72" i="6" s="1"/>
  <c r="I73" i="6"/>
  <c r="J73" i="6" s="1"/>
  <c r="I32" i="7"/>
  <c r="K23" i="7"/>
  <c r="K32" i="7" s="1"/>
  <c r="M73" i="6"/>
  <c r="N73" i="6" s="1"/>
  <c r="M74" i="6"/>
  <c r="N74" i="6" s="1"/>
  <c r="M72" i="6"/>
  <c r="N72" i="6" s="1"/>
  <c r="L23" i="7" l="1"/>
  <c r="L32" i="7" s="1"/>
  <c r="K74" i="6"/>
  <c r="P74" i="6" s="1"/>
  <c r="R74" i="6" s="1"/>
  <c r="K73" i="6"/>
  <c r="P73" i="6" s="1"/>
  <c r="R73" i="6" s="1"/>
  <c r="K72" i="6"/>
  <c r="P72" i="6" s="1"/>
  <c r="R72" i="6" l="1"/>
  <c r="R92" i="6" s="1"/>
  <c r="P92" i="6"/>
  <c r="P94" i="6" s="1"/>
  <c r="L61" i="3" l="1"/>
  <c r="K61" i="3"/>
  <c r="J61" i="3"/>
  <c r="I61" i="3"/>
  <c r="H61" i="3"/>
  <c r="G61" i="3"/>
  <c r="F61" i="3"/>
  <c r="E61" i="3"/>
  <c r="D61" i="3"/>
  <c r="C61" i="3"/>
  <c r="L55" i="3"/>
  <c r="K55" i="3"/>
  <c r="J55" i="3"/>
  <c r="I55" i="3"/>
  <c r="H55" i="3"/>
  <c r="G55" i="3"/>
  <c r="F55" i="3"/>
  <c r="E55" i="3"/>
  <c r="D55" i="3"/>
  <c r="C55" i="3"/>
  <c r="L54" i="3"/>
  <c r="K54" i="3"/>
  <c r="J54" i="3"/>
  <c r="I54" i="3"/>
  <c r="H54" i="3"/>
  <c r="G54" i="3"/>
  <c r="F54" i="3"/>
  <c r="E54" i="3"/>
  <c r="D54" i="3"/>
  <c r="C54" i="3"/>
  <c r="L53" i="3"/>
  <c r="K53" i="3"/>
  <c r="J53" i="3"/>
  <c r="I53" i="3"/>
  <c r="H53" i="3"/>
  <c r="G53" i="3"/>
  <c r="F53" i="3"/>
  <c r="E53" i="3"/>
  <c r="D53" i="3"/>
  <c r="C53" i="3"/>
  <c r="L52" i="3"/>
  <c r="K52" i="3"/>
  <c r="J52" i="3"/>
  <c r="I52" i="3"/>
  <c r="H52" i="3"/>
  <c r="G52" i="3"/>
  <c r="F52" i="3"/>
  <c r="E52" i="3"/>
  <c r="D52" i="3"/>
  <c r="C52" i="3"/>
  <c r="L51" i="3"/>
  <c r="K51" i="3"/>
  <c r="J51" i="3"/>
  <c r="I51" i="3"/>
  <c r="H51" i="3"/>
  <c r="G51" i="3"/>
  <c r="F51" i="3"/>
  <c r="E51" i="3"/>
  <c r="D51" i="3"/>
  <c r="C51" i="3"/>
  <c r="L50" i="3"/>
  <c r="K50" i="3"/>
  <c r="J50" i="3"/>
  <c r="I50" i="3"/>
  <c r="H50" i="3"/>
  <c r="G50" i="3"/>
  <c r="F50" i="3"/>
  <c r="E50" i="3"/>
  <c r="D50" i="3"/>
  <c r="C50" i="3"/>
  <c r="L49" i="3"/>
  <c r="K49" i="3"/>
  <c r="J49" i="3"/>
  <c r="I49" i="3"/>
  <c r="H49" i="3"/>
  <c r="G49" i="3"/>
  <c r="F49" i="3"/>
  <c r="E49" i="3"/>
  <c r="D49" i="3"/>
  <c r="C49" i="3"/>
  <c r="L48" i="3"/>
  <c r="K48" i="3"/>
  <c r="J48" i="3"/>
  <c r="I48" i="3"/>
  <c r="H48" i="3"/>
  <c r="G48" i="3"/>
  <c r="F48" i="3"/>
  <c r="E48" i="3"/>
  <c r="D48" i="3"/>
  <c r="C48" i="3"/>
  <c r="L47" i="3"/>
  <c r="K47" i="3"/>
  <c r="J47" i="3"/>
  <c r="I47" i="3"/>
  <c r="H47" i="3"/>
  <c r="G47" i="3"/>
  <c r="F47" i="3"/>
  <c r="E47" i="3"/>
  <c r="D47" i="3"/>
  <c r="C47" i="3"/>
  <c r="L46" i="3"/>
  <c r="K46" i="3"/>
  <c r="J46" i="3"/>
  <c r="I46" i="3"/>
  <c r="H46" i="3"/>
  <c r="G46" i="3"/>
  <c r="F46" i="3"/>
  <c r="E46" i="3"/>
  <c r="D46" i="3"/>
  <c r="C46" i="3"/>
  <c r="L45" i="3"/>
  <c r="K45" i="3"/>
  <c r="J45" i="3"/>
  <c r="I45" i="3"/>
  <c r="H45" i="3"/>
  <c r="G45" i="3"/>
  <c r="F45" i="3"/>
  <c r="E45" i="3"/>
  <c r="D45" i="3"/>
  <c r="C45" i="3"/>
  <c r="L44" i="3"/>
  <c r="K44" i="3"/>
  <c r="J44" i="3"/>
  <c r="I44" i="3"/>
  <c r="H44" i="3"/>
  <c r="G44" i="3"/>
  <c r="F44" i="3"/>
  <c r="E44" i="3"/>
  <c r="D44" i="3"/>
  <c r="C44" i="3"/>
  <c r="L43" i="3"/>
  <c r="L56" i="3" s="1"/>
  <c r="K43" i="3"/>
  <c r="K56" i="3" s="1"/>
  <c r="J43" i="3"/>
  <c r="J56" i="3" s="1"/>
  <c r="I43" i="3"/>
  <c r="I56" i="3" s="1"/>
  <c r="H43" i="3"/>
  <c r="H56" i="3" s="1"/>
  <c r="G43" i="3"/>
  <c r="G56" i="3" s="1"/>
  <c r="F43" i="3"/>
  <c r="F56" i="3" s="1"/>
  <c r="E43" i="3"/>
  <c r="E56" i="3" s="1"/>
  <c r="D43" i="3"/>
  <c r="D56" i="3" s="1"/>
  <c r="C43" i="3"/>
  <c r="C56" i="3" s="1"/>
  <c r="L39" i="3"/>
  <c r="K39" i="3"/>
  <c r="J39" i="3"/>
  <c r="I39" i="3"/>
  <c r="H39" i="3"/>
  <c r="G39" i="3"/>
  <c r="F39" i="3"/>
  <c r="E39" i="3"/>
  <c r="D39" i="3"/>
  <c r="C39" i="3"/>
  <c r="B38" i="3"/>
  <c r="B55" i="3" s="1"/>
  <c r="L23" i="3"/>
  <c r="K23" i="3"/>
  <c r="J23" i="3"/>
  <c r="I23" i="3"/>
  <c r="H23" i="3"/>
  <c r="G23" i="3"/>
  <c r="F23" i="3"/>
  <c r="E23" i="3"/>
  <c r="D23" i="3"/>
  <c r="C23" i="3"/>
  <c r="B22" i="3"/>
  <c r="B11" i="3"/>
  <c r="B27" i="3" s="1"/>
  <c r="B10" i="3"/>
  <c r="B43" i="3" s="1"/>
  <c r="B26" i="3" l="1"/>
  <c r="B44" i="3"/>
</calcChain>
</file>

<file path=xl/sharedStrings.xml><?xml version="1.0" encoding="utf-8"?>
<sst xmlns="http://schemas.openxmlformats.org/spreadsheetml/2006/main" count="338" uniqueCount="260">
  <si>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</si>
  <si>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</si>
  <si>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</si>
  <si>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</si>
  <si>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</si>
  <si>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</si>
  <si>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</si>
  <si>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</si>
  <si>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</si>
  <si>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</si>
  <si>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</si>
  <si>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Total</t>
  </si>
  <si>
    <t>True-Up</t>
  </si>
  <si>
    <t>Adjustment</t>
  </si>
  <si>
    <t>Applicable</t>
  </si>
  <si>
    <t>Interest</t>
  </si>
  <si>
    <t>Rate on</t>
  </si>
  <si>
    <t>Under/(Over)</t>
  </si>
  <si>
    <t>Principal</t>
  </si>
  <si>
    <t>Actual</t>
  </si>
  <si>
    <t>Annual</t>
  </si>
  <si>
    <t>Revenue</t>
  </si>
  <si>
    <t>Attachment MM</t>
  </si>
  <si>
    <t>Revenues</t>
  </si>
  <si>
    <t>Allocated</t>
  </si>
  <si>
    <t>Line</t>
  </si>
  <si>
    <t>No.</t>
  </si>
  <si>
    <t>MTEP</t>
  </si>
  <si>
    <t>Project</t>
  </si>
  <si>
    <t>Number</t>
  </si>
  <si>
    <t>Name</t>
  </si>
  <si>
    <t>Projected</t>
  </si>
  <si>
    <t xml:space="preserve">Company Name:  </t>
  </si>
  <si>
    <t xml:space="preserve">True-Up Year:  </t>
  </si>
  <si>
    <t xml:space="preserve">Note:  </t>
  </si>
  <si>
    <t>[Col. (d), line 1</t>
  </si>
  <si>
    <t>x (Col. (e), line 2x /</t>
  </si>
  <si>
    <t>Col. (g) - Col. (f)</t>
  </si>
  <si>
    <t>Line 5</t>
  </si>
  <si>
    <t>2a</t>
  </si>
  <si>
    <t>2b</t>
  </si>
  <si>
    <t>2c</t>
  </si>
  <si>
    <t>2d</t>
  </si>
  <si>
    <t>Subtotal</t>
  </si>
  <si>
    <t>Under/(Over) Recovery</t>
  </si>
  <si>
    <t>Rounded to whole dollars.</t>
  </si>
  <si>
    <t>Amount excludes True-Up Adjustment, as reported in True-Up Year projected Attachment MM, page 2, column 15.</t>
  </si>
  <si>
    <t>To be completed after the Attachment MM using actual data is completed for the True-Up Year</t>
  </si>
  <si>
    <r>
      <t>Col. (e), line 3)]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</si>
  <si>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to Projects </t>
    </r>
    <r>
      <rPr>
        <vertAlign val="superscript"/>
        <sz val="11"/>
        <color theme="1"/>
        <rFont val="Calibri"/>
        <family val="2"/>
        <scheme val="minor"/>
      </rPr>
      <t>1</t>
    </r>
  </si>
  <si>
    <t>2</t>
  </si>
  <si>
    <t>1</t>
  </si>
  <si>
    <r>
      <t xml:space="preserve">Requirement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</si>
  <si>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x 24 months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</si>
  <si>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Actual Attachment MM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</si>
  <si>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Col. (h) + Col. (j)</t>
  </si>
  <si>
    <t>Col. (h) x Col. (i)</t>
  </si>
  <si>
    <r>
      <t>p 2 of 2, Col. 14</t>
    </r>
    <r>
      <rPr>
        <vertAlign val="superscript"/>
        <sz val="11"/>
        <color theme="1"/>
        <rFont val="Calibri"/>
        <family val="2"/>
        <scheme val="minor"/>
      </rPr>
      <t>2</t>
    </r>
  </si>
  <si>
    <t>Attachment MM True-Up Adjustment - Aggregate</t>
  </si>
  <si>
    <t>Applicable Interest rate per month (expressed to four decimal places)</t>
  </si>
  <si>
    <t>Attachment MM - Supporting Data for Network Upgrade Charge Calculation - Forward Looking Rate Transmission Owner</t>
  </si>
  <si>
    <t xml:space="preserve">Rate Year </t>
  </si>
  <si>
    <t>Reporting Company</t>
  </si>
  <si>
    <t>Montana-Dakota Utilities Co.</t>
  </si>
  <si>
    <t>Reliability</t>
  </si>
  <si>
    <t>MTEP Project ID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</si>
  <si>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</si>
  <si>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</si>
  <si>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</si>
  <si>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</si>
  <si>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</si>
  <si>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</si>
  <si>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</si>
  <si>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</si>
  <si>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</si>
  <si>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GIP</t>
  </si>
  <si>
    <t>Pricing Zone</t>
  </si>
  <si>
    <t>MDU</t>
  </si>
  <si>
    <t>XYZ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</si>
  <si>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</si>
  <si>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</si>
  <si>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</si>
  <si>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</si>
  <si>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</si>
  <si>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</si>
  <si>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</si>
  <si>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</si>
  <si>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</si>
  <si>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</si>
  <si>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</si>
  <si>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</si>
  <si>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</si>
  <si>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</si>
  <si>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</si>
  <si>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</si>
  <si>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Column (4)</t>
  </si>
  <si>
    <t>Net Plant</t>
  </si>
  <si>
    <t>Column (10)</t>
  </si>
  <si>
    <t>Depreciation Expense</t>
  </si>
  <si>
    <t>Project Depreciation Expense</t>
  </si>
  <si>
    <t>Column (13)</t>
  </si>
  <si>
    <t>Project Amortization Expense</t>
  </si>
  <si>
    <t>Depreciation Expense Total</t>
  </si>
  <si>
    <t>Attachment MM - Description of Facilities Included in Network Upgrade Charge</t>
  </si>
  <si>
    <t>Facility ID</t>
  </si>
  <si>
    <t>Project Record Date</t>
  </si>
  <si>
    <t>Description of Facilities Included in Network Upgrade Charge as of Record Date</t>
  </si>
  <si>
    <t>4092, 6382</t>
  </si>
  <si>
    <t>Big Stone South - Ellendale 345 kv line and Ellendale MVP 345/230 substation</t>
  </si>
  <si>
    <t>Actual Costs for Twelve Months Ended December 31, 2015</t>
  </si>
  <si>
    <t>Attachment MM - Generic Company</t>
  </si>
  <si>
    <t>Formula Rate calculation</t>
  </si>
  <si>
    <t xml:space="preserve">     Rate Formula Template</t>
  </si>
  <si>
    <t>For  the 12 months ended 12/31/15</t>
  </si>
  <si>
    <t xml:space="preserve"> </t>
  </si>
  <si>
    <t xml:space="preserve"> Utilizing Attachment O Data</t>
  </si>
  <si>
    <t>Page 1 of 2</t>
  </si>
  <si>
    <t>To be completed in conjunction with Attachment O.</t>
  </si>
  <si>
    <t>(inputs from Attachment O are rounded to whole dollars)</t>
  </si>
  <si>
    <t>(1)</t>
  </si>
  <si>
    <t>(2)</t>
  </si>
  <si>
    <t>(3)</t>
  </si>
  <si>
    <t>(4)</t>
  </si>
  <si>
    <t>Attachment O</t>
  </si>
  <si>
    <t>Page, Line, Col.</t>
  </si>
  <si>
    <t>Transmission</t>
  </si>
  <si>
    <t>Allocator</t>
  </si>
  <si>
    <t>Gross Transmission Plant - Total</t>
  </si>
  <si>
    <t>Attach O, p 2, line 2 col 5 (Note A)</t>
  </si>
  <si>
    <t>1a</t>
  </si>
  <si>
    <t>Transmission Accumulated Depreciation</t>
  </si>
  <si>
    <t>Attach O, p 2, line 8 col 5</t>
  </si>
  <si>
    <t>Net Transmission Plant - Total</t>
  </si>
  <si>
    <t>Line 1 minus Line 1a (Note B)</t>
  </si>
  <si>
    <t>O&amp;M TRANSMISSION EXPENSE</t>
  </si>
  <si>
    <t>Total O&amp;M Allocated to Transmission</t>
  </si>
  <si>
    <t>Attach O, p 3, line 8 col 5</t>
  </si>
  <si>
    <t>3a</t>
  </si>
  <si>
    <t>Transmission O&amp;M</t>
  </si>
  <si>
    <t>Attach O, p 3, line 1 col 5</t>
  </si>
  <si>
    <t>3b</t>
  </si>
  <si>
    <t>Less: LSE Expenses included in above, if any</t>
  </si>
  <si>
    <t>Attach O, p 3, line 1a col 5, if any</t>
  </si>
  <si>
    <t>3c</t>
  </si>
  <si>
    <t>Less: Account 565 included in above, if any</t>
  </si>
  <si>
    <t>Attach O, p 3, line 2 col 5, if any</t>
  </si>
  <si>
    <t>3d</t>
  </si>
  <si>
    <t>Adjusted Transmission O&amp;M</t>
  </si>
  <si>
    <t>Line 3a minus Line 3b minus Line 3c</t>
  </si>
  <si>
    <t>Annual Allocation Factor for Transmission O&amp;M</t>
  </si>
  <si>
    <t>(Line 3d divided by line 1a, col 3)</t>
  </si>
  <si>
    <t>OTHER O&amp;M EXPENSE</t>
  </si>
  <si>
    <t>4a</t>
  </si>
  <si>
    <t>Other O&amp;M Allocated to Transmission</t>
  </si>
  <si>
    <t>Line 3 minus Line 3d</t>
  </si>
  <si>
    <t>4b</t>
  </si>
  <si>
    <t>Annual Allocation Factor for Other O&amp;M</t>
  </si>
  <si>
    <t>Line 4a divided by Line 1, col 3</t>
  </si>
  <si>
    <t>GENERAL AND COMMON (G&amp;C) DEPRECIATION EXPENSE</t>
  </si>
  <si>
    <t>5</t>
  </si>
  <si>
    <t>Total G&amp;C Depreciation Expense</t>
  </si>
  <si>
    <t>Attach O, p 3, lines 10 &amp; 11, col 5 (Note H)</t>
  </si>
  <si>
    <t>6</t>
  </si>
  <si>
    <t>Annual Allocation Factor for G&amp;C Depreciation Expense</t>
  </si>
  <si>
    <t>(line 5 divided by line 1 col 3)</t>
  </si>
  <si>
    <t>TAXES OTHER THAN INCOME TAXES</t>
  </si>
  <si>
    <t>7</t>
  </si>
  <si>
    <t>Total Other Taxes</t>
  </si>
  <si>
    <t>Attach O, p 3, line 20 col 5</t>
  </si>
  <si>
    <t>8</t>
  </si>
  <si>
    <t>Annual Allocation Factor for Other Taxes</t>
  </si>
  <si>
    <t>(line 7 divided by line 1 col 3)</t>
  </si>
  <si>
    <t>9</t>
  </si>
  <si>
    <t>Annual Allocation Factor for Other Expense</t>
  </si>
  <si>
    <t>Sum of line 4b, 6, and 8</t>
  </si>
  <si>
    <t>INCOME TAXES</t>
  </si>
  <si>
    <t>10</t>
  </si>
  <si>
    <t>Total Income Taxes</t>
  </si>
  <si>
    <t>Attach O, p 3, line 27 col 5</t>
  </si>
  <si>
    <t>11</t>
  </si>
  <si>
    <t>Annual Allocation Factor for Income Taxes</t>
  </si>
  <si>
    <t>(line 10 divided by line 2 col 3)</t>
  </si>
  <si>
    <t xml:space="preserve">RETURN </t>
  </si>
  <si>
    <t>12</t>
  </si>
  <si>
    <t>Return on Rate Base</t>
  </si>
  <si>
    <t>Attach O, p 3, line 28 col 5</t>
  </si>
  <si>
    <t>13</t>
  </si>
  <si>
    <t>Annual Allocation Factor for Return on Rate Base</t>
  </si>
  <si>
    <t>(line 12 divided by line 2 col 3)</t>
  </si>
  <si>
    <t>14</t>
  </si>
  <si>
    <t>Annual Allocation Factor for Return</t>
  </si>
  <si>
    <t>Sum of line 11 and 13</t>
  </si>
  <si>
    <t>Page 2 of 2</t>
  </si>
  <si>
    <t>Multi-Value Project (MVP) Revenue Requirement Calculation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</si>
  <si>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</si>
  <si>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</si>
  <si>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</si>
  <si>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</si>
  <si>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</si>
  <si>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</si>
  <si>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</si>
  <si>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</si>
  <si>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</si>
  <si>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</si>
  <si>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</si>
  <si>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</si>
  <si>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Line No.</t>
  </si>
  <si>
    <t>Project Name</t>
  </si>
  <si>
    <t>MTEP Project Number</t>
  </si>
  <si>
    <t>Project Gross Plant</t>
  </si>
  <si>
    <t>Project Accumulated Depreciation</t>
  </si>
  <si>
    <t>Transmission O&amp;M Annual Allocation Factor</t>
  </si>
  <si>
    <t>Annual Allocation for Transmission O&amp;M Expense</t>
  </si>
  <si>
    <t>Other Expense Annual Allocation Factor</t>
  </si>
  <si>
    <t>Annual Allocation for Other Expense</t>
  </si>
  <si>
    <t>Annual Expense Charge</t>
  </si>
  <si>
    <t xml:space="preserve">Project Net Plant </t>
  </si>
  <si>
    <t>Annual Return Charge</t>
  </si>
  <si>
    <t>Annual Revenue Requirement</t>
  </si>
  <si>
    <t>True-Up Adjustment</t>
  </si>
  <si>
    <t>MVP Annual Adjusted Revenue Requirement</t>
  </si>
  <si>
    <t>(Note C)</t>
  </si>
  <si>
    <t>Page 1 line 4</t>
  </si>
  <si>
    <t>(Col 4 * Col 5)</t>
  </si>
  <si>
    <t>Page 1 line 9</t>
  </si>
  <si>
    <t>(Col 3 * Col 7)</t>
  </si>
  <si>
    <t>(Col 6 + Col 8)</t>
  </si>
  <si>
    <t>(Col 3 - Col 4)</t>
  </si>
  <si>
    <t>(Page 1 line 14)</t>
  </si>
  <si>
    <t>(Col 10 * Col 11)</t>
  </si>
  <si>
    <t>(Note E)</t>
  </si>
  <si>
    <t>(Sum Col. 9, 12 &amp; 13)</t>
  </si>
  <si>
    <t>(Note F)</t>
  </si>
  <si>
    <t>Sum Col. 14 &amp; 15
(Note G)</t>
  </si>
  <si>
    <t>Multi-Value Projects (MVP)</t>
  </si>
  <si>
    <t>Big Stone South to Ellendale</t>
  </si>
  <si>
    <t>1b</t>
  </si>
  <si>
    <t>1c</t>
  </si>
  <si>
    <t>MVP Total Annual Revenue Requirements</t>
  </si>
  <si>
    <t>Rev. Req. Adj For Attachment O</t>
  </si>
  <si>
    <t>Note</t>
  </si>
  <si>
    <t>Letter</t>
  </si>
  <si>
    <t>A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</si>
  <si>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</si>
  <si>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References to Attachment O "Column 5" throughout this template is an illustrative column designation intended to reference the appropriate right-most column in Attachment O which position may vary by company.</t>
  </si>
  <si>
    <t>B</t>
  </si>
  <si>
    <r>
      <t>Net Transmission Plant is that identified on page 2 line 14 of Attachment O and includes any sub lines 14a or 14b etc. and is inclusive of any CWIP included in rate base when authorized by FERC order</t>
    </r>
    <r>
      <rPr>
        <sz val="11"/>
        <color theme="1"/>
        <rFont val="Calibri"/>
        <family val="2"/>
        <scheme val="minor"/>
      </rPr>
      <t>.</t>
    </r>
  </si>
  <si>
    <t>C</t>
  </si>
  <si>
    <t xml:space="preserve">Project Gross Plant is the total capital investment for the project calculated in the same method as the gross plant value in line 1 and includes CWIP in rate base when authorized by FERC order less any prefunded AFUDC, if applicable. </t>
  </si>
  <si>
    <t xml:space="preserve"> This value includes subsequent capital investments required to maintain the facilities to their original capabilities.</t>
  </si>
  <si>
    <t>D</t>
  </si>
  <si>
    <t>Note deliberately left blank.</t>
  </si>
  <si>
    <t>E</t>
  </si>
  <si>
    <t>Project Depreciation Expense is the actual value booked for the project and included in the Depreciation Expense in Attachment O page 3 line 12.</t>
  </si>
  <si>
    <t>F</t>
  </si>
  <si>
    <t>True-Up Adjustment is included pursuant to a FERC approved methodology, if applicable.</t>
  </si>
  <si>
    <t>G</t>
  </si>
  <si>
    <t>The MVP Annual Revenue Requirement is the value to be used in Schedules 26-A and 39.</t>
  </si>
  <si>
    <t>H</t>
  </si>
  <si>
    <t>The Total General and Common Depreciation Expense excludes any depreciation expense directly associated with a project and thereby included in page 2 column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</si>
</sst>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&quot;$&quot;#,##0"/>
    <numFmt numFmtId="168" formatCode="#,##0.00000"/>
    <numFmt numFmtId="169" formatCode="0.000%"/>
    <numFmt numFmtId="170" formatCode="0_);\(0\)"/>
  </numFmts>
  <fonts count="2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name val="Arial MT"/>
    </font>
    <font>
      <b/>
      <sz val="10"/>
      <color indexed="9"/>
      <name val="Arial MT"/>
    </font>
    <font>
      <sz val="10"/>
      <name val="Arial MT"/>
    </font>
    <font>
      <b/>
      <sz val="10"/>
      <name val="Arial Narrow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b/>
      <u/>
      <sz val="12"/>
      <name val="Arial MT"/>
    </font>
    <font>
      <u/>
      <sz val="12"/>
      <name val="Arial"/>
      <family val="2"/>
    </font>
    <font>
      <sz val="12"/>
      <color indexed="10"/>
      <name val="Arial MT"/>
    </font>
    <font>
      <sz val="12"/>
      <color indexed="10"/>
      <name val="Arial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7" fillId="0" borderId="0">
      <alignment vertical="top"/>
    </xf>
    <xf numFmtId="0" fontId="9" fillId="0" borderId="0"/>
    <xf numFmtId="0" fontId="7" fillId="0" borderId="0">
      <alignment vertical="top"/>
    </xf>
    <xf numFmtId="0" fontId="13" fillId="0" borderId="0"/>
    <xf numFmtId="166" fontId="15" fillId="0" borderId="0" applyProtection="0"/>
    <xf numFmtId="44" fontId="13" fillId="0" borderId="0" applyFont="0" applyFill="0" applyBorder="0" applyAlignment="0" applyProtection="0"/>
    <xf numFmtId="0" fontId="2" fillId="0" borderId="0"/>
    <xf numFmtId="166" fontId="15" fillId="0" borderId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6">
    <xf numFmtId="0" fontId="0" fillId="0" borderId="0" xfId="0"/>
    <xf numFmtId="0" fontId="8" fillId="0" borderId="0" xfId="1" applyFont="1">
      <alignment vertical="top"/>
    </xf>
    <xf numFmtId="0" fontId="10" fillId="0" borderId="0" xfId="2" applyFont="1"/>
    <xf numFmtId="0" fontId="11" fillId="0" borderId="0" xfId="1" applyFont="1">
      <alignment vertical="top"/>
    </xf>
    <xf numFmtId="0" fontId="9" fillId="0" borderId="0" xfId="2"/>
    <xf numFmtId="0" fontId="11" fillId="0" borderId="0" xfId="3" applyFont="1" applyFill="1" applyBorder="1">
      <alignment vertical="top"/>
    </xf>
    <xf numFmtId="0" fontId="12" fillId="2" borderId="7" xfId="2" applyFont="1" applyFill="1" applyBorder="1" applyAlignment="1">
      <alignment horizontal="center"/>
    </xf>
    <xf numFmtId="0" fontId="13" fillId="0" borderId="0" xfId="1" applyFont="1">
      <alignment vertical="top"/>
    </xf>
    <xf numFmtId="0" fontId="11" fillId="0" borderId="7" xfId="3" applyFont="1" applyFill="1" applyBorder="1">
      <alignment vertical="top"/>
    </xf>
    <xf numFmtId="0" fontId="13" fillId="0" borderId="0" xfId="2" applyFont="1"/>
    <xf numFmtId="0" fontId="7" fillId="0" borderId="0" xfId="1">
      <alignment vertical="top"/>
    </xf>
    <xf numFmtId="0" fontId="14" fillId="3" borderId="0" xfId="4" applyFont="1" applyFill="1" applyAlignment="1"/>
    <xf numFmtId="167" fontId="16" fillId="3" borderId="0" xfId="5" applyNumberFormat="1" applyFont="1" applyFill="1" applyAlignment="1">
      <alignment horizontal="center" wrapText="1"/>
    </xf>
    <xf numFmtId="167" fontId="17" fillId="0" borderId="0" xfId="5" applyNumberFormat="1" applyFont="1" applyFill="1" applyAlignment="1">
      <alignment horizontal="center" wrapText="1"/>
    </xf>
    <xf numFmtId="0" fontId="11" fillId="4" borderId="9" xfId="1" applyFont="1" applyFill="1" applyBorder="1">
      <alignment vertical="top"/>
    </xf>
    <xf numFmtId="0" fontId="13" fillId="0" borderId="9" xfId="4" quotePrefix="1" applyFont="1" applyFill="1" applyBorder="1" applyAlignment="1">
      <alignment horizontal="left"/>
    </xf>
    <xf numFmtId="166" fontId="12" fillId="5" borderId="1" xfId="6" applyNumberFormat="1" applyFont="1" applyFill="1" applyBorder="1" applyAlignment="1">
      <alignment horizontal="right" vertical="top"/>
    </xf>
    <xf numFmtId="166" fontId="12" fillId="0" borderId="2" xfId="6" applyNumberFormat="1" applyFont="1" applyBorder="1" applyAlignment="1">
      <alignment horizontal="right" vertical="top"/>
    </xf>
    <xf numFmtId="0" fontId="11" fillId="4" borderId="10" xfId="1" applyFont="1" applyFill="1" applyBorder="1">
      <alignment vertical="top"/>
    </xf>
    <xf numFmtId="0" fontId="13" fillId="0" borderId="10" xfId="4" quotePrefix="1" applyFont="1" applyFill="1" applyBorder="1" applyAlignment="1">
      <alignment horizontal="left"/>
    </xf>
    <xf numFmtId="4" fontId="12" fillId="5" borderId="4" xfId="1" applyNumberFormat="1" applyFont="1" applyFill="1" applyBorder="1" applyAlignment="1">
      <alignment horizontal="right" vertical="top"/>
    </xf>
    <xf numFmtId="2" fontId="12" fillId="0" borderId="0" xfId="1" applyNumberFormat="1" applyFont="1" applyBorder="1" applyAlignment="1">
      <alignment horizontal="right" vertical="top"/>
    </xf>
    <xf numFmtId="2" fontId="12" fillId="5" borderId="4" xfId="1" applyNumberFormat="1" applyFont="1" applyFill="1" applyBorder="1" applyAlignment="1">
      <alignment horizontal="right" vertical="top"/>
    </xf>
    <xf numFmtId="0" fontId="13" fillId="0" borderId="10" xfId="4" applyFont="1" applyFill="1" applyBorder="1"/>
    <xf numFmtId="0" fontId="11" fillId="4" borderId="11" xfId="1" applyFont="1" applyFill="1" applyBorder="1">
      <alignment vertical="top"/>
    </xf>
    <xf numFmtId="0" fontId="13" fillId="0" borderId="11" xfId="4" applyFont="1" applyFill="1" applyBorder="1"/>
    <xf numFmtId="0" fontId="11" fillId="4" borderId="0" xfId="1" applyFont="1" applyFill="1">
      <alignment vertical="top"/>
    </xf>
    <xf numFmtId="0" fontId="11" fillId="0" borderId="0" xfId="4" applyFont="1" applyAlignment="1">
      <alignment horizontal="right"/>
    </xf>
    <xf numFmtId="166" fontId="13" fillId="5" borderId="12" xfId="1" applyNumberFormat="1" applyFont="1" applyFill="1" applyBorder="1" applyAlignment="1">
      <alignment horizontal="right" vertical="top"/>
    </xf>
    <xf numFmtId="166" fontId="13" fillId="0" borderId="13" xfId="1" applyNumberFormat="1" applyFont="1" applyBorder="1" applyAlignment="1">
      <alignment horizontal="right" vertical="top"/>
    </xf>
    <xf numFmtId="0" fontId="13" fillId="5" borderId="0" xfId="1" applyFont="1" applyFill="1" applyBorder="1" applyAlignment="1">
      <alignment horizontal="right" vertical="top"/>
    </xf>
    <xf numFmtId="0" fontId="13" fillId="0" borderId="0" xfId="1" applyFont="1" applyBorder="1" applyAlignment="1">
      <alignment horizontal="right" vertical="top"/>
    </xf>
    <xf numFmtId="0" fontId="13" fillId="0" borderId="10" xfId="4" applyFont="1" applyBorder="1"/>
    <xf numFmtId="0" fontId="11" fillId="0" borderId="0" xfId="1" applyFont="1" applyFill="1">
      <alignment vertical="top"/>
    </xf>
    <xf numFmtId="0" fontId="11" fillId="0" borderId="0" xfId="4" applyFont="1" applyFill="1" applyAlignment="1">
      <alignment horizontal="right"/>
    </xf>
    <xf numFmtId="0" fontId="13" fillId="0" borderId="0" xfId="1" applyFont="1" applyFill="1" applyBorder="1" applyAlignment="1">
      <alignment horizontal="right" vertical="top"/>
    </xf>
    <xf numFmtId="0" fontId="9" fillId="0" borderId="0" xfId="2" applyFill="1"/>
    <xf numFmtId="0" fontId="13" fillId="4" borderId="0" xfId="4" applyFont="1" applyFill="1" applyAlignment="1">
      <alignment horizontal="right"/>
    </xf>
    <xf numFmtId="37" fontId="13" fillId="4" borderId="0" xfId="4" applyNumberFormat="1" applyFont="1" applyFill="1" applyBorder="1" applyAlignment="1">
      <alignment horizontal="right"/>
    </xf>
    <xf numFmtId="0" fontId="13" fillId="4" borderId="0" xfId="4" applyFont="1" applyFill="1"/>
    <xf numFmtId="0" fontId="13" fillId="0" borderId="9" xfId="4" quotePrefix="1" applyFont="1" applyBorder="1" applyAlignment="1">
      <alignment horizontal="left"/>
    </xf>
    <xf numFmtId="166" fontId="13" fillId="5" borderId="1" xfId="6" applyNumberFormat="1" applyFont="1" applyFill="1" applyBorder="1" applyAlignment="1">
      <alignment horizontal="right" vertical="top"/>
    </xf>
    <xf numFmtId="166" fontId="13" fillId="0" borderId="2" xfId="6" applyNumberFormat="1" applyFont="1" applyBorder="1" applyAlignment="1">
      <alignment horizontal="right" vertical="top"/>
    </xf>
    <xf numFmtId="0" fontId="13" fillId="0" borderId="10" xfId="4" quotePrefix="1" applyFont="1" applyBorder="1" applyAlignment="1">
      <alignment horizontal="left"/>
    </xf>
    <xf numFmtId="4" fontId="13" fillId="5" borderId="4" xfId="1" applyNumberFormat="1" applyFont="1" applyFill="1" applyBorder="1" applyAlignment="1">
      <alignment horizontal="right" vertical="top"/>
    </xf>
    <xf numFmtId="2" fontId="13" fillId="0" borderId="0" xfId="1" applyNumberFormat="1" applyFont="1" applyBorder="1" applyAlignment="1">
      <alignment horizontal="right" vertical="top"/>
    </xf>
    <xf numFmtId="2" fontId="13" fillId="5" borderId="4" xfId="1" applyNumberFormat="1" applyFont="1" applyFill="1" applyBorder="1" applyAlignment="1">
      <alignment horizontal="right" vertical="top"/>
    </xf>
    <xf numFmtId="0" fontId="13" fillId="0" borderId="11" xfId="4" applyFont="1" applyBorder="1"/>
    <xf numFmtId="0" fontId="13" fillId="4" borderId="0" xfId="1" applyFont="1" applyFill="1" applyBorder="1" applyAlignment="1">
      <alignment horizontal="right" vertical="top"/>
    </xf>
    <xf numFmtId="0" fontId="9" fillId="4" borderId="0" xfId="2" applyFill="1"/>
    <xf numFmtId="0" fontId="9" fillId="4" borderId="0" xfId="2" applyFill="1" applyAlignment="1">
      <alignment horizontal="right"/>
    </xf>
    <xf numFmtId="0" fontId="11" fillId="0" borderId="9" xfId="2" applyFont="1" applyBorder="1"/>
    <xf numFmtId="0" fontId="13" fillId="0" borderId="9" xfId="1" applyFont="1" applyBorder="1">
      <alignment vertical="top"/>
    </xf>
    <xf numFmtId="166" fontId="12" fillId="5" borderId="1" xfId="1" applyNumberFormat="1" applyFont="1" applyFill="1" applyBorder="1" applyAlignment="1">
      <alignment horizontal="right" vertical="top"/>
    </xf>
    <xf numFmtId="166" fontId="12" fillId="0" borderId="2" xfId="1" applyNumberFormat="1" applyFont="1" applyBorder="1" applyAlignment="1">
      <alignment horizontal="right" vertical="top"/>
    </xf>
    <xf numFmtId="166" fontId="12" fillId="5" borderId="2" xfId="1" applyNumberFormat="1" applyFont="1" applyFill="1" applyBorder="1" applyAlignment="1">
      <alignment horizontal="right" vertical="top"/>
    </xf>
    <xf numFmtId="166" fontId="12" fillId="0" borderId="3" xfId="1" applyNumberFormat="1" applyFont="1" applyBorder="1" applyAlignment="1">
      <alignment horizontal="right" vertical="top"/>
    </xf>
    <xf numFmtId="0" fontId="13" fillId="0" borderId="11" xfId="1" applyFont="1" applyBorder="1">
      <alignment vertical="top"/>
    </xf>
    <xf numFmtId="2" fontId="12" fillId="5" borderId="7" xfId="1" applyNumberFormat="1" applyFont="1" applyFill="1" applyBorder="1" applyAlignment="1">
      <alignment horizontal="right" vertical="top"/>
    </xf>
    <xf numFmtId="2" fontId="12" fillId="0" borderId="7" xfId="1" applyNumberFormat="1" applyFont="1" applyBorder="1" applyAlignment="1">
      <alignment horizontal="right" vertical="top"/>
    </xf>
    <xf numFmtId="2" fontId="12" fillId="0" borderId="5" xfId="1" applyNumberFormat="1" applyFont="1" applyBorder="1" applyAlignment="1">
      <alignment horizontal="right" vertical="top"/>
    </xf>
    <xf numFmtId="0" fontId="9" fillId="0" borderId="0" xfId="2" applyBorder="1"/>
    <xf numFmtId="0" fontId="11" fillId="0" borderId="0" xfId="2" applyFont="1"/>
    <xf numFmtId="0" fontId="18" fillId="0" borderId="14" xfId="2" applyFont="1" applyBorder="1" applyAlignment="1">
      <alignment horizontal="center" wrapText="1"/>
    </xf>
    <xf numFmtId="0" fontId="18" fillId="0" borderId="14" xfId="2" applyFont="1" applyBorder="1" applyAlignment="1">
      <alignment wrapText="1"/>
    </xf>
    <xf numFmtId="0" fontId="9" fillId="0" borderId="15" xfId="2" applyBorder="1" applyAlignment="1">
      <alignment vertical="top"/>
    </xf>
    <xf numFmtId="0" fontId="13" fillId="0" borderId="15" xfId="2" applyFont="1" applyBorder="1" applyAlignment="1">
      <alignment vertical="top"/>
    </xf>
    <xf numFmtId="14" fontId="9" fillId="0" borderId="15" xfId="2" applyNumberFormat="1" applyBorder="1" applyAlignment="1">
      <alignment vertical="top"/>
    </xf>
    <xf numFmtId="0" fontId="9" fillId="0" borderId="16" xfId="2" applyBorder="1" applyAlignment="1">
      <alignment vertical="top"/>
    </xf>
    <xf numFmtId="0" fontId="19" fillId="0" borderId="0" xfId="7" applyFont="1"/>
    <xf numFmtId="0" fontId="1" fillId="0" borderId="0" xfId="7" applyFont="1"/>
    <xf numFmtId="0" fontId="19" fillId="0" borderId="0" xfId="7" applyFont="1" applyAlignment="1">
      <alignment horizontal="centerContinuous"/>
    </xf>
    <xf numFmtId="0" fontId="6" fillId="0" borderId="0" xfId="7" applyFont="1" applyAlignment="1">
      <alignment horizontal="centerContinuous"/>
    </xf>
    <xf numFmtId="166" fontId="15" fillId="0" borderId="0" xfId="8" applyFill="1" applyBorder="1" applyAlignment="1"/>
    <xf numFmtId="166" fontId="15" fillId="0" borderId="0" xfId="8" applyFill="1" applyBorder="1" applyAlignment="1">
      <alignment horizontal="right"/>
    </xf>
    <xf numFmtId="0" fontId="20" fillId="0" borderId="0" xfId="8" applyNumberFormat="1" applyFont="1" applyFill="1" applyBorder="1" applyAlignment="1" applyProtection="1">
      <protection locked="0"/>
    </xf>
    <xf numFmtId="0" fontId="20" fillId="0" borderId="0" xfId="8" applyNumberFormat="1" applyFont="1" applyFill="1" applyBorder="1" applyAlignment="1" applyProtection="1">
      <alignment horizontal="left"/>
      <protection locked="0"/>
    </xf>
    <xf numFmtId="0" fontId="20" fillId="0" borderId="0" xfId="8" applyNumberFormat="1" applyFont="1" applyFill="1" applyBorder="1" applyProtection="1">
      <protection locked="0"/>
    </xf>
    <xf numFmtId="0" fontId="20" fillId="0" borderId="0" xfId="8" applyNumberFormat="1" applyFont="1" applyFill="1" applyBorder="1"/>
    <xf numFmtId="0" fontId="20" fillId="0" borderId="0" xfId="8" applyNumberFormat="1" applyFont="1" applyFill="1" applyBorder="1" applyAlignment="1" applyProtection="1">
      <alignment horizontal="right"/>
      <protection locked="0"/>
    </xf>
    <xf numFmtId="0" fontId="15" fillId="0" borderId="0" xfId="8" applyNumberFormat="1" applyFont="1" applyFill="1" applyBorder="1"/>
    <xf numFmtId="0" fontId="21" fillId="0" borderId="0" xfId="8" applyNumberFormat="1" applyFont="1" applyFill="1" applyBorder="1"/>
    <xf numFmtId="166" fontId="15" fillId="0" borderId="0" xfId="8" applyFont="1" applyFill="1" applyBorder="1" applyAlignment="1"/>
    <xf numFmtId="3" fontId="20" fillId="0" borderId="0" xfId="8" applyNumberFormat="1" applyFont="1" applyFill="1" applyBorder="1" applyAlignment="1"/>
    <xf numFmtId="0" fontId="21" fillId="0" borderId="0" xfId="8" applyNumberFormat="1" applyFont="1" applyFill="1" applyBorder="1" applyAlignment="1">
      <alignment horizontal="center"/>
    </xf>
    <xf numFmtId="0" fontId="15" fillId="0" borderId="0" xfId="8" applyNumberFormat="1" applyFill="1" applyBorder="1" applyAlignment="1" applyProtection="1">
      <alignment horizontal="center"/>
      <protection locked="0"/>
    </xf>
    <xf numFmtId="49" fontId="20" fillId="6" borderId="0" xfId="8" applyNumberFormat="1" applyFont="1" applyFill="1" applyBorder="1" applyAlignment="1">
      <alignment horizontal="center"/>
    </xf>
    <xf numFmtId="49" fontId="20" fillId="0" borderId="0" xfId="8" applyNumberFormat="1" applyFont="1" applyFill="1" applyBorder="1"/>
    <xf numFmtId="3" fontId="20" fillId="0" borderId="0" xfId="8" applyNumberFormat="1" applyFont="1" applyFill="1" applyBorder="1"/>
    <xf numFmtId="0" fontId="20" fillId="0" borderId="0" xfId="8" applyNumberFormat="1" applyFont="1" applyFill="1" applyBorder="1" applyAlignment="1">
      <alignment horizontal="center"/>
    </xf>
    <xf numFmtId="49" fontId="20" fillId="0" borderId="0" xfId="8" applyNumberFormat="1" applyFont="1" applyFill="1" applyBorder="1" applyAlignment="1">
      <alignment horizontal="center"/>
    </xf>
    <xf numFmtId="3" fontId="15" fillId="0" borderId="0" xfId="8" applyNumberFormat="1" applyFont="1" applyFill="1" applyBorder="1" applyAlignment="1"/>
    <xf numFmtId="0" fontId="15" fillId="0" borderId="0" xfId="8" applyNumberFormat="1" applyFont="1" applyFill="1" applyBorder="1" applyAlignment="1"/>
    <xf numFmtId="0" fontId="20" fillId="0" borderId="0" xfId="8" applyNumberFormat="1" applyFont="1" applyFill="1" applyBorder="1" applyAlignment="1"/>
    <xf numFmtId="3" fontId="22" fillId="0" borderId="0" xfId="8" applyNumberFormat="1" applyFont="1" applyFill="1" applyBorder="1" applyAlignment="1">
      <alignment horizontal="center"/>
    </xf>
    <xf numFmtId="0" fontId="15" fillId="0" borderId="0" xfId="8" applyNumberFormat="1" applyFont="1" applyFill="1" applyBorder="1" applyAlignment="1">
      <alignment horizontal="center"/>
    </xf>
    <xf numFmtId="166" fontId="22" fillId="0" borderId="0" xfId="8" applyFont="1" applyFill="1" applyBorder="1" applyAlignment="1">
      <alignment horizontal="center"/>
    </xf>
    <xf numFmtId="0" fontId="22" fillId="0" borderId="0" xfId="8" applyNumberFormat="1" applyFont="1" applyFill="1" applyBorder="1" applyAlignment="1" applyProtection="1">
      <alignment horizontal="center"/>
      <protection locked="0"/>
    </xf>
    <xf numFmtId="0" fontId="23" fillId="0" borderId="0" xfId="8" applyNumberFormat="1" applyFont="1" applyFill="1" applyBorder="1" applyAlignment="1">
      <alignment horizontal="center"/>
    </xf>
    <xf numFmtId="0" fontId="22" fillId="0" borderId="0" xfId="8" applyNumberFormat="1" applyFont="1" applyFill="1" applyBorder="1" applyAlignment="1"/>
    <xf numFmtId="0" fontId="24" fillId="0" borderId="0" xfId="8" applyNumberFormat="1" applyFont="1" applyFill="1" applyBorder="1" applyAlignment="1" applyProtection="1">
      <alignment horizontal="center"/>
      <protection locked="0"/>
    </xf>
    <xf numFmtId="3" fontId="15" fillId="0" borderId="0" xfId="8" applyNumberFormat="1" applyFill="1" applyBorder="1" applyAlignment="1">
      <alignment horizontal="center"/>
    </xf>
    <xf numFmtId="3" fontId="20" fillId="0" borderId="0" xfId="8" applyNumberFormat="1" applyFont="1" applyFill="1" applyBorder="1" applyAlignment="1">
      <alignment horizontal="center"/>
    </xf>
    <xf numFmtId="165" fontId="20" fillId="6" borderId="0" xfId="9" applyNumberFormat="1" applyFont="1" applyFill="1" applyBorder="1" applyAlignment="1"/>
    <xf numFmtId="165" fontId="20" fillId="6" borderId="7" xfId="9" applyNumberFormat="1" applyFont="1" applyFill="1" applyBorder="1" applyAlignment="1"/>
    <xf numFmtId="3" fontId="25" fillId="0" borderId="0" xfId="8" applyNumberFormat="1" applyFont="1" applyFill="1" applyBorder="1" applyAlignment="1"/>
    <xf numFmtId="165" fontId="20" fillId="0" borderId="0" xfId="9" applyNumberFormat="1" applyFont="1" applyFill="1" applyBorder="1" applyAlignment="1"/>
    <xf numFmtId="41" fontId="20" fillId="0" borderId="0" xfId="8" applyNumberFormat="1" applyFont="1" applyFill="1" applyBorder="1" applyAlignment="1"/>
    <xf numFmtId="10" fontId="22" fillId="0" borderId="0" xfId="8" applyNumberFormat="1" applyFont="1" applyFill="1" applyBorder="1" applyAlignment="1"/>
    <xf numFmtId="10" fontId="23" fillId="0" borderId="0" xfId="10" applyNumberFormat="1" applyFont="1" applyFill="1" applyBorder="1" applyAlignment="1"/>
    <xf numFmtId="10" fontId="20" fillId="0" borderId="0" xfId="8" applyNumberFormat="1" applyFont="1" applyFill="1" applyBorder="1" applyAlignment="1"/>
    <xf numFmtId="10" fontId="0" fillId="0" borderId="0" xfId="10" applyNumberFormat="1" applyFont="1" applyFill="1" applyBorder="1" applyAlignment="1"/>
    <xf numFmtId="3" fontId="23" fillId="0" borderId="0" xfId="8" applyNumberFormat="1" applyFont="1" applyFill="1" applyBorder="1" applyAlignment="1"/>
    <xf numFmtId="168" fontId="22" fillId="0" borderId="0" xfId="8" applyNumberFormat="1" applyFont="1" applyFill="1" applyBorder="1" applyAlignment="1"/>
    <xf numFmtId="49" fontId="15" fillId="0" borderId="0" xfId="8" applyNumberFormat="1" applyFont="1" applyFill="1" applyBorder="1" applyAlignment="1">
      <alignment horizontal="center"/>
    </xf>
    <xf numFmtId="166" fontId="20" fillId="0" borderId="0" xfId="8" applyFont="1" applyFill="1" applyBorder="1" applyAlignment="1">
      <alignment horizontal="center"/>
    </xf>
    <xf numFmtId="49" fontId="15" fillId="0" borderId="0" xfId="8" applyNumberFormat="1" applyFill="1" applyBorder="1" applyAlignment="1">
      <alignment horizontal="center"/>
    </xf>
    <xf numFmtId="0" fontId="22" fillId="0" borderId="0" xfId="8" applyNumberFormat="1" applyFont="1" applyFill="1" applyBorder="1" applyAlignment="1">
      <alignment horizontal="center"/>
    </xf>
    <xf numFmtId="3" fontId="15" fillId="0" borderId="0" xfId="8" applyNumberFormat="1" applyFont="1" applyFill="1" applyBorder="1" applyAlignment="1">
      <alignment horizontal="center"/>
    </xf>
    <xf numFmtId="49" fontId="23" fillId="0" borderId="0" xfId="8" applyNumberFormat="1" applyFont="1" applyFill="1" applyBorder="1" applyAlignment="1">
      <alignment horizontal="center"/>
    </xf>
    <xf numFmtId="166" fontId="23" fillId="0" borderId="0" xfId="8" applyFont="1" applyFill="1" applyBorder="1" applyAlignment="1"/>
    <xf numFmtId="10" fontId="22" fillId="0" borderId="0" xfId="10" applyNumberFormat="1" applyFont="1" applyFill="1" applyBorder="1" applyAlignment="1"/>
    <xf numFmtId="0" fontId="15" fillId="0" borderId="0" xfId="8" applyNumberFormat="1" applyFont="1" applyFill="1" applyBorder="1" applyAlignment="1">
      <alignment horizontal="fill"/>
    </xf>
    <xf numFmtId="166" fontId="26" fillId="0" borderId="0" xfId="8" applyFont="1" applyFill="1" applyBorder="1" applyAlignment="1"/>
    <xf numFmtId="3" fontId="27" fillId="0" borderId="0" xfId="8" applyNumberFormat="1" applyFont="1" applyFill="1" applyBorder="1" applyAlignment="1"/>
    <xf numFmtId="169" fontId="20" fillId="0" borderId="0" xfId="8" applyNumberFormat="1" applyFont="1" applyFill="1" applyBorder="1" applyAlignment="1">
      <alignment horizontal="center"/>
    </xf>
    <xf numFmtId="10" fontId="20" fillId="0" borderId="0" xfId="10" applyNumberFormat="1" applyFont="1" applyFill="1" applyBorder="1" applyAlignment="1"/>
    <xf numFmtId="167" fontId="15" fillId="0" borderId="0" xfId="8" applyNumberFormat="1" applyFill="1" applyBorder="1" applyAlignment="1"/>
    <xf numFmtId="3" fontId="22" fillId="0" borderId="0" xfId="8" applyNumberFormat="1" applyFont="1" applyFill="1" applyBorder="1" applyAlignment="1"/>
    <xf numFmtId="0" fontId="27" fillId="0" borderId="0" xfId="8" applyNumberFormat="1" applyFont="1" applyFill="1" applyBorder="1"/>
    <xf numFmtId="166" fontId="20" fillId="0" borderId="0" xfId="8" applyFont="1" applyFill="1" applyBorder="1" applyAlignment="1"/>
    <xf numFmtId="166" fontId="20" fillId="0" borderId="0" xfId="8" applyFont="1" applyFill="1" applyBorder="1" applyAlignment="1">
      <alignment horizontal="right"/>
    </xf>
    <xf numFmtId="0" fontId="15" fillId="0" borderId="0" xfId="8" quotePrefix="1" applyNumberFormat="1" applyFill="1" applyBorder="1" applyAlignment="1" applyProtection="1">
      <alignment horizontal="center"/>
      <protection locked="0"/>
    </xf>
    <xf numFmtId="170" fontId="22" fillId="0" borderId="0" xfId="8" quotePrefix="1" applyNumberFormat="1" applyFont="1" applyFill="1" applyBorder="1" applyAlignment="1">
      <alignment horizontal="center"/>
    </xf>
    <xf numFmtId="166" fontId="23" fillId="0" borderId="12" xfId="8" applyFont="1" applyFill="1" applyBorder="1" applyAlignment="1">
      <alignment horizontal="center" wrapText="1"/>
    </xf>
    <xf numFmtId="166" fontId="23" fillId="0" borderId="13" xfId="8" applyFont="1" applyFill="1" applyBorder="1" applyAlignment="1"/>
    <xf numFmtId="166" fontId="23" fillId="0" borderId="13" xfId="8" applyFont="1" applyFill="1" applyBorder="1" applyAlignment="1">
      <alignment horizontal="center" wrapText="1"/>
    </xf>
    <xf numFmtId="0" fontId="22" fillId="0" borderId="13" xfId="8" applyNumberFormat="1" applyFont="1" applyFill="1" applyBorder="1" applyAlignment="1">
      <alignment horizontal="center" wrapText="1"/>
    </xf>
    <xf numFmtId="166" fontId="23" fillId="0" borderId="17" xfId="8" applyFont="1" applyFill="1" applyBorder="1" applyAlignment="1">
      <alignment horizontal="center" wrapText="1"/>
    </xf>
    <xf numFmtId="166" fontId="23" fillId="0" borderId="14" xfId="8" applyFont="1" applyFill="1" applyBorder="1" applyAlignment="1">
      <alignment horizontal="center" wrapText="1"/>
    </xf>
    <xf numFmtId="3" fontId="22" fillId="0" borderId="14" xfId="8" applyNumberFormat="1" applyFont="1" applyFill="1" applyBorder="1" applyAlignment="1">
      <alignment horizontal="center" wrapText="1"/>
    </xf>
    <xf numFmtId="3" fontId="22" fillId="0" borderId="13" xfId="8" applyNumberFormat="1" applyFont="1" applyFill="1" applyBorder="1" applyAlignment="1">
      <alignment horizontal="center" wrapText="1"/>
    </xf>
    <xf numFmtId="0" fontId="20" fillId="0" borderId="12" xfId="8" applyNumberFormat="1" applyFont="1" applyFill="1" applyBorder="1"/>
    <xf numFmtId="0" fontId="20" fillId="0" borderId="13" xfId="8" applyNumberFormat="1" applyFont="1" applyFill="1" applyBorder="1"/>
    <xf numFmtId="0" fontId="20" fillId="0" borderId="13" xfId="8" quotePrefix="1" applyNumberFormat="1" applyFont="1" applyFill="1" applyBorder="1" applyAlignment="1">
      <alignment horizontal="center"/>
    </xf>
    <xf numFmtId="0" fontId="20" fillId="0" borderId="13" xfId="8" applyNumberFormat="1" applyFont="1" applyFill="1" applyBorder="1" applyAlignment="1">
      <alignment horizontal="center"/>
    </xf>
    <xf numFmtId="0" fontId="20" fillId="0" borderId="14" xfId="8" quotePrefix="1" applyNumberFormat="1" applyFont="1" applyFill="1" applyBorder="1" applyAlignment="1">
      <alignment horizontal="center"/>
    </xf>
    <xf numFmtId="0" fontId="20" fillId="0" borderId="14" xfId="8" applyNumberFormat="1" applyFont="1" applyFill="1" applyBorder="1" applyAlignment="1">
      <alignment horizontal="center"/>
    </xf>
    <xf numFmtId="0" fontId="20" fillId="0" borderId="14" xfId="8" applyNumberFormat="1" applyFont="1" applyFill="1" applyBorder="1" applyAlignment="1">
      <alignment horizontal="center" wrapText="1"/>
    </xf>
    <xf numFmtId="3" fontId="20" fillId="0" borderId="13" xfId="8" applyNumberFormat="1" applyFont="1" applyFill="1" applyBorder="1" applyAlignment="1">
      <alignment horizontal="center"/>
    </xf>
    <xf numFmtId="3" fontId="20" fillId="0" borderId="14" xfId="8" applyNumberFormat="1" applyFont="1" applyFill="1" applyBorder="1" applyAlignment="1">
      <alignment horizontal="center" wrapText="1"/>
    </xf>
    <xf numFmtId="0" fontId="20" fillId="0" borderId="4" xfId="8" applyNumberFormat="1" applyFont="1" applyFill="1" applyBorder="1"/>
    <xf numFmtId="0" fontId="20" fillId="0" borderId="10" xfId="8" applyNumberFormat="1" applyFont="1" applyFill="1" applyBorder="1"/>
    <xf numFmtId="3" fontId="20" fillId="0" borderId="10" xfId="8" applyNumberFormat="1" applyFont="1" applyFill="1" applyBorder="1" applyAlignment="1"/>
    <xf numFmtId="166" fontId="15" fillId="0" borderId="4" xfId="8" applyFill="1" applyBorder="1" applyAlignment="1"/>
    <xf numFmtId="0" fontId="15" fillId="0" borderId="0" xfId="8" applyNumberFormat="1" applyFill="1" applyBorder="1" applyAlignment="1">
      <alignment horizontal="center"/>
    </xf>
    <xf numFmtId="164" fontId="0" fillId="6" borderId="0" xfId="6" applyNumberFormat="1" applyFont="1" applyFill="1" applyBorder="1" applyAlignment="1"/>
    <xf numFmtId="164" fontId="0" fillId="0" borderId="0" xfId="6" applyNumberFormat="1" applyFont="1" applyFill="1" applyBorder="1" applyAlignment="1"/>
    <xf numFmtId="166" fontId="15" fillId="0" borderId="10" xfId="8" applyFill="1" applyBorder="1" applyAlignment="1"/>
    <xf numFmtId="164" fontId="0" fillId="0" borderId="10" xfId="6" applyNumberFormat="1" applyFont="1" applyFill="1" applyBorder="1" applyAlignment="1"/>
    <xf numFmtId="164" fontId="20" fillId="6" borderId="0" xfId="6" applyNumberFormat="1" applyFont="1" applyFill="1" applyBorder="1" applyAlignment="1"/>
    <xf numFmtId="164" fontId="20" fillId="0" borderId="10" xfId="6" applyNumberFormat="1" applyFont="1" applyFill="1" applyBorder="1" applyAlignment="1"/>
    <xf numFmtId="166" fontId="17" fillId="0" borderId="0" xfId="8" applyFont="1" applyFill="1" applyBorder="1" applyAlignment="1"/>
    <xf numFmtId="0" fontId="17" fillId="0" borderId="0" xfId="8" applyNumberFormat="1" applyFont="1" applyFill="1" applyBorder="1" applyAlignment="1">
      <alignment horizontal="center"/>
    </xf>
    <xf numFmtId="166" fontId="17" fillId="0" borderId="10" xfId="8" applyFont="1" applyFill="1" applyBorder="1" applyAlignment="1"/>
    <xf numFmtId="166" fontId="15" fillId="0" borderId="6" xfId="8" applyFill="1" applyBorder="1" applyAlignment="1"/>
    <xf numFmtId="166" fontId="15" fillId="0" borderId="7" xfId="8" applyFill="1" applyBorder="1" applyAlignment="1"/>
    <xf numFmtId="166" fontId="17" fillId="0" borderId="7" xfId="8" applyFont="1" applyFill="1" applyBorder="1" applyAlignment="1"/>
    <xf numFmtId="166" fontId="17" fillId="0" borderId="11" xfId="8" applyFont="1" applyFill="1" applyBorder="1" applyAlignment="1"/>
    <xf numFmtId="167" fontId="20" fillId="0" borderId="0" xfId="8" applyNumberFormat="1" applyFont="1" applyFill="1" applyBorder="1" applyAlignment="1"/>
    <xf numFmtId="166" fontId="13" fillId="0" borderId="0" xfId="8" applyFont="1" applyFill="1" applyBorder="1" applyAlignment="1"/>
    <xf numFmtId="1" fontId="20" fillId="0" borderId="0" xfId="9" applyNumberFormat="1" applyFont="1" applyFill="1" applyBorder="1" applyAlignment="1">
      <alignment horizontal="center"/>
    </xf>
    <xf numFmtId="166" fontId="20" fillId="0" borderId="18" xfId="8" applyFont="1" applyFill="1" applyBorder="1" applyAlignment="1"/>
    <xf numFmtId="166" fontId="15" fillId="0" borderId="0" xfId="8" applyFont="1" applyFill="1" applyBorder="1" applyAlignment="1">
      <alignment horizontal="center" vertical="top"/>
    </xf>
    <xf numFmtId="166" fontId="15" fillId="0" borderId="0" xfId="8" applyFont="1" applyFill="1" applyBorder="1" applyAlignment="1">
      <alignment horizontal="center"/>
    </xf>
    <xf numFmtId="166" fontId="17" fillId="0" borderId="0" xfId="8" applyFont="1" applyFill="1" applyBorder="1" applyAlignment="1">
      <alignment horizontal="center"/>
    </xf>
    <xf numFmtId="49" fontId="28" fillId="0" borderId="0" xfId="8" applyNumberFormat="1" applyFont="1" applyFill="1" applyBorder="1" applyAlignment="1">
      <alignment horizontal="left"/>
    </xf>
    <xf numFmtId="166" fontId="28" fillId="0" borderId="0" xfId="8" applyFont="1" applyFill="1" applyBorder="1" applyAlignment="1"/>
    <xf numFmtId="49" fontId="28" fillId="0" borderId="0" xfId="8" applyNumberFormat="1" applyFont="1" applyFill="1" applyBorder="1" applyAlignment="1">
      <alignment horizontal="center"/>
    </xf>
    <xf numFmtId="0" fontId="28" fillId="0" borderId="0" xfId="8" applyNumberFormat="1" applyFont="1" applyFill="1" applyBorder="1" applyAlignment="1">
      <alignment horizontal="right"/>
    </xf>
    <xf numFmtId="0" fontId="3" fillId="0" borderId="0" xfId="7" applyFont="1"/>
    <xf numFmtId="0" fontId="2" fillId="0" borderId="0" xfId="7"/>
    <xf numFmtId="0" fontId="2" fillId="0" borderId="0" xfId="7" applyAlignment="1">
      <alignment horizontal="right"/>
    </xf>
    <xf numFmtId="0" fontId="2" fillId="2" borderId="0" xfId="7" applyFill="1"/>
    <xf numFmtId="0" fontId="2" fillId="0" borderId="0" xfId="7" applyAlignment="1">
      <alignment horizontal="center"/>
    </xf>
    <xf numFmtId="0" fontId="2" fillId="0" borderId="1" xfId="7" applyBorder="1"/>
    <xf numFmtId="0" fontId="2" fillId="0" borderId="2" xfId="7" applyBorder="1"/>
    <xf numFmtId="0" fontId="2" fillId="0" borderId="2" xfId="7" applyBorder="1" applyAlignment="1">
      <alignment horizontal="center"/>
    </xf>
    <xf numFmtId="0" fontId="2" fillId="0" borderId="3" xfId="7" applyBorder="1"/>
    <xf numFmtId="0" fontId="2" fillId="0" borderId="4" xfId="7" applyBorder="1"/>
    <xf numFmtId="0" fontId="2" fillId="0" borderId="0" xfId="7" applyBorder="1"/>
    <xf numFmtId="0" fontId="2" fillId="0" borderId="0" xfId="7" applyBorder="1" applyAlignment="1">
      <alignment horizontal="center"/>
    </xf>
    <xf numFmtId="0" fontId="2" fillId="0" borderId="5" xfId="7" applyBorder="1"/>
    <xf numFmtId="0" fontId="2" fillId="0" borderId="5" xfId="7" applyBorder="1" applyAlignment="1">
      <alignment horizontal="center"/>
    </xf>
    <xf numFmtId="0" fontId="2" fillId="0" borderId="4" xfId="7" applyBorder="1" applyAlignment="1">
      <alignment horizontal="center"/>
    </xf>
    <xf numFmtId="0" fontId="2" fillId="0" borderId="6" xfId="7" applyBorder="1" applyAlignment="1">
      <alignment horizontal="center"/>
    </xf>
    <xf numFmtId="0" fontId="2" fillId="0" borderId="7" xfId="7" applyBorder="1" applyAlignment="1">
      <alignment horizontal="center"/>
    </xf>
    <xf numFmtId="0" fontId="2" fillId="0" borderId="8" xfId="7" applyFill="1" applyBorder="1" applyAlignment="1">
      <alignment horizontal="center"/>
    </xf>
    <xf numFmtId="0" fontId="2" fillId="0" borderId="0" xfId="7" applyFill="1" applyBorder="1" applyAlignment="1">
      <alignment horizontal="center"/>
    </xf>
    <xf numFmtId="0" fontId="2" fillId="0" borderId="6" xfId="7" applyBorder="1"/>
    <xf numFmtId="0" fontId="2" fillId="0" borderId="7" xfId="7" applyBorder="1"/>
    <xf numFmtId="0" fontId="2" fillId="0" borderId="7" xfId="7" applyFill="1" applyBorder="1" applyAlignment="1">
      <alignment horizontal="center"/>
    </xf>
    <xf numFmtId="0" fontId="2" fillId="0" borderId="4" xfId="7" applyBorder="1" applyAlignment="1">
      <alignment horizontal="center" vertical="center"/>
    </xf>
    <xf numFmtId="164" fontId="4" fillId="2" borderId="0" xfId="11" applyNumberFormat="1" applyFont="1" applyFill="1" applyBorder="1"/>
    <xf numFmtId="165" fontId="0" fillId="0" borderId="0" xfId="12" applyNumberFormat="1" applyFont="1" applyBorder="1"/>
    <xf numFmtId="165" fontId="4" fillId="2" borderId="0" xfId="12" applyNumberFormat="1" applyFont="1" applyFill="1" applyBorder="1"/>
    <xf numFmtId="165" fontId="2" fillId="0" borderId="0" xfId="7" applyNumberFormat="1" applyBorder="1"/>
    <xf numFmtId="10" fontId="0" fillId="0" borderId="0" xfId="13" applyNumberFormat="1" applyFont="1" applyBorder="1"/>
    <xf numFmtId="165" fontId="2" fillId="0" borderId="5" xfId="7" applyNumberFormat="1" applyBorder="1"/>
    <xf numFmtId="0" fontId="2" fillId="0" borderId="8" xfId="7" applyBorder="1"/>
    <xf numFmtId="164" fontId="0" fillId="0" borderId="0" xfId="11" applyNumberFormat="1" applyFont="1"/>
    <xf numFmtId="10" fontId="4" fillId="2" borderId="0" xfId="13" applyNumberFormat="1" applyFont="1" applyFill="1"/>
    <xf numFmtId="0" fontId="5" fillId="0" borderId="0" xfId="7" quotePrefix="1" applyFont="1" applyAlignment="1">
      <alignment horizontal="center"/>
    </xf>
    <xf numFmtId="166" fontId="15" fillId="0" borderId="0" xfId="8" applyFill="1" applyBorder="1" applyAlignment="1">
      <alignment horizontal="left" vertical="top" wrapText="1"/>
    </xf>
    <xf numFmtId="166" fontId="15" fillId="0" borderId="0" xfId="8" applyFont="1" applyFill="1" applyBorder="1" applyAlignment="1">
      <alignment horizontal="left" vertical="top" wrapText="1"/>
    </xf>
    <xf numFmtId="0" fontId="2" fillId="0" borderId="0" xfId="7" applyBorder="1" applyAlignment="1">
      <alignment horizontal="center" wrapText="1"/>
    </xf>
  </cellXfs>
  <cellStyles count="14">
    <cellStyle name="Comma 2" xfId="9"/>
    <cellStyle name="Comma 3" xfId="12"/>
    <cellStyle name="Currency 2" xfId="6"/>
    <cellStyle name="Currency 2 2" xfId="11"/>
    <cellStyle name="Normal" xfId="0" builtinId="0"/>
    <cellStyle name="Normal 2" xfId="2"/>
    <cellStyle name="Normal 3" xfId="7"/>
    <cellStyle name="Normal 4" xfId="8"/>
    <cellStyle name="Normal_Attachment GG (2)" xfId="5"/>
    <cellStyle name="Normal_Schedule O Info for Mike" xfId="4"/>
    <cellStyle name="Normal_Sheet1" xfId="3"/>
    <cellStyle name="Normal_Sheet3" xfId="1"/>
    <cellStyle name="Percent 2" xfId="10"/>
    <cellStyle name="Percent 2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"/>
  <sheetViews>
    <sheetView showGridLines="0" tabSelected="1" workbookViewId="0"/>
  </sheetViews>
  <sheetFormatPr defaultRowHeight="12.75"/>
  <cols>
    <col min="1" max="16384" width="9.140625" style="70"/>
  </cols>
  <sheetData>
    <row r="4" spans="1:9" ht="15.75">
      <c r="A4" s="69"/>
    </row>
    <row r="5" spans="1:9" ht="15.75">
      <c r="A5" s="71" t="s">
        <v>63</v>
      </c>
      <c r="B5" s="72"/>
      <c r="C5" s="72"/>
      <c r="D5" s="72"/>
      <c r="E5" s="72"/>
      <c r="F5" s="72"/>
      <c r="G5" s="72"/>
      <c r="H5" s="72"/>
      <c r="I5" s="72"/>
    </row>
    <row r="6" spans="1:9" ht="15.75">
      <c r="A6" s="71" t="s">
        <v>22</v>
      </c>
      <c r="B6" s="72"/>
      <c r="C6" s="72"/>
      <c r="D6" s="72"/>
      <c r="E6" s="72"/>
      <c r="F6" s="72"/>
      <c r="G6" s="72"/>
      <c r="H6" s="72"/>
      <c r="I6" s="72"/>
    </row>
    <row r="7" spans="1:9" ht="15.75">
      <c r="A7" s="71" t="s">
        <v>109</v>
      </c>
      <c r="B7" s="72"/>
      <c r="C7" s="72"/>
      <c r="D7" s="72"/>
      <c r="E7" s="72"/>
      <c r="F7" s="72"/>
      <c r="G7" s="72"/>
      <c r="H7" s="72"/>
      <c r="I7" s="72"/>
    </row>
  </sheetData>
  <printOptions horizontalCentered="1"/>
  <pageMargins left="0.17" right="0.1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/>
  </sheetViews>
  <sheetFormatPr defaultRowHeight="12.75"/>
  <cols>
    <col min="1" max="1" width="21.28515625" style="4" customWidth="1"/>
    <col min="2" max="2" width="32.85546875" style="4" customWidth="1"/>
    <col min="3" max="3" width="12.85546875" style="4" customWidth="1"/>
    <col min="4" max="4" width="11.28515625" style="4" customWidth="1"/>
    <col min="5" max="11" width="11" style="4" customWidth="1"/>
    <col min="12" max="12" width="11.5703125" style="4" customWidth="1"/>
    <col min="13" max="13" width="9.140625" style="4" hidden="1" customWidth="1"/>
    <col min="14" max="16384" width="9.140625" style="4"/>
  </cols>
  <sheetData>
    <row r="1" spans="1:13" s="2" customFormat="1" ht="18">
      <c r="A1" s="1" t="s">
        <v>60</v>
      </c>
    </row>
    <row r="2" spans="1:13">
      <c r="A2" s="3"/>
    </row>
    <row r="3" spans="1:13">
      <c r="A3" s="5" t="s">
        <v>61</v>
      </c>
      <c r="B3" s="6">
        <v>2015</v>
      </c>
      <c r="C3" s="7"/>
      <c r="D3" s="7"/>
      <c r="E3" s="7"/>
    </row>
    <row r="4" spans="1:13">
      <c r="A4" s="3"/>
      <c r="B4" s="7"/>
      <c r="C4" s="7"/>
      <c r="D4" s="7"/>
      <c r="E4" s="7"/>
    </row>
    <row r="5" spans="1:13">
      <c r="A5" s="5" t="s">
        <v>62</v>
      </c>
      <c r="B5" s="8" t="s">
        <v>63</v>
      </c>
      <c r="C5" s="7"/>
      <c r="D5" s="7"/>
      <c r="E5" s="7"/>
    </row>
    <row r="6" spans="1:13">
      <c r="A6" s="3"/>
      <c r="B6" s="7"/>
      <c r="C6" s="7"/>
      <c r="D6" s="7"/>
      <c r="E6" s="7"/>
      <c r="M6" s="9" t="s">
        <v>64</v>
      </c>
    </row>
    <row r="7" spans="1:13">
      <c r="A7" s="10"/>
      <c r="B7" s="11" t="s">
        <v>65</v>
      </c>
      <c r="C7" s="12">
        <v>2220</v>
      </c>
      <c r="D7" s="12" t="s">
        <v>66</v>
      </c>
      <c r="E7" s="12" t="s">
        <v>67</v>
      </c>
      <c r="F7" s="12" t="s">
        <v>68</v>
      </c>
      <c r="G7" s="12" t="s">
        <v>69</v>
      </c>
      <c r="H7" s="12" t="s">
        <v>70</v>
      </c>
      <c r="I7" s="12" t="s">
        <v>71</v>
      </c>
      <c r="J7" s="12" t="s">
        <v>72</v>
      </c>
      <c r="K7" s="12" t="s">
        <v>73</v>
      </c>
      <c r="L7" s="12" t="s">
        <v>74</v>
      </c>
      <c r="M7" s="13" t="s">
        <v>75</v>
      </c>
    </row>
    <row r="8" spans="1:13">
      <c r="A8" s="10"/>
      <c r="B8" s="11" t="s">
        <v>76</v>
      </c>
      <c r="C8" s="12" t="s">
        <v>77</v>
      </c>
      <c r="D8" s="12" t="s">
        <v>78</v>
      </c>
      <c r="E8" s="12" t="s">
        <v>78</v>
      </c>
      <c r="F8" s="12" t="s">
        <v>78</v>
      </c>
      <c r="G8" s="12" t="s">
        <v>78</v>
      </c>
      <c r="H8" s="12" t="s">
        <v>78</v>
      </c>
      <c r="I8" s="12" t="s">
        <v>78</v>
      </c>
      <c r="J8" s="12" t="s">
        <v>78</v>
      </c>
      <c r="K8" s="12" t="s">
        <v>78</v>
      </c>
      <c r="L8" s="12" t="s">
        <v>78</v>
      </c>
    </row>
    <row r="9" spans="1:13" ht="15" customHeight="1">
      <c r="A9" s="10"/>
      <c r="B9" s="11" t="s">
        <v>79</v>
      </c>
      <c r="C9" s="12" t="s">
        <v>64</v>
      </c>
      <c r="D9" s="12" t="s">
        <v>75</v>
      </c>
      <c r="E9" s="12" t="s">
        <v>64</v>
      </c>
      <c r="F9" s="12" t="s">
        <v>64</v>
      </c>
      <c r="G9" s="12" t="s">
        <v>64</v>
      </c>
      <c r="H9" s="12" t="s">
        <v>64</v>
      </c>
      <c r="I9" s="12" t="s">
        <v>64</v>
      </c>
      <c r="J9" s="12" t="s">
        <v>64</v>
      </c>
      <c r="K9" s="12" t="s">
        <v>75</v>
      </c>
      <c r="L9" s="12" t="s">
        <v>75</v>
      </c>
    </row>
    <row r="10" spans="1:13">
      <c r="A10" s="14" t="s">
        <v>80</v>
      </c>
      <c r="B10" s="15" t="str">
        <f xml:space="preserve"> "December " &amp; B3-1</f>
        <v>December 2014</v>
      </c>
      <c r="C10" s="16">
        <v>5175367.2600000007</v>
      </c>
      <c r="D10" s="17">
        <v>0</v>
      </c>
      <c r="E10" s="16">
        <v>0</v>
      </c>
      <c r="F10" s="17">
        <v>0</v>
      </c>
      <c r="G10" s="16">
        <v>0</v>
      </c>
      <c r="H10" s="17">
        <v>0</v>
      </c>
      <c r="I10" s="16">
        <v>0</v>
      </c>
      <c r="J10" s="17">
        <v>0</v>
      </c>
      <c r="K10" s="16">
        <v>0</v>
      </c>
      <c r="L10" s="17">
        <v>0</v>
      </c>
    </row>
    <row r="11" spans="1:13">
      <c r="A11" s="18" t="s">
        <v>81</v>
      </c>
      <c r="B11" s="19" t="str">
        <f xml:space="preserve"> "January " &amp; B3</f>
        <v>January 2015</v>
      </c>
      <c r="C11" s="20">
        <v>5295102.66</v>
      </c>
      <c r="D11" s="21">
        <v>0</v>
      </c>
      <c r="E11" s="22">
        <v>0</v>
      </c>
      <c r="F11" s="21">
        <v>0</v>
      </c>
      <c r="G11" s="22">
        <v>0</v>
      </c>
      <c r="H11" s="21">
        <v>0</v>
      </c>
      <c r="I11" s="22">
        <v>0</v>
      </c>
      <c r="J11" s="21">
        <v>0</v>
      </c>
      <c r="K11" s="22">
        <v>0</v>
      </c>
      <c r="L11" s="21">
        <v>0</v>
      </c>
    </row>
    <row r="12" spans="1:13">
      <c r="A12" s="18"/>
      <c r="B12" s="23" t="s">
        <v>82</v>
      </c>
      <c r="C12" s="20">
        <v>5447572.3400000008</v>
      </c>
      <c r="D12" s="21">
        <v>0</v>
      </c>
      <c r="E12" s="22">
        <v>0</v>
      </c>
      <c r="F12" s="21">
        <v>0</v>
      </c>
      <c r="G12" s="22">
        <v>0</v>
      </c>
      <c r="H12" s="21">
        <v>0</v>
      </c>
      <c r="I12" s="22">
        <v>0</v>
      </c>
      <c r="J12" s="21">
        <v>0</v>
      </c>
      <c r="K12" s="22">
        <v>0</v>
      </c>
      <c r="L12" s="21">
        <v>0</v>
      </c>
    </row>
    <row r="13" spans="1:13">
      <c r="A13" s="18"/>
      <c r="B13" s="23" t="s">
        <v>83</v>
      </c>
      <c r="C13" s="20">
        <v>5730111.9799999995</v>
      </c>
      <c r="D13" s="21">
        <v>0</v>
      </c>
      <c r="E13" s="22">
        <v>0</v>
      </c>
      <c r="F13" s="21">
        <v>0</v>
      </c>
      <c r="G13" s="22">
        <v>0</v>
      </c>
      <c r="H13" s="21">
        <v>0</v>
      </c>
      <c r="I13" s="22">
        <v>0</v>
      </c>
      <c r="J13" s="21">
        <v>0</v>
      </c>
      <c r="K13" s="22">
        <v>0</v>
      </c>
      <c r="L13" s="21">
        <v>0</v>
      </c>
    </row>
    <row r="14" spans="1:13">
      <c r="A14" s="18"/>
      <c r="B14" s="23" t="s">
        <v>84</v>
      </c>
      <c r="C14" s="20">
        <v>6150517.7699999996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22">
        <v>0</v>
      </c>
      <c r="J14" s="21">
        <v>0</v>
      </c>
      <c r="K14" s="22">
        <v>0</v>
      </c>
      <c r="L14" s="21">
        <v>0</v>
      </c>
    </row>
    <row r="15" spans="1:13">
      <c r="A15" s="18"/>
      <c r="B15" s="23" t="s">
        <v>85</v>
      </c>
      <c r="C15" s="20">
        <v>6298409.8999999994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22">
        <v>0</v>
      </c>
      <c r="J15" s="21">
        <v>0</v>
      </c>
      <c r="K15" s="22">
        <v>0</v>
      </c>
      <c r="L15" s="21">
        <v>0</v>
      </c>
    </row>
    <row r="16" spans="1:13">
      <c r="A16" s="18"/>
      <c r="B16" s="23" t="s">
        <v>86</v>
      </c>
      <c r="C16" s="20">
        <v>7087984.04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22">
        <v>0</v>
      </c>
      <c r="J16" s="21">
        <v>0</v>
      </c>
      <c r="K16" s="22">
        <v>0</v>
      </c>
      <c r="L16" s="21">
        <v>0</v>
      </c>
    </row>
    <row r="17" spans="1:12">
      <c r="A17" s="18"/>
      <c r="B17" s="23" t="s">
        <v>87</v>
      </c>
      <c r="C17" s="20">
        <v>7854261.1300000008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22">
        <v>0</v>
      </c>
      <c r="J17" s="21">
        <v>0</v>
      </c>
      <c r="K17" s="22">
        <v>0</v>
      </c>
      <c r="L17" s="21">
        <v>0</v>
      </c>
    </row>
    <row r="18" spans="1:12">
      <c r="A18" s="18"/>
      <c r="B18" s="23" t="s">
        <v>88</v>
      </c>
      <c r="C18" s="20">
        <v>8616849.4799999986</v>
      </c>
      <c r="D18" s="21">
        <v>0</v>
      </c>
      <c r="E18" s="22">
        <v>0</v>
      </c>
      <c r="F18" s="21">
        <v>0</v>
      </c>
      <c r="G18" s="22">
        <v>0</v>
      </c>
      <c r="H18" s="21">
        <v>0</v>
      </c>
      <c r="I18" s="22">
        <v>0</v>
      </c>
      <c r="J18" s="21">
        <v>0</v>
      </c>
      <c r="K18" s="22">
        <v>0</v>
      </c>
      <c r="L18" s="21">
        <v>0</v>
      </c>
    </row>
    <row r="19" spans="1:12">
      <c r="A19" s="18"/>
      <c r="B19" s="23" t="s">
        <v>89</v>
      </c>
      <c r="C19" s="20">
        <v>9277770.0499999989</v>
      </c>
      <c r="D19" s="21">
        <v>0</v>
      </c>
      <c r="E19" s="22">
        <v>0</v>
      </c>
      <c r="F19" s="21">
        <v>0</v>
      </c>
      <c r="G19" s="22">
        <v>0</v>
      </c>
      <c r="H19" s="21">
        <v>0</v>
      </c>
      <c r="I19" s="22">
        <v>0</v>
      </c>
      <c r="J19" s="21">
        <v>0</v>
      </c>
      <c r="K19" s="22">
        <v>0</v>
      </c>
      <c r="L19" s="21">
        <v>0</v>
      </c>
    </row>
    <row r="20" spans="1:12">
      <c r="A20" s="18"/>
      <c r="B20" s="23" t="s">
        <v>90</v>
      </c>
      <c r="C20" s="20">
        <v>11253469.640000001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22">
        <v>0</v>
      </c>
      <c r="J20" s="21">
        <v>0</v>
      </c>
      <c r="K20" s="22">
        <v>0</v>
      </c>
      <c r="L20" s="21">
        <v>0</v>
      </c>
    </row>
    <row r="21" spans="1:12">
      <c r="A21" s="18"/>
      <c r="B21" s="23" t="s">
        <v>91</v>
      </c>
      <c r="C21" s="20">
        <v>12121489.859999999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</row>
    <row r="22" spans="1:12">
      <c r="A22" s="24"/>
      <c r="B22" s="25" t="str">
        <f xml:space="preserve"> "December " &amp; B3</f>
        <v>December 2015</v>
      </c>
      <c r="C22" s="20">
        <v>15442295.229999999</v>
      </c>
      <c r="D22" s="21">
        <v>0</v>
      </c>
      <c r="E22" s="22">
        <v>0</v>
      </c>
      <c r="F22" s="21">
        <v>0</v>
      </c>
      <c r="G22" s="22">
        <v>0</v>
      </c>
      <c r="H22" s="21">
        <v>0</v>
      </c>
      <c r="I22" s="22">
        <v>0</v>
      </c>
      <c r="J22" s="21">
        <v>0</v>
      </c>
      <c r="K22" s="22">
        <v>0</v>
      </c>
      <c r="L22" s="21">
        <v>0</v>
      </c>
    </row>
    <row r="23" spans="1:12">
      <c r="A23" s="26"/>
      <c r="B23" s="27" t="s">
        <v>92</v>
      </c>
      <c r="C23" s="28">
        <f>AVERAGE(C10:C22)</f>
        <v>8134707.7953846157</v>
      </c>
      <c r="D23" s="29">
        <f>AVERAGE(D10:D22)</f>
        <v>0</v>
      </c>
      <c r="E23" s="28">
        <f t="shared" ref="E23:L23" si="0">AVERAGE(E10:E22)</f>
        <v>0</v>
      </c>
      <c r="F23" s="29">
        <f t="shared" si="0"/>
        <v>0</v>
      </c>
      <c r="G23" s="28">
        <f t="shared" si="0"/>
        <v>0</v>
      </c>
      <c r="H23" s="29">
        <f t="shared" si="0"/>
        <v>0</v>
      </c>
      <c r="I23" s="28">
        <f t="shared" si="0"/>
        <v>0</v>
      </c>
      <c r="J23" s="29">
        <f t="shared" si="0"/>
        <v>0</v>
      </c>
      <c r="K23" s="28">
        <f t="shared" si="0"/>
        <v>0</v>
      </c>
      <c r="L23" s="29">
        <f t="shared" si="0"/>
        <v>0</v>
      </c>
    </row>
    <row r="24" spans="1:12">
      <c r="A24" s="26"/>
      <c r="B24" s="27"/>
      <c r="C24" s="30"/>
      <c r="D24" s="31"/>
      <c r="E24" s="30"/>
      <c r="F24" s="31"/>
      <c r="G24" s="30"/>
      <c r="H24" s="31"/>
      <c r="I24" s="30"/>
      <c r="J24" s="31"/>
      <c r="K24" s="30"/>
      <c r="L24" s="31"/>
    </row>
    <row r="25" spans="1:12">
      <c r="A25" s="26"/>
      <c r="B25" s="27"/>
      <c r="C25" s="30"/>
      <c r="D25" s="31"/>
      <c r="E25" s="30"/>
      <c r="F25" s="31"/>
      <c r="G25" s="30"/>
      <c r="H25" s="31"/>
      <c r="I25" s="30"/>
      <c r="J25" s="31"/>
      <c r="K25" s="30"/>
      <c r="L25" s="31"/>
    </row>
    <row r="26" spans="1:12">
      <c r="A26" s="14" t="s">
        <v>93</v>
      </c>
      <c r="B26" s="15" t="str">
        <f>B10</f>
        <v>December 2014</v>
      </c>
      <c r="C26" s="16">
        <v>0</v>
      </c>
      <c r="D26" s="17">
        <v>0</v>
      </c>
      <c r="E26" s="16">
        <v>0</v>
      </c>
      <c r="F26" s="17">
        <v>0</v>
      </c>
      <c r="G26" s="16">
        <v>0</v>
      </c>
      <c r="H26" s="17">
        <v>0</v>
      </c>
      <c r="I26" s="16">
        <v>0</v>
      </c>
      <c r="J26" s="17">
        <v>0</v>
      </c>
      <c r="K26" s="16">
        <v>0</v>
      </c>
      <c r="L26" s="17">
        <v>0</v>
      </c>
    </row>
    <row r="27" spans="1:12">
      <c r="A27" s="18" t="s">
        <v>94</v>
      </c>
      <c r="B27" s="19" t="str">
        <f>B11</f>
        <v>January 2015</v>
      </c>
      <c r="C27" s="22">
        <v>0</v>
      </c>
      <c r="D27" s="21">
        <v>0</v>
      </c>
      <c r="E27" s="22">
        <v>0</v>
      </c>
      <c r="F27" s="21">
        <v>0</v>
      </c>
      <c r="G27" s="22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</row>
    <row r="28" spans="1:12">
      <c r="A28" s="18" t="s">
        <v>95</v>
      </c>
      <c r="B28" s="32" t="s">
        <v>82</v>
      </c>
      <c r="C28" s="22">
        <v>0</v>
      </c>
      <c r="D28" s="21">
        <v>0</v>
      </c>
      <c r="E28" s="22">
        <v>0</v>
      </c>
      <c r="F28" s="21">
        <v>0</v>
      </c>
      <c r="G28" s="22">
        <v>0</v>
      </c>
      <c r="H28" s="21">
        <v>0</v>
      </c>
      <c r="I28" s="22">
        <v>0</v>
      </c>
      <c r="J28" s="21">
        <v>0</v>
      </c>
      <c r="K28" s="22">
        <v>0</v>
      </c>
      <c r="L28" s="21">
        <v>0</v>
      </c>
    </row>
    <row r="29" spans="1:12">
      <c r="A29" s="18"/>
      <c r="B29" s="32" t="s">
        <v>83</v>
      </c>
      <c r="C29" s="22">
        <v>0</v>
      </c>
      <c r="D29" s="21">
        <v>0</v>
      </c>
      <c r="E29" s="22">
        <v>0</v>
      </c>
      <c r="F29" s="21">
        <v>0</v>
      </c>
      <c r="G29" s="22">
        <v>0</v>
      </c>
      <c r="H29" s="21">
        <v>0</v>
      </c>
      <c r="I29" s="22">
        <v>0</v>
      </c>
      <c r="J29" s="21">
        <v>0</v>
      </c>
      <c r="K29" s="22">
        <v>0</v>
      </c>
      <c r="L29" s="21">
        <v>0</v>
      </c>
    </row>
    <row r="30" spans="1:12">
      <c r="A30" s="18"/>
      <c r="B30" s="32" t="s">
        <v>84</v>
      </c>
      <c r="C30" s="22">
        <v>0</v>
      </c>
      <c r="D30" s="21">
        <v>0</v>
      </c>
      <c r="E30" s="22">
        <v>0</v>
      </c>
      <c r="F30" s="21">
        <v>0</v>
      </c>
      <c r="G30" s="22">
        <v>0</v>
      </c>
      <c r="H30" s="21">
        <v>0</v>
      </c>
      <c r="I30" s="22">
        <v>0</v>
      </c>
      <c r="J30" s="21">
        <v>0</v>
      </c>
      <c r="K30" s="22">
        <v>0</v>
      </c>
      <c r="L30" s="21">
        <v>0</v>
      </c>
    </row>
    <row r="31" spans="1:12">
      <c r="A31" s="18"/>
      <c r="B31" s="32" t="s">
        <v>85</v>
      </c>
      <c r="C31" s="22">
        <v>0</v>
      </c>
      <c r="D31" s="21">
        <v>0</v>
      </c>
      <c r="E31" s="22">
        <v>0</v>
      </c>
      <c r="F31" s="21">
        <v>0</v>
      </c>
      <c r="G31" s="22">
        <v>0</v>
      </c>
      <c r="H31" s="21">
        <v>0</v>
      </c>
      <c r="I31" s="22">
        <v>0</v>
      </c>
      <c r="J31" s="21">
        <v>0</v>
      </c>
      <c r="K31" s="22">
        <v>0</v>
      </c>
      <c r="L31" s="21">
        <v>0</v>
      </c>
    </row>
    <row r="32" spans="1:12">
      <c r="A32" s="18"/>
      <c r="B32" s="32" t="s">
        <v>86</v>
      </c>
      <c r="C32" s="22">
        <v>0</v>
      </c>
      <c r="D32" s="21">
        <v>0</v>
      </c>
      <c r="E32" s="22">
        <v>0</v>
      </c>
      <c r="F32" s="21">
        <v>0</v>
      </c>
      <c r="G32" s="22">
        <v>0</v>
      </c>
      <c r="H32" s="21">
        <v>0</v>
      </c>
      <c r="I32" s="22">
        <v>0</v>
      </c>
      <c r="J32" s="21">
        <v>0</v>
      </c>
      <c r="K32" s="22">
        <v>0</v>
      </c>
      <c r="L32" s="21">
        <v>0</v>
      </c>
    </row>
    <row r="33" spans="1:12">
      <c r="A33" s="18"/>
      <c r="B33" s="32" t="s">
        <v>87</v>
      </c>
      <c r="C33" s="22">
        <v>0</v>
      </c>
      <c r="D33" s="21">
        <v>0</v>
      </c>
      <c r="E33" s="22">
        <v>0</v>
      </c>
      <c r="F33" s="21">
        <v>0</v>
      </c>
      <c r="G33" s="22">
        <v>0</v>
      </c>
      <c r="H33" s="21">
        <v>0</v>
      </c>
      <c r="I33" s="22">
        <v>0</v>
      </c>
      <c r="J33" s="21">
        <v>0</v>
      </c>
      <c r="K33" s="22">
        <v>0</v>
      </c>
      <c r="L33" s="21">
        <v>0</v>
      </c>
    </row>
    <row r="34" spans="1:12">
      <c r="A34" s="18"/>
      <c r="B34" s="32" t="s">
        <v>88</v>
      </c>
      <c r="C34" s="22">
        <v>0</v>
      </c>
      <c r="D34" s="21">
        <v>0</v>
      </c>
      <c r="E34" s="22">
        <v>0</v>
      </c>
      <c r="F34" s="21">
        <v>0</v>
      </c>
      <c r="G34" s="22">
        <v>0</v>
      </c>
      <c r="H34" s="21">
        <v>0</v>
      </c>
      <c r="I34" s="22">
        <v>0</v>
      </c>
      <c r="J34" s="21">
        <v>0</v>
      </c>
      <c r="K34" s="22">
        <v>0</v>
      </c>
      <c r="L34" s="21">
        <v>0</v>
      </c>
    </row>
    <row r="35" spans="1:12">
      <c r="A35" s="18"/>
      <c r="B35" s="32" t="s">
        <v>89</v>
      </c>
      <c r="C35" s="22">
        <v>0</v>
      </c>
      <c r="D35" s="21">
        <v>0</v>
      </c>
      <c r="E35" s="22">
        <v>0</v>
      </c>
      <c r="F35" s="21">
        <v>0</v>
      </c>
      <c r="G35" s="22">
        <v>0</v>
      </c>
      <c r="H35" s="21">
        <v>0</v>
      </c>
      <c r="I35" s="22">
        <v>0</v>
      </c>
      <c r="J35" s="21">
        <v>0</v>
      </c>
      <c r="K35" s="22">
        <v>0</v>
      </c>
      <c r="L35" s="21">
        <v>0</v>
      </c>
    </row>
    <row r="36" spans="1:12">
      <c r="A36" s="18"/>
      <c r="B36" s="32" t="s">
        <v>90</v>
      </c>
      <c r="C36" s="22">
        <v>0</v>
      </c>
      <c r="D36" s="21">
        <v>0</v>
      </c>
      <c r="E36" s="22">
        <v>0</v>
      </c>
      <c r="F36" s="21">
        <v>0</v>
      </c>
      <c r="G36" s="22">
        <v>0</v>
      </c>
      <c r="H36" s="21">
        <v>0</v>
      </c>
      <c r="I36" s="22">
        <v>0</v>
      </c>
      <c r="J36" s="21">
        <v>0</v>
      </c>
      <c r="K36" s="22">
        <v>0</v>
      </c>
      <c r="L36" s="21">
        <v>0</v>
      </c>
    </row>
    <row r="37" spans="1:12">
      <c r="A37" s="18"/>
      <c r="B37" s="32" t="s">
        <v>91</v>
      </c>
      <c r="C37" s="22">
        <v>0</v>
      </c>
      <c r="D37" s="21">
        <v>0</v>
      </c>
      <c r="E37" s="22">
        <v>0</v>
      </c>
      <c r="F37" s="21">
        <v>0</v>
      </c>
      <c r="G37" s="22">
        <v>0</v>
      </c>
      <c r="H37" s="21">
        <v>0</v>
      </c>
      <c r="I37" s="22">
        <v>0</v>
      </c>
      <c r="J37" s="21">
        <v>0</v>
      </c>
      <c r="K37" s="22">
        <v>0</v>
      </c>
      <c r="L37" s="21">
        <v>0</v>
      </c>
    </row>
    <row r="38" spans="1:12">
      <c r="A38" s="24"/>
      <c r="B38" s="25" t="str">
        <f>+B22</f>
        <v>December 2015</v>
      </c>
      <c r="C38" s="22">
        <v>0</v>
      </c>
      <c r="D38" s="21">
        <v>0</v>
      </c>
      <c r="E38" s="22">
        <v>0</v>
      </c>
      <c r="F38" s="21">
        <v>0</v>
      </c>
      <c r="G38" s="22">
        <v>0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</row>
    <row r="39" spans="1:12">
      <c r="A39" s="26"/>
      <c r="B39" s="27" t="s">
        <v>92</v>
      </c>
      <c r="C39" s="28">
        <f t="shared" ref="C39:L39" si="1">AVERAGE(C26:C38)</f>
        <v>0</v>
      </c>
      <c r="D39" s="29">
        <f t="shared" si="1"/>
        <v>0</v>
      </c>
      <c r="E39" s="28">
        <f t="shared" si="1"/>
        <v>0</v>
      </c>
      <c r="F39" s="29">
        <f t="shared" si="1"/>
        <v>0</v>
      </c>
      <c r="G39" s="28">
        <f t="shared" si="1"/>
        <v>0</v>
      </c>
      <c r="H39" s="29">
        <f t="shared" si="1"/>
        <v>0</v>
      </c>
      <c r="I39" s="28">
        <f t="shared" si="1"/>
        <v>0</v>
      </c>
      <c r="J39" s="29">
        <f t="shared" si="1"/>
        <v>0</v>
      </c>
      <c r="K39" s="28">
        <f t="shared" si="1"/>
        <v>0</v>
      </c>
      <c r="L39" s="29">
        <f t="shared" si="1"/>
        <v>0</v>
      </c>
    </row>
    <row r="40" spans="1:12" s="36" customFormat="1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>
      <c r="A41" s="26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>
      <c r="A42" s="26"/>
      <c r="B42" s="39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>
      <c r="A43" s="14" t="s">
        <v>96</v>
      </c>
      <c r="B43" s="40" t="str">
        <f>B10</f>
        <v>December 2014</v>
      </c>
      <c r="C43" s="41">
        <f t="shared" ref="C43:L55" si="2">+C10-C26</f>
        <v>5175367.2600000007</v>
      </c>
      <c r="D43" s="42">
        <f t="shared" si="2"/>
        <v>0</v>
      </c>
      <c r="E43" s="41">
        <f t="shared" si="2"/>
        <v>0</v>
      </c>
      <c r="F43" s="42">
        <f t="shared" si="2"/>
        <v>0</v>
      </c>
      <c r="G43" s="41">
        <f t="shared" si="2"/>
        <v>0</v>
      </c>
      <c r="H43" s="42">
        <f t="shared" si="2"/>
        <v>0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</row>
    <row r="44" spans="1:12">
      <c r="A44" s="18" t="s">
        <v>97</v>
      </c>
      <c r="B44" s="43" t="str">
        <f>B11</f>
        <v>January 2015</v>
      </c>
      <c r="C44" s="44">
        <f t="shared" si="2"/>
        <v>5295102.66</v>
      </c>
      <c r="D44" s="45">
        <f t="shared" si="2"/>
        <v>0</v>
      </c>
      <c r="E44" s="46">
        <f t="shared" si="2"/>
        <v>0</v>
      </c>
      <c r="F44" s="45">
        <f t="shared" si="2"/>
        <v>0</v>
      </c>
      <c r="G44" s="46">
        <f t="shared" si="2"/>
        <v>0</v>
      </c>
      <c r="H44" s="45">
        <f t="shared" si="2"/>
        <v>0</v>
      </c>
      <c r="I44" s="46">
        <f t="shared" si="2"/>
        <v>0</v>
      </c>
      <c r="J44" s="45">
        <f t="shared" si="2"/>
        <v>0</v>
      </c>
      <c r="K44" s="46">
        <f t="shared" si="2"/>
        <v>0</v>
      </c>
      <c r="L44" s="45">
        <f t="shared" si="2"/>
        <v>0</v>
      </c>
    </row>
    <row r="45" spans="1:12">
      <c r="A45" s="18"/>
      <c r="B45" s="32" t="s">
        <v>82</v>
      </c>
      <c r="C45" s="44">
        <f t="shared" si="2"/>
        <v>5447572.3400000008</v>
      </c>
      <c r="D45" s="45">
        <f t="shared" si="2"/>
        <v>0</v>
      </c>
      <c r="E45" s="46">
        <f t="shared" si="2"/>
        <v>0</v>
      </c>
      <c r="F45" s="45">
        <f t="shared" si="2"/>
        <v>0</v>
      </c>
      <c r="G45" s="46">
        <f t="shared" si="2"/>
        <v>0</v>
      </c>
      <c r="H45" s="45">
        <f t="shared" si="2"/>
        <v>0</v>
      </c>
      <c r="I45" s="46">
        <f t="shared" si="2"/>
        <v>0</v>
      </c>
      <c r="J45" s="45">
        <f t="shared" si="2"/>
        <v>0</v>
      </c>
      <c r="K45" s="46">
        <f t="shared" si="2"/>
        <v>0</v>
      </c>
      <c r="L45" s="45">
        <f t="shared" si="2"/>
        <v>0</v>
      </c>
    </row>
    <row r="46" spans="1:12">
      <c r="A46" s="18"/>
      <c r="B46" s="32" t="s">
        <v>83</v>
      </c>
      <c r="C46" s="44">
        <f t="shared" si="2"/>
        <v>5730111.9799999995</v>
      </c>
      <c r="D46" s="45">
        <f t="shared" si="2"/>
        <v>0</v>
      </c>
      <c r="E46" s="46">
        <f t="shared" si="2"/>
        <v>0</v>
      </c>
      <c r="F46" s="45">
        <f t="shared" si="2"/>
        <v>0</v>
      </c>
      <c r="G46" s="46">
        <f t="shared" si="2"/>
        <v>0</v>
      </c>
      <c r="H46" s="45">
        <f>+H13-H29</f>
        <v>0</v>
      </c>
      <c r="I46" s="46">
        <f t="shared" si="2"/>
        <v>0</v>
      </c>
      <c r="J46" s="45">
        <f t="shared" si="2"/>
        <v>0</v>
      </c>
      <c r="K46" s="46">
        <f t="shared" si="2"/>
        <v>0</v>
      </c>
      <c r="L46" s="45">
        <f t="shared" si="2"/>
        <v>0</v>
      </c>
    </row>
    <row r="47" spans="1:12">
      <c r="A47" s="18"/>
      <c r="B47" s="32" t="s">
        <v>84</v>
      </c>
      <c r="C47" s="44">
        <f t="shared" si="2"/>
        <v>6150517.7699999996</v>
      </c>
      <c r="D47" s="45">
        <f t="shared" si="2"/>
        <v>0</v>
      </c>
      <c r="E47" s="46">
        <f t="shared" si="2"/>
        <v>0</v>
      </c>
      <c r="F47" s="45">
        <f t="shared" si="2"/>
        <v>0</v>
      </c>
      <c r="G47" s="46">
        <f t="shared" si="2"/>
        <v>0</v>
      </c>
      <c r="H47" s="45">
        <f t="shared" si="2"/>
        <v>0</v>
      </c>
      <c r="I47" s="46">
        <f t="shared" si="2"/>
        <v>0</v>
      </c>
      <c r="J47" s="45">
        <f t="shared" si="2"/>
        <v>0</v>
      </c>
      <c r="K47" s="46">
        <f t="shared" si="2"/>
        <v>0</v>
      </c>
      <c r="L47" s="45">
        <f t="shared" si="2"/>
        <v>0</v>
      </c>
    </row>
    <row r="48" spans="1:12">
      <c r="A48" s="18"/>
      <c r="B48" s="32" t="s">
        <v>85</v>
      </c>
      <c r="C48" s="44">
        <f t="shared" si="2"/>
        <v>6298409.8999999994</v>
      </c>
      <c r="D48" s="45">
        <f t="shared" si="2"/>
        <v>0</v>
      </c>
      <c r="E48" s="46">
        <f t="shared" si="2"/>
        <v>0</v>
      </c>
      <c r="F48" s="45">
        <f t="shared" si="2"/>
        <v>0</v>
      </c>
      <c r="G48" s="46">
        <f t="shared" si="2"/>
        <v>0</v>
      </c>
      <c r="H48" s="45">
        <f t="shared" si="2"/>
        <v>0</v>
      </c>
      <c r="I48" s="46">
        <f t="shared" si="2"/>
        <v>0</v>
      </c>
      <c r="J48" s="45">
        <f t="shared" si="2"/>
        <v>0</v>
      </c>
      <c r="K48" s="46">
        <f t="shared" si="2"/>
        <v>0</v>
      </c>
      <c r="L48" s="45">
        <f t="shared" si="2"/>
        <v>0</v>
      </c>
    </row>
    <row r="49" spans="1:12">
      <c r="A49" s="18"/>
      <c r="B49" s="32" t="s">
        <v>86</v>
      </c>
      <c r="C49" s="44">
        <f t="shared" si="2"/>
        <v>7087984.04</v>
      </c>
      <c r="D49" s="45">
        <f t="shared" si="2"/>
        <v>0</v>
      </c>
      <c r="E49" s="46">
        <f t="shared" si="2"/>
        <v>0</v>
      </c>
      <c r="F49" s="45">
        <f t="shared" si="2"/>
        <v>0</v>
      </c>
      <c r="G49" s="46">
        <f t="shared" si="2"/>
        <v>0</v>
      </c>
      <c r="H49" s="45">
        <f t="shared" si="2"/>
        <v>0</v>
      </c>
      <c r="I49" s="46">
        <f t="shared" si="2"/>
        <v>0</v>
      </c>
      <c r="J49" s="45">
        <f t="shared" si="2"/>
        <v>0</v>
      </c>
      <c r="K49" s="46">
        <f t="shared" si="2"/>
        <v>0</v>
      </c>
      <c r="L49" s="45">
        <f t="shared" si="2"/>
        <v>0</v>
      </c>
    </row>
    <row r="50" spans="1:12">
      <c r="A50" s="18"/>
      <c r="B50" s="32" t="s">
        <v>87</v>
      </c>
      <c r="C50" s="44">
        <f t="shared" si="2"/>
        <v>7854261.1300000008</v>
      </c>
      <c r="D50" s="45">
        <f t="shared" si="2"/>
        <v>0</v>
      </c>
      <c r="E50" s="46">
        <f t="shared" si="2"/>
        <v>0</v>
      </c>
      <c r="F50" s="45">
        <f t="shared" si="2"/>
        <v>0</v>
      </c>
      <c r="G50" s="46">
        <f t="shared" si="2"/>
        <v>0</v>
      </c>
      <c r="H50" s="45">
        <f t="shared" si="2"/>
        <v>0</v>
      </c>
      <c r="I50" s="46">
        <f t="shared" si="2"/>
        <v>0</v>
      </c>
      <c r="J50" s="45">
        <f t="shared" si="2"/>
        <v>0</v>
      </c>
      <c r="K50" s="46">
        <f t="shared" si="2"/>
        <v>0</v>
      </c>
      <c r="L50" s="45">
        <f t="shared" si="2"/>
        <v>0</v>
      </c>
    </row>
    <row r="51" spans="1:12">
      <c r="A51" s="18"/>
      <c r="B51" s="32" t="s">
        <v>88</v>
      </c>
      <c r="C51" s="44">
        <f t="shared" si="2"/>
        <v>8616849.4799999986</v>
      </c>
      <c r="D51" s="45">
        <f t="shared" si="2"/>
        <v>0</v>
      </c>
      <c r="E51" s="46">
        <f t="shared" si="2"/>
        <v>0</v>
      </c>
      <c r="F51" s="45">
        <f t="shared" si="2"/>
        <v>0</v>
      </c>
      <c r="G51" s="46">
        <f t="shared" si="2"/>
        <v>0</v>
      </c>
      <c r="H51" s="45">
        <f t="shared" si="2"/>
        <v>0</v>
      </c>
      <c r="I51" s="46">
        <f t="shared" si="2"/>
        <v>0</v>
      </c>
      <c r="J51" s="45">
        <f t="shared" si="2"/>
        <v>0</v>
      </c>
      <c r="K51" s="46">
        <f t="shared" si="2"/>
        <v>0</v>
      </c>
      <c r="L51" s="45">
        <f t="shared" si="2"/>
        <v>0</v>
      </c>
    </row>
    <row r="52" spans="1:12">
      <c r="A52" s="18"/>
      <c r="B52" s="32" t="s">
        <v>89</v>
      </c>
      <c r="C52" s="44">
        <f t="shared" si="2"/>
        <v>9277770.0499999989</v>
      </c>
      <c r="D52" s="45">
        <f t="shared" si="2"/>
        <v>0</v>
      </c>
      <c r="E52" s="46">
        <f t="shared" si="2"/>
        <v>0</v>
      </c>
      <c r="F52" s="45">
        <f t="shared" si="2"/>
        <v>0</v>
      </c>
      <c r="G52" s="46">
        <f t="shared" si="2"/>
        <v>0</v>
      </c>
      <c r="H52" s="45">
        <f t="shared" si="2"/>
        <v>0</v>
      </c>
      <c r="I52" s="46">
        <f t="shared" si="2"/>
        <v>0</v>
      </c>
      <c r="J52" s="45">
        <f t="shared" si="2"/>
        <v>0</v>
      </c>
      <c r="K52" s="46">
        <f t="shared" si="2"/>
        <v>0</v>
      </c>
      <c r="L52" s="45">
        <f t="shared" si="2"/>
        <v>0</v>
      </c>
    </row>
    <row r="53" spans="1:12">
      <c r="A53" s="18"/>
      <c r="B53" s="32" t="s">
        <v>90</v>
      </c>
      <c r="C53" s="44">
        <f t="shared" si="2"/>
        <v>11253469.640000001</v>
      </c>
      <c r="D53" s="45">
        <f t="shared" si="2"/>
        <v>0</v>
      </c>
      <c r="E53" s="46">
        <f>+E20-E36</f>
        <v>0</v>
      </c>
      <c r="F53" s="45">
        <f t="shared" si="2"/>
        <v>0</v>
      </c>
      <c r="G53" s="46">
        <f t="shared" si="2"/>
        <v>0</v>
      </c>
      <c r="H53" s="45">
        <f t="shared" si="2"/>
        <v>0</v>
      </c>
      <c r="I53" s="46">
        <f t="shared" si="2"/>
        <v>0</v>
      </c>
      <c r="J53" s="45">
        <f t="shared" si="2"/>
        <v>0</v>
      </c>
      <c r="K53" s="46">
        <f t="shared" si="2"/>
        <v>0</v>
      </c>
      <c r="L53" s="45">
        <f t="shared" si="2"/>
        <v>0</v>
      </c>
    </row>
    <row r="54" spans="1:12">
      <c r="A54" s="18"/>
      <c r="B54" s="32" t="s">
        <v>91</v>
      </c>
      <c r="C54" s="44">
        <f t="shared" si="2"/>
        <v>12121489.859999999</v>
      </c>
      <c r="D54" s="45">
        <f t="shared" si="2"/>
        <v>0</v>
      </c>
      <c r="E54" s="46">
        <f t="shared" si="2"/>
        <v>0</v>
      </c>
      <c r="F54" s="45">
        <f t="shared" si="2"/>
        <v>0</v>
      </c>
      <c r="G54" s="46">
        <f t="shared" si="2"/>
        <v>0</v>
      </c>
      <c r="H54" s="45">
        <f t="shared" si="2"/>
        <v>0</v>
      </c>
      <c r="I54" s="46">
        <f t="shared" si="2"/>
        <v>0</v>
      </c>
      <c r="J54" s="45">
        <f t="shared" si="2"/>
        <v>0</v>
      </c>
      <c r="K54" s="46">
        <f t="shared" si="2"/>
        <v>0</v>
      </c>
      <c r="L54" s="45">
        <f t="shared" si="2"/>
        <v>0</v>
      </c>
    </row>
    <row r="55" spans="1:12">
      <c r="A55" s="24"/>
      <c r="B55" s="47" t="str">
        <f>+B38</f>
        <v>December 2015</v>
      </c>
      <c r="C55" s="44">
        <f t="shared" si="2"/>
        <v>15442295.229999999</v>
      </c>
      <c r="D55" s="45">
        <f t="shared" si="2"/>
        <v>0</v>
      </c>
      <c r="E55" s="46">
        <f t="shared" si="2"/>
        <v>0</v>
      </c>
      <c r="F55" s="45">
        <f t="shared" si="2"/>
        <v>0</v>
      </c>
      <c r="G55" s="46">
        <f t="shared" si="2"/>
        <v>0</v>
      </c>
      <c r="H55" s="45">
        <f t="shared" si="2"/>
        <v>0</v>
      </c>
      <c r="I55" s="46">
        <f t="shared" si="2"/>
        <v>0</v>
      </c>
      <c r="J55" s="45">
        <f t="shared" si="2"/>
        <v>0</v>
      </c>
      <c r="K55" s="46">
        <f t="shared" si="2"/>
        <v>0</v>
      </c>
      <c r="L55" s="45">
        <f t="shared" si="2"/>
        <v>0</v>
      </c>
    </row>
    <row r="56" spans="1:12">
      <c r="A56" s="26"/>
      <c r="B56" s="27" t="s">
        <v>92</v>
      </c>
      <c r="C56" s="28">
        <f>AVERAGE(C43:C55)</f>
        <v>8134707.7953846157</v>
      </c>
      <c r="D56" s="29">
        <f>AVERAGE(D43:D55)</f>
        <v>0</v>
      </c>
      <c r="E56" s="28">
        <f t="shared" ref="E56:L56" si="3">AVERAGE(E43:E55)</f>
        <v>0</v>
      </c>
      <c r="F56" s="29">
        <f t="shared" si="3"/>
        <v>0</v>
      </c>
      <c r="G56" s="28">
        <f t="shared" si="3"/>
        <v>0</v>
      </c>
      <c r="H56" s="29">
        <f t="shared" si="3"/>
        <v>0</v>
      </c>
      <c r="I56" s="28">
        <f t="shared" si="3"/>
        <v>0</v>
      </c>
      <c r="J56" s="29">
        <f t="shared" si="3"/>
        <v>0</v>
      </c>
      <c r="K56" s="28">
        <f t="shared" si="3"/>
        <v>0</v>
      </c>
      <c r="L56" s="29">
        <f t="shared" si="3"/>
        <v>0</v>
      </c>
    </row>
    <row r="57" spans="1:12">
      <c r="A57" s="26"/>
      <c r="B57" s="37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>
      <c r="A58" s="26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>
      <c r="A59" s="51" t="s">
        <v>98</v>
      </c>
      <c r="B59" s="52" t="s">
        <v>99</v>
      </c>
      <c r="C59" s="53">
        <v>0</v>
      </c>
      <c r="D59" s="54">
        <v>0</v>
      </c>
      <c r="E59" s="55">
        <v>0</v>
      </c>
      <c r="F59" s="54">
        <v>0</v>
      </c>
      <c r="G59" s="55">
        <v>0</v>
      </c>
      <c r="H59" s="54">
        <v>0</v>
      </c>
      <c r="I59" s="55">
        <v>0</v>
      </c>
      <c r="J59" s="54">
        <v>0</v>
      </c>
      <c r="K59" s="55">
        <v>0</v>
      </c>
      <c r="L59" s="56">
        <v>0</v>
      </c>
    </row>
    <row r="60" spans="1:12">
      <c r="A60" s="24" t="s">
        <v>100</v>
      </c>
      <c r="B60" s="57" t="s">
        <v>101</v>
      </c>
      <c r="C60" s="22">
        <v>0</v>
      </c>
      <c r="D60" s="21">
        <v>0</v>
      </c>
      <c r="E60" s="58">
        <v>0</v>
      </c>
      <c r="F60" s="59">
        <v>0</v>
      </c>
      <c r="G60" s="58">
        <v>0</v>
      </c>
      <c r="H60" s="59">
        <v>0</v>
      </c>
      <c r="I60" s="58">
        <v>0</v>
      </c>
      <c r="J60" s="59">
        <v>0</v>
      </c>
      <c r="K60" s="58">
        <v>0</v>
      </c>
      <c r="L60" s="60">
        <v>0</v>
      </c>
    </row>
    <row r="61" spans="1:12">
      <c r="A61" s="3"/>
      <c r="B61" s="27" t="s">
        <v>102</v>
      </c>
      <c r="C61" s="28">
        <f>+C59+C60</f>
        <v>0</v>
      </c>
      <c r="D61" s="29">
        <f>+D59+D60</f>
        <v>0</v>
      </c>
      <c r="E61" s="28">
        <f t="shared" ref="E61:L61" si="4">+E59+E60</f>
        <v>0</v>
      </c>
      <c r="F61" s="29">
        <f t="shared" si="4"/>
        <v>0</v>
      </c>
      <c r="G61" s="28">
        <f t="shared" si="4"/>
        <v>0</v>
      </c>
      <c r="H61" s="29">
        <f t="shared" si="4"/>
        <v>0</v>
      </c>
      <c r="I61" s="28">
        <f t="shared" si="4"/>
        <v>0</v>
      </c>
      <c r="J61" s="29">
        <f t="shared" si="4"/>
        <v>0</v>
      </c>
      <c r="K61" s="28">
        <f t="shared" si="4"/>
        <v>0</v>
      </c>
      <c r="L61" s="29">
        <f t="shared" si="4"/>
        <v>0</v>
      </c>
    </row>
    <row r="62" spans="1:12">
      <c r="E62" s="61"/>
      <c r="G62" s="36"/>
    </row>
  </sheetData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/>
  </sheetViews>
  <sheetFormatPr defaultRowHeight="12.75"/>
  <cols>
    <col min="1" max="1" width="9.140625" style="4"/>
    <col min="2" max="2" width="10.140625" style="4" bestFit="1" customWidth="1"/>
    <col min="3" max="3" width="11.28515625" style="4" bestFit="1" customWidth="1"/>
    <col min="4" max="4" width="112.42578125" style="4" customWidth="1"/>
    <col min="5" max="16384" width="9.140625" style="4"/>
  </cols>
  <sheetData>
    <row r="1" spans="1:4">
      <c r="A1" s="62" t="s">
        <v>103</v>
      </c>
      <c r="B1" s="62"/>
    </row>
    <row r="3" spans="1:4" ht="25.5">
      <c r="A3" s="63" t="s">
        <v>65</v>
      </c>
      <c r="B3" s="63" t="s">
        <v>104</v>
      </c>
      <c r="C3" s="63" t="s">
        <v>105</v>
      </c>
      <c r="D3" s="64" t="s">
        <v>106</v>
      </c>
    </row>
    <row r="4" spans="1:4">
      <c r="A4" s="65">
        <v>2220</v>
      </c>
      <c r="B4" s="66" t="s">
        <v>107</v>
      </c>
      <c r="C4" s="67">
        <v>41180</v>
      </c>
      <c r="D4" s="66" t="s">
        <v>108</v>
      </c>
    </row>
    <row r="5" spans="1:4">
      <c r="A5" s="68"/>
      <c r="B5" s="68"/>
      <c r="C5" s="68"/>
      <c r="D5" s="68"/>
    </row>
    <row r="6" spans="1:4">
      <c r="A6" s="68"/>
      <c r="B6" s="68"/>
      <c r="C6" s="68"/>
      <c r="D6" s="68"/>
    </row>
    <row r="7" spans="1:4">
      <c r="A7" s="68"/>
      <c r="B7" s="68"/>
      <c r="C7" s="68"/>
      <c r="D7" s="68"/>
    </row>
    <row r="8" spans="1:4">
      <c r="A8" s="68"/>
      <c r="B8" s="68"/>
      <c r="C8" s="68"/>
      <c r="D8" s="68"/>
    </row>
    <row r="9" spans="1:4">
      <c r="A9" s="68"/>
      <c r="B9" s="68"/>
      <c r="C9" s="68"/>
      <c r="D9" s="68"/>
    </row>
    <row r="10" spans="1:4">
      <c r="A10" s="68"/>
      <c r="B10" s="68"/>
      <c r="C10" s="68"/>
      <c r="D10" s="68"/>
    </row>
    <row r="11" spans="1:4">
      <c r="A11" s="68"/>
      <c r="B11" s="68"/>
      <c r="C11" s="68"/>
      <c r="D11" s="68"/>
    </row>
    <row r="12" spans="1:4">
      <c r="A12" s="68"/>
      <c r="B12" s="68"/>
      <c r="C12" s="68"/>
      <c r="D12" s="68"/>
    </row>
    <row r="13" spans="1:4">
      <c r="A13" s="68"/>
      <c r="B13" s="68"/>
      <c r="C13" s="68"/>
      <c r="D13" s="68"/>
    </row>
    <row r="14" spans="1:4">
      <c r="A14" s="68"/>
      <c r="B14" s="68"/>
      <c r="C14" s="68"/>
      <c r="D14" s="68"/>
    </row>
    <row r="15" spans="1:4">
      <c r="A15" s="68"/>
      <c r="B15" s="68"/>
      <c r="C15" s="68"/>
      <c r="D15" s="68"/>
    </row>
    <row r="16" spans="1:4">
      <c r="A16" s="68"/>
      <c r="B16" s="68"/>
      <c r="C16" s="68"/>
      <c r="D16" s="68"/>
    </row>
    <row r="17" spans="1:4">
      <c r="A17" s="68"/>
      <c r="B17" s="68"/>
      <c r="C17" s="68"/>
      <c r="D17" s="68"/>
    </row>
    <row r="18" spans="1:4">
      <c r="A18" s="68"/>
      <c r="B18" s="68"/>
      <c r="C18" s="68"/>
      <c r="D18" s="68"/>
    </row>
    <row r="19" spans="1:4">
      <c r="A19" s="68"/>
      <c r="B19" s="68"/>
      <c r="C19" s="68"/>
      <c r="D19" s="68"/>
    </row>
    <row r="20" spans="1:4">
      <c r="A20" s="68"/>
      <c r="B20" s="68"/>
      <c r="C20" s="68"/>
      <c r="D20" s="68"/>
    </row>
    <row r="21" spans="1:4">
      <c r="A21" s="68"/>
      <c r="B21" s="68"/>
      <c r="C21" s="68"/>
      <c r="D21" s="68"/>
    </row>
    <row r="22" spans="1:4">
      <c r="A22" s="68"/>
      <c r="B22" s="68"/>
      <c r="C22" s="68"/>
      <c r="D22" s="68"/>
    </row>
    <row r="23" spans="1:4">
      <c r="A23" s="68"/>
      <c r="B23" s="68"/>
      <c r="C23" s="68"/>
      <c r="D23" s="68"/>
    </row>
    <row r="24" spans="1:4">
      <c r="A24" s="68"/>
      <c r="B24" s="68"/>
      <c r="C24" s="68"/>
      <c r="D24" s="68"/>
    </row>
    <row r="25" spans="1:4">
      <c r="A25" s="68"/>
      <c r="B25" s="68"/>
      <c r="C25" s="68"/>
      <c r="D25" s="68"/>
    </row>
    <row r="26" spans="1:4">
      <c r="A26" s="68"/>
      <c r="B26" s="68"/>
      <c r="C26" s="68"/>
      <c r="D26" s="68"/>
    </row>
    <row r="27" spans="1:4">
      <c r="A27" s="68"/>
      <c r="B27" s="68"/>
      <c r="C27" s="68"/>
      <c r="D27" s="68"/>
    </row>
    <row r="28" spans="1:4">
      <c r="A28" s="68"/>
      <c r="B28" s="68"/>
      <c r="C28" s="68"/>
      <c r="D28" s="68"/>
    </row>
    <row r="29" spans="1:4">
      <c r="A29" s="68"/>
      <c r="B29" s="68"/>
      <c r="C29" s="68"/>
      <c r="D29" s="68"/>
    </row>
    <row r="30" spans="1:4">
      <c r="A30" s="68"/>
      <c r="B30" s="68"/>
      <c r="C30" s="68"/>
      <c r="D30" s="68"/>
    </row>
    <row r="31" spans="1:4">
      <c r="A31" s="68"/>
      <c r="B31" s="68"/>
      <c r="C31" s="68"/>
      <c r="D31" s="68"/>
    </row>
    <row r="32" spans="1:4">
      <c r="A32" s="68"/>
      <c r="B32" s="68"/>
      <c r="C32" s="68"/>
      <c r="D32" s="68"/>
    </row>
    <row r="33" spans="1:4">
      <c r="A33" s="68"/>
      <c r="B33" s="68"/>
      <c r="C33" s="68"/>
      <c r="D33" s="68"/>
    </row>
    <row r="34" spans="1:4">
      <c r="A34" s="68"/>
      <c r="B34" s="68"/>
      <c r="C34" s="68"/>
      <c r="D34" s="68"/>
    </row>
    <row r="35" spans="1:4">
      <c r="A35" s="68"/>
      <c r="B35" s="68"/>
      <c r="C35" s="68"/>
      <c r="D35" s="68"/>
    </row>
    <row r="36" spans="1:4">
      <c r="A36" s="68"/>
      <c r="B36" s="68"/>
      <c r="C36" s="68"/>
      <c r="D36" s="68"/>
    </row>
    <row r="37" spans="1:4">
      <c r="A37" s="68"/>
      <c r="B37" s="68"/>
      <c r="C37" s="68"/>
      <c r="D37" s="68"/>
    </row>
    <row r="38" spans="1:4">
      <c r="A38" s="68"/>
      <c r="B38" s="68"/>
      <c r="C38" s="68"/>
      <c r="D38" s="68"/>
    </row>
    <row r="39" spans="1:4">
      <c r="A39" s="68"/>
      <c r="B39" s="68"/>
      <c r="C39" s="68"/>
      <c r="D39" s="68"/>
    </row>
  </sheetData>
  <pageMargins left="0.7" right="0.7" top="0.75" bottom="0.75" header="0.3" footer="0.3"/>
  <pageSetup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07"/>
  <sheetViews>
    <sheetView topLeftCell="A70" zoomScale="70" zoomScaleNormal="70" workbookViewId="0"/>
  </sheetViews>
  <sheetFormatPr defaultRowHeight="15"/>
  <cols>
    <col min="1" max="1" width="7.7109375" style="73" customWidth="1"/>
    <col min="2" max="2" width="1.85546875" style="73" customWidth="1"/>
    <col min="3" max="3" width="28.28515625" style="73" customWidth="1"/>
    <col min="4" max="4" width="13.140625" style="73" customWidth="1"/>
    <col min="5" max="5" width="17.140625" style="73" bestFit="1" customWidth="1"/>
    <col min="6" max="6" width="16.5703125" style="73" customWidth="1"/>
    <col min="7" max="7" width="17.42578125" style="73" customWidth="1"/>
    <col min="8" max="8" width="18.5703125" style="73" customWidth="1"/>
    <col min="9" max="9" width="15.85546875" style="73" customWidth="1"/>
    <col min="10" max="10" width="18.140625" style="73" customWidth="1"/>
    <col min="11" max="11" width="15.7109375" style="73" customWidth="1"/>
    <col min="12" max="12" width="15.85546875" style="73" customWidth="1"/>
    <col min="13" max="13" width="16.28515625" style="73" customWidth="1"/>
    <col min="14" max="14" width="16.42578125" style="73" customWidth="1"/>
    <col min="15" max="15" width="16" style="73" customWidth="1"/>
    <col min="16" max="16" width="17.28515625" style="73" customWidth="1"/>
    <col min="17" max="17" width="15.85546875" style="73" customWidth="1"/>
    <col min="18" max="18" width="17.85546875" style="73" customWidth="1"/>
    <col min="19" max="19" width="2.42578125" style="73" customWidth="1"/>
    <col min="20" max="20" width="16.7109375" style="73" customWidth="1"/>
    <col min="21" max="16384" width="9.140625" style="73"/>
  </cols>
  <sheetData>
    <row r="1" spans="1:69">
      <c r="R1" s="74"/>
    </row>
    <row r="2" spans="1:69">
      <c r="R2" s="74"/>
    </row>
    <row r="4" spans="1:69">
      <c r="R4" s="74" t="s">
        <v>110</v>
      </c>
    </row>
    <row r="5" spans="1:69">
      <c r="C5" s="75" t="s">
        <v>111</v>
      </c>
      <c r="D5" s="75"/>
      <c r="E5" s="75"/>
      <c r="F5" s="75"/>
      <c r="G5" s="75"/>
      <c r="H5" s="75"/>
      <c r="I5" s="75"/>
      <c r="J5" s="76" t="s">
        <v>112</v>
      </c>
      <c r="K5" s="76"/>
      <c r="L5" s="75"/>
      <c r="M5" s="75"/>
      <c r="N5" s="75"/>
      <c r="O5" s="77"/>
      <c r="Q5" s="78"/>
      <c r="R5" s="79" t="s">
        <v>113</v>
      </c>
      <c r="S5" s="80"/>
      <c r="T5" s="81"/>
      <c r="U5" s="81"/>
      <c r="V5" s="80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</row>
    <row r="6" spans="1:69">
      <c r="C6" s="75"/>
      <c r="D6" s="75"/>
      <c r="E6" s="75"/>
      <c r="F6" s="75"/>
      <c r="G6" s="75"/>
      <c r="H6" s="83" t="s">
        <v>114</v>
      </c>
      <c r="I6" s="83"/>
      <c r="J6" s="83" t="s">
        <v>115</v>
      </c>
      <c r="K6" s="83"/>
      <c r="L6" s="83"/>
      <c r="M6" s="83"/>
      <c r="N6" s="83"/>
      <c r="O6" s="77"/>
      <c r="Q6" s="78"/>
      <c r="R6" s="77"/>
      <c r="S6" s="80"/>
      <c r="T6" s="84"/>
      <c r="U6" s="81"/>
      <c r="V6" s="80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</row>
    <row r="7" spans="1:69"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Q7" s="78"/>
      <c r="R7" s="78" t="s">
        <v>116</v>
      </c>
      <c r="S7" s="80"/>
      <c r="T7" s="81"/>
      <c r="U7" s="81"/>
      <c r="V7" s="80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</row>
    <row r="8" spans="1:69">
      <c r="A8" s="85"/>
      <c r="C8" s="78"/>
      <c r="D8" s="78"/>
      <c r="E8" s="78"/>
      <c r="F8" s="78"/>
      <c r="G8" s="78"/>
      <c r="H8" s="78"/>
      <c r="I8" s="78"/>
      <c r="J8" s="86" t="s">
        <v>63</v>
      </c>
      <c r="K8" s="86"/>
      <c r="L8" s="78"/>
      <c r="M8" s="78"/>
      <c r="N8" s="78"/>
      <c r="O8" s="78"/>
      <c r="P8" s="78"/>
      <c r="Q8" s="78"/>
      <c r="R8" s="78"/>
      <c r="S8" s="80"/>
      <c r="T8" s="81"/>
      <c r="U8" s="81"/>
      <c r="V8" s="80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</row>
    <row r="9" spans="1:69">
      <c r="A9" s="85"/>
      <c r="C9" s="78"/>
      <c r="D9" s="78"/>
      <c r="E9" s="78"/>
      <c r="F9" s="78"/>
      <c r="G9" s="78"/>
      <c r="H9" s="78"/>
      <c r="I9" s="78"/>
      <c r="J9" s="87"/>
      <c r="K9" s="87"/>
      <c r="L9" s="78"/>
      <c r="M9" s="78"/>
      <c r="N9" s="78"/>
      <c r="O9" s="78"/>
      <c r="P9" s="78"/>
      <c r="Q9" s="78"/>
      <c r="R9" s="78"/>
      <c r="S9" s="80"/>
      <c r="T9" s="81"/>
      <c r="U9" s="81"/>
      <c r="V9" s="80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</row>
    <row r="10" spans="1:69">
      <c r="A10" s="85"/>
      <c r="C10" s="78" t="s">
        <v>117</v>
      </c>
      <c r="D10" s="78"/>
      <c r="E10" s="78"/>
      <c r="F10" s="78"/>
      <c r="G10" s="78"/>
      <c r="H10" s="78"/>
      <c r="I10" s="78"/>
      <c r="J10" s="87"/>
      <c r="K10" s="87"/>
      <c r="L10" s="78"/>
      <c r="M10" s="78"/>
      <c r="N10" s="78"/>
      <c r="O10" s="78"/>
      <c r="P10" s="78"/>
      <c r="Q10" s="78"/>
      <c r="R10" s="78"/>
      <c r="S10" s="80"/>
      <c r="T10" s="81"/>
      <c r="U10" s="81"/>
      <c r="V10" s="80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</row>
    <row r="11" spans="1:69">
      <c r="A11" s="85"/>
      <c r="C11" s="78" t="s">
        <v>118</v>
      </c>
      <c r="D11" s="78"/>
      <c r="E11" s="78"/>
      <c r="F11" s="78"/>
      <c r="G11" s="78"/>
      <c r="H11" s="78"/>
      <c r="I11" s="78"/>
      <c r="J11" s="87"/>
      <c r="K11" s="87"/>
      <c r="P11" s="78"/>
      <c r="Q11" s="78"/>
      <c r="R11" s="78"/>
      <c r="S11" s="80"/>
      <c r="T11" s="80"/>
      <c r="U11" s="80"/>
      <c r="V11" s="80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</row>
    <row r="12" spans="1:69">
      <c r="A12" s="85"/>
      <c r="C12" s="78"/>
      <c r="D12" s="78"/>
      <c r="E12" s="78"/>
      <c r="F12" s="78"/>
      <c r="G12" s="78"/>
      <c r="H12" s="78"/>
      <c r="I12" s="78"/>
      <c r="J12" s="78"/>
      <c r="K12" s="78"/>
      <c r="P12" s="88"/>
      <c r="Q12" s="78"/>
      <c r="R12" s="78"/>
      <c r="S12" s="80"/>
      <c r="T12" s="80"/>
      <c r="U12" s="80"/>
      <c r="V12" s="80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</row>
    <row r="13" spans="1:69">
      <c r="C13" s="89" t="s">
        <v>119</v>
      </c>
      <c r="D13" s="89"/>
      <c r="E13" s="89"/>
      <c r="F13" s="89"/>
      <c r="G13" s="89"/>
      <c r="H13" s="89" t="s">
        <v>120</v>
      </c>
      <c r="I13" s="89"/>
      <c r="J13" s="89" t="s">
        <v>121</v>
      </c>
      <c r="K13" s="89"/>
      <c r="L13" s="90" t="s">
        <v>122</v>
      </c>
      <c r="Q13" s="83"/>
      <c r="R13" s="90"/>
      <c r="S13" s="91"/>
      <c r="T13" s="90"/>
      <c r="U13" s="91"/>
      <c r="V13" s="9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</row>
    <row r="14" spans="1:69" ht="15.75">
      <c r="C14" s="93"/>
      <c r="D14" s="93"/>
      <c r="E14" s="93"/>
      <c r="F14" s="93"/>
      <c r="G14" s="93"/>
      <c r="H14" s="94" t="s">
        <v>123</v>
      </c>
      <c r="I14" s="94"/>
      <c r="J14" s="83"/>
      <c r="K14" s="83"/>
      <c r="Q14" s="83"/>
      <c r="S14" s="91"/>
      <c r="T14" s="95"/>
      <c r="U14" s="95"/>
      <c r="V14" s="9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</row>
    <row r="15" spans="1:69" ht="15.75">
      <c r="A15" s="85" t="s">
        <v>25</v>
      </c>
      <c r="C15" s="93"/>
      <c r="D15" s="93"/>
      <c r="E15" s="93"/>
      <c r="F15" s="93"/>
      <c r="G15" s="93"/>
      <c r="H15" s="96" t="s">
        <v>124</v>
      </c>
      <c r="I15" s="96"/>
      <c r="J15" s="97" t="s">
        <v>125</v>
      </c>
      <c r="K15" s="97"/>
      <c r="L15" s="97" t="s">
        <v>126</v>
      </c>
      <c r="Q15" s="83"/>
      <c r="S15" s="80"/>
      <c r="T15" s="98"/>
      <c r="U15" s="95"/>
      <c r="V15" s="9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</row>
    <row r="16" spans="1:69" ht="15.75">
      <c r="A16" s="85" t="s">
        <v>26</v>
      </c>
      <c r="C16" s="99"/>
      <c r="D16" s="99"/>
      <c r="E16" s="99"/>
      <c r="F16" s="99"/>
      <c r="G16" s="99"/>
      <c r="H16" s="83"/>
      <c r="I16" s="83"/>
      <c r="J16" s="83"/>
      <c r="K16" s="83"/>
      <c r="L16" s="83"/>
      <c r="Q16" s="83"/>
      <c r="R16" s="83"/>
      <c r="S16" s="80"/>
      <c r="T16" s="91"/>
      <c r="U16" s="91"/>
      <c r="V16" s="9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</row>
    <row r="17" spans="1:69" ht="15.75">
      <c r="A17" s="100"/>
      <c r="C17" s="93"/>
      <c r="D17" s="93"/>
      <c r="E17" s="93"/>
      <c r="F17" s="93"/>
      <c r="G17" s="93"/>
      <c r="H17" s="83"/>
      <c r="I17" s="83"/>
      <c r="J17" s="83"/>
      <c r="K17" s="83"/>
      <c r="L17" s="83"/>
      <c r="Q17" s="83"/>
      <c r="R17" s="83"/>
      <c r="S17" s="80"/>
      <c r="T17" s="91"/>
      <c r="U17" s="91"/>
      <c r="V17" s="9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</row>
    <row r="18" spans="1:69">
      <c r="A18" s="101">
        <v>1</v>
      </c>
      <c r="C18" s="93" t="s">
        <v>127</v>
      </c>
      <c r="D18" s="93"/>
      <c r="E18" s="93"/>
      <c r="F18" s="93"/>
      <c r="G18" s="93"/>
      <c r="H18" s="102" t="s">
        <v>128</v>
      </c>
      <c r="I18" s="102"/>
      <c r="J18" s="103">
        <f>222359703+8134708</f>
        <v>230494411</v>
      </c>
      <c r="K18" s="83"/>
      <c r="Q18" s="83"/>
      <c r="R18" s="83"/>
      <c r="S18" s="80"/>
      <c r="T18" s="91"/>
      <c r="U18" s="91"/>
      <c r="V18" s="9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</row>
    <row r="19" spans="1:69">
      <c r="A19" s="101" t="s">
        <v>129</v>
      </c>
      <c r="C19" s="93" t="s">
        <v>130</v>
      </c>
      <c r="D19" s="93"/>
      <c r="E19" s="93"/>
      <c r="F19" s="93"/>
      <c r="G19" s="93"/>
      <c r="H19" s="102" t="s">
        <v>131</v>
      </c>
      <c r="I19" s="102"/>
      <c r="J19" s="104">
        <v>88312123</v>
      </c>
      <c r="K19" s="105"/>
      <c r="Q19" s="83"/>
      <c r="R19" s="83"/>
      <c r="S19" s="80"/>
      <c r="T19" s="91"/>
      <c r="U19" s="91"/>
      <c r="V19" s="9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</row>
    <row r="20" spans="1:69">
      <c r="A20" s="101">
        <v>2</v>
      </c>
      <c r="C20" s="93" t="s">
        <v>132</v>
      </c>
      <c r="D20" s="93"/>
      <c r="E20" s="93"/>
      <c r="F20" s="93"/>
      <c r="G20" s="93"/>
      <c r="H20" s="102" t="s">
        <v>133</v>
      </c>
      <c r="I20" s="102"/>
      <c r="J20" s="106">
        <f>J18-J19</f>
        <v>142182288</v>
      </c>
      <c r="K20" s="107"/>
      <c r="Q20" s="83"/>
      <c r="R20" s="83"/>
      <c r="S20" s="80"/>
      <c r="T20" s="91"/>
      <c r="U20" s="91"/>
      <c r="V20" s="9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</row>
    <row r="21" spans="1:69">
      <c r="A21" s="101"/>
      <c r="H21" s="102"/>
      <c r="I21" s="102"/>
      <c r="Q21" s="83"/>
      <c r="R21" s="83"/>
      <c r="S21" s="80"/>
      <c r="T21" s="91"/>
      <c r="U21" s="91"/>
      <c r="V21" s="9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</row>
    <row r="22" spans="1:69">
      <c r="A22" s="101"/>
      <c r="C22" s="93" t="s">
        <v>134</v>
      </c>
      <c r="D22" s="93"/>
      <c r="E22" s="93"/>
      <c r="F22" s="93"/>
      <c r="G22" s="93"/>
      <c r="H22" s="102"/>
      <c r="I22" s="102"/>
      <c r="J22" s="83"/>
      <c r="K22" s="83"/>
      <c r="L22" s="83"/>
      <c r="Q22" s="83"/>
      <c r="R22" s="83"/>
      <c r="S22" s="91"/>
      <c r="T22" s="91"/>
      <c r="U22" s="91"/>
      <c r="V22" s="9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</row>
    <row r="23" spans="1:69">
      <c r="A23" s="101">
        <v>3</v>
      </c>
      <c r="C23" s="93" t="s">
        <v>135</v>
      </c>
      <c r="D23" s="93"/>
      <c r="E23" s="93"/>
      <c r="F23" s="93"/>
      <c r="G23" s="93"/>
      <c r="H23" s="102" t="s">
        <v>136</v>
      </c>
      <c r="I23" s="102"/>
      <c r="J23" s="103">
        <v>9714015</v>
      </c>
      <c r="K23" s="83"/>
      <c r="Q23" s="83"/>
      <c r="R23" s="83"/>
      <c r="S23" s="91"/>
      <c r="T23" s="91"/>
      <c r="U23" s="91"/>
      <c r="V23" s="9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</row>
    <row r="24" spans="1:69">
      <c r="A24" s="101" t="s">
        <v>137</v>
      </c>
      <c r="C24" s="93" t="s">
        <v>138</v>
      </c>
      <c r="D24" s="93"/>
      <c r="E24" s="93"/>
      <c r="F24" s="93"/>
      <c r="G24" s="93"/>
      <c r="H24" s="102" t="s">
        <v>139</v>
      </c>
      <c r="I24" s="102"/>
      <c r="J24" s="103">
        <v>11360515</v>
      </c>
      <c r="K24" s="83"/>
      <c r="Q24" s="83"/>
      <c r="R24" s="83"/>
      <c r="S24" s="91"/>
      <c r="T24" s="91"/>
      <c r="U24" s="91"/>
      <c r="V24" s="9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</row>
    <row r="25" spans="1:69">
      <c r="A25" s="101" t="s">
        <v>140</v>
      </c>
      <c r="C25" s="93" t="s">
        <v>141</v>
      </c>
      <c r="D25" s="93"/>
      <c r="E25" s="93"/>
      <c r="F25" s="93"/>
      <c r="G25" s="93"/>
      <c r="H25" s="102" t="s">
        <v>142</v>
      </c>
      <c r="I25" s="102"/>
      <c r="J25" s="103">
        <v>569999</v>
      </c>
      <c r="K25" s="83"/>
      <c r="Q25" s="83"/>
      <c r="R25" s="83"/>
      <c r="S25" s="91"/>
      <c r="T25" s="91"/>
      <c r="U25" s="91"/>
      <c r="V25" s="9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</row>
    <row r="26" spans="1:69">
      <c r="A26" s="101" t="s">
        <v>143</v>
      </c>
      <c r="C26" s="93" t="s">
        <v>144</v>
      </c>
      <c r="D26" s="93"/>
      <c r="E26" s="93"/>
      <c r="F26" s="93"/>
      <c r="G26" s="93"/>
      <c r="H26" s="102" t="s">
        <v>145</v>
      </c>
      <c r="I26" s="102"/>
      <c r="J26" s="104">
        <v>4047669</v>
      </c>
      <c r="K26" s="105"/>
      <c r="Q26" s="83"/>
      <c r="R26" s="83"/>
      <c r="S26" s="91"/>
      <c r="T26" s="91"/>
      <c r="U26" s="91"/>
      <c r="V26" s="9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</row>
    <row r="27" spans="1:69">
      <c r="A27" s="101" t="s">
        <v>146</v>
      </c>
      <c r="C27" s="93" t="s">
        <v>147</v>
      </c>
      <c r="D27" s="93"/>
      <c r="E27" s="93"/>
      <c r="F27" s="93"/>
      <c r="G27" s="93"/>
      <c r="H27" s="102" t="s">
        <v>148</v>
      </c>
      <c r="I27" s="102"/>
      <c r="J27" s="106">
        <f>J24-(J25+J26)</f>
        <v>6742847</v>
      </c>
      <c r="K27" s="83"/>
      <c r="Q27" s="83"/>
      <c r="R27" s="83"/>
      <c r="S27" s="91"/>
      <c r="T27" s="91"/>
      <c r="U27" s="91"/>
      <c r="V27" s="9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</row>
    <row r="28" spans="1:69">
      <c r="A28" s="101"/>
      <c r="C28" s="93"/>
      <c r="D28" s="93"/>
      <c r="E28" s="93"/>
      <c r="F28" s="93"/>
      <c r="G28" s="93"/>
      <c r="H28" s="102"/>
      <c r="I28" s="102"/>
      <c r="J28" s="83"/>
      <c r="K28" s="83"/>
      <c r="Q28" s="83"/>
      <c r="R28" s="83"/>
      <c r="S28" s="91"/>
      <c r="T28" s="91"/>
      <c r="U28" s="91"/>
      <c r="V28" s="9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</row>
    <row r="29" spans="1:69" ht="15.75">
      <c r="A29" s="101">
        <v>4</v>
      </c>
      <c r="C29" s="99" t="s">
        <v>149</v>
      </c>
      <c r="D29" s="99"/>
      <c r="E29" s="99"/>
      <c r="F29" s="99"/>
      <c r="G29" s="93"/>
      <c r="H29" s="102" t="s">
        <v>150</v>
      </c>
      <c r="I29" s="102"/>
      <c r="J29" s="108">
        <f>IF(J27=0,0,J27/J19)</f>
        <v>7.6352450501048427E-2</v>
      </c>
      <c r="K29" s="108"/>
      <c r="L29" s="109">
        <f>J29</f>
        <v>7.6352450501048427E-2</v>
      </c>
      <c r="Q29" s="83"/>
      <c r="R29" s="83"/>
      <c r="S29" s="91"/>
      <c r="T29" s="91"/>
      <c r="U29" s="91"/>
      <c r="V29" s="9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</row>
    <row r="30" spans="1:69">
      <c r="A30" s="101"/>
      <c r="C30" s="93"/>
      <c r="D30" s="93"/>
      <c r="E30" s="93"/>
      <c r="F30" s="93"/>
      <c r="G30" s="93"/>
      <c r="H30" s="102"/>
      <c r="I30" s="102"/>
      <c r="J30" s="83"/>
      <c r="K30" s="83"/>
      <c r="Q30" s="83"/>
      <c r="R30" s="83"/>
      <c r="S30" s="91"/>
      <c r="T30" s="91"/>
      <c r="U30" s="91"/>
      <c r="V30" s="9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</row>
    <row r="31" spans="1:69">
      <c r="A31" s="101"/>
      <c r="C31" s="93"/>
      <c r="D31" s="93"/>
      <c r="E31" s="93"/>
      <c r="F31" s="93"/>
      <c r="G31" s="93"/>
      <c r="H31" s="102"/>
      <c r="I31" s="102"/>
      <c r="J31" s="83"/>
      <c r="K31" s="83"/>
      <c r="Q31" s="83"/>
      <c r="R31" s="83"/>
      <c r="S31" s="91"/>
      <c r="T31" s="91"/>
      <c r="U31" s="91"/>
      <c r="V31" s="9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</row>
    <row r="32" spans="1:69" ht="15.75">
      <c r="A32" s="101"/>
      <c r="C32" s="93" t="s">
        <v>151</v>
      </c>
      <c r="D32" s="93"/>
      <c r="E32" s="93"/>
      <c r="F32" s="93"/>
      <c r="G32" s="93"/>
      <c r="H32" s="102"/>
      <c r="I32" s="102"/>
      <c r="J32" s="110"/>
      <c r="K32" s="110"/>
      <c r="L32" s="111"/>
      <c r="Q32" s="83"/>
      <c r="R32" s="108"/>
      <c r="S32" s="112"/>
      <c r="T32" s="113"/>
      <c r="U32" s="91"/>
      <c r="V32" s="9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</row>
    <row r="33" spans="1:69" ht="15.75">
      <c r="A33" s="101" t="s">
        <v>152</v>
      </c>
      <c r="C33" s="93" t="s">
        <v>153</v>
      </c>
      <c r="D33" s="93"/>
      <c r="E33" s="93"/>
      <c r="F33" s="93"/>
      <c r="G33" s="93"/>
      <c r="H33" s="102" t="s">
        <v>154</v>
      </c>
      <c r="I33" s="102"/>
      <c r="J33" s="106">
        <f>J23-J27</f>
        <v>2971168</v>
      </c>
      <c r="K33" s="110"/>
      <c r="L33" s="111"/>
      <c r="Q33" s="83"/>
      <c r="R33" s="108"/>
      <c r="S33" s="112"/>
      <c r="T33" s="113"/>
      <c r="U33" s="91"/>
      <c r="V33" s="9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</row>
    <row r="34" spans="1:69" ht="15.75">
      <c r="A34" s="101" t="s">
        <v>155</v>
      </c>
      <c r="C34" s="93" t="s">
        <v>156</v>
      </c>
      <c r="D34" s="93"/>
      <c r="E34" s="93"/>
      <c r="F34" s="93"/>
      <c r="G34" s="93"/>
      <c r="H34" s="102" t="s">
        <v>157</v>
      </c>
      <c r="I34" s="102"/>
      <c r="J34" s="110">
        <f>IF(J33=0,0,J33/J18)</f>
        <v>1.2890412340627209E-2</v>
      </c>
      <c r="K34" s="110"/>
      <c r="L34" s="111">
        <f>J34</f>
        <v>1.2890412340627209E-2</v>
      </c>
      <c r="Q34" s="83"/>
      <c r="R34" s="108"/>
      <c r="S34" s="112"/>
      <c r="T34" s="113"/>
      <c r="U34" s="91"/>
      <c r="V34" s="9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</row>
    <row r="35" spans="1:69" ht="15.75">
      <c r="A35" s="101"/>
      <c r="C35" s="93"/>
      <c r="D35" s="93"/>
      <c r="E35" s="93"/>
      <c r="F35" s="93"/>
      <c r="G35" s="93"/>
      <c r="H35" s="102"/>
      <c r="I35" s="102"/>
      <c r="J35" s="110"/>
      <c r="K35" s="110"/>
      <c r="L35" s="111"/>
      <c r="Q35" s="83"/>
      <c r="R35" s="108"/>
      <c r="S35" s="112"/>
      <c r="T35" s="113"/>
      <c r="U35" s="91"/>
      <c r="V35" s="9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</row>
    <row r="36" spans="1:69" ht="15.75">
      <c r="A36" s="114"/>
      <c r="B36" s="82"/>
      <c r="C36" s="93" t="s">
        <v>158</v>
      </c>
      <c r="D36" s="93"/>
      <c r="E36" s="93"/>
      <c r="F36" s="93"/>
      <c r="G36" s="93"/>
      <c r="H36" s="115"/>
      <c r="I36" s="115"/>
      <c r="J36" s="83"/>
      <c r="K36" s="83"/>
      <c r="L36" s="83"/>
      <c r="N36" s="82"/>
      <c r="O36" s="82"/>
      <c r="Q36" s="83"/>
      <c r="R36" s="108"/>
      <c r="S36" s="112"/>
      <c r="T36" s="113"/>
      <c r="U36" s="91"/>
      <c r="V36" s="9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</row>
    <row r="37" spans="1:69" ht="15.75">
      <c r="A37" s="114" t="s">
        <v>159</v>
      </c>
      <c r="B37" s="82"/>
      <c r="C37" s="93" t="s">
        <v>160</v>
      </c>
      <c r="D37" s="93"/>
      <c r="E37" s="93"/>
      <c r="F37" s="93"/>
      <c r="G37" s="93"/>
      <c r="H37" s="102" t="s">
        <v>161</v>
      </c>
      <c r="I37" s="102"/>
      <c r="J37" s="103">
        <f>122944+141283</f>
        <v>264227</v>
      </c>
      <c r="K37" s="83"/>
      <c r="L37" s="82"/>
      <c r="N37" s="82"/>
      <c r="O37" s="82"/>
      <c r="Q37" s="83"/>
      <c r="R37" s="108"/>
      <c r="S37" s="112"/>
      <c r="T37" s="113"/>
      <c r="U37" s="91"/>
      <c r="V37" s="9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</row>
    <row r="38" spans="1:69" ht="15.75">
      <c r="A38" s="114" t="s">
        <v>162</v>
      </c>
      <c r="B38" s="82"/>
      <c r="C38" s="93" t="s">
        <v>163</v>
      </c>
      <c r="D38" s="93"/>
      <c r="E38" s="93"/>
      <c r="F38" s="93"/>
      <c r="G38" s="93"/>
      <c r="H38" s="102" t="s">
        <v>164</v>
      </c>
      <c r="I38" s="102"/>
      <c r="J38" s="110">
        <f>IF(J37=0,0,J37/J18)</f>
        <v>1.1463488370657283E-3</v>
      </c>
      <c r="K38" s="110"/>
      <c r="L38" s="111">
        <f>J38</f>
        <v>1.1463488370657283E-3</v>
      </c>
      <c r="N38" s="82"/>
      <c r="O38" s="82"/>
      <c r="Q38" s="83"/>
      <c r="R38" s="108"/>
      <c r="S38" s="112"/>
      <c r="T38" s="113"/>
      <c r="U38" s="91"/>
      <c r="V38" s="9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</row>
    <row r="39" spans="1:69" ht="15.75">
      <c r="A39" s="101"/>
      <c r="C39" s="93"/>
      <c r="D39" s="93"/>
      <c r="E39" s="93"/>
      <c r="F39" s="93"/>
      <c r="G39" s="93"/>
      <c r="H39" s="102"/>
      <c r="I39" s="102"/>
      <c r="J39" s="110"/>
      <c r="K39" s="110"/>
      <c r="L39" s="111"/>
      <c r="Q39" s="83"/>
      <c r="R39" s="108"/>
      <c r="S39" s="112"/>
      <c r="T39" s="113"/>
      <c r="U39" s="91"/>
      <c r="V39" s="9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</row>
    <row r="40" spans="1:69">
      <c r="A40" s="116"/>
      <c r="C40" s="93" t="s">
        <v>165</v>
      </c>
      <c r="D40" s="93"/>
      <c r="E40" s="93"/>
      <c r="F40" s="93"/>
      <c r="G40" s="93"/>
      <c r="H40" s="115"/>
      <c r="I40" s="115"/>
      <c r="J40" s="83"/>
      <c r="K40" s="83"/>
      <c r="L40" s="83"/>
      <c r="Q40" s="83"/>
      <c r="R40" s="83"/>
      <c r="S40" s="91"/>
      <c r="T40" s="83"/>
      <c r="U40" s="91"/>
      <c r="V40" s="9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</row>
    <row r="41" spans="1:69" ht="15.75">
      <c r="A41" s="116" t="s">
        <v>166</v>
      </c>
      <c r="C41" s="93" t="s">
        <v>167</v>
      </c>
      <c r="D41" s="93"/>
      <c r="E41" s="93"/>
      <c r="F41" s="93"/>
      <c r="G41" s="93"/>
      <c r="H41" s="102" t="s">
        <v>168</v>
      </c>
      <c r="I41" s="102"/>
      <c r="J41" s="103">
        <v>1833185</v>
      </c>
      <c r="K41" s="83"/>
      <c r="Q41" s="83"/>
      <c r="R41" s="117"/>
      <c r="S41" s="91"/>
      <c r="T41" s="118"/>
      <c r="U41" s="95"/>
      <c r="V41" s="9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</row>
    <row r="42" spans="1:69" ht="15.75">
      <c r="A42" s="116" t="s">
        <v>169</v>
      </c>
      <c r="C42" s="93" t="s">
        <v>170</v>
      </c>
      <c r="D42" s="93"/>
      <c r="E42" s="93"/>
      <c r="F42" s="93"/>
      <c r="G42" s="93"/>
      <c r="H42" s="102" t="s">
        <v>171</v>
      </c>
      <c r="I42" s="102"/>
      <c r="J42" s="110">
        <f>IF(J41=0,0,J41/J18)</f>
        <v>7.9532731056112249E-3</v>
      </c>
      <c r="K42" s="110"/>
      <c r="L42" s="111">
        <f>J42</f>
        <v>7.9532731056112249E-3</v>
      </c>
      <c r="Q42" s="83"/>
      <c r="R42" s="108"/>
      <c r="S42" s="91"/>
      <c r="T42" s="113"/>
      <c r="U42" s="95"/>
      <c r="V42" s="9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</row>
    <row r="43" spans="1:69">
      <c r="A43" s="116"/>
      <c r="C43" s="93"/>
      <c r="D43" s="93"/>
      <c r="E43" s="93"/>
      <c r="F43" s="93"/>
      <c r="G43" s="93"/>
      <c r="H43" s="102"/>
      <c r="I43" s="102"/>
      <c r="J43" s="83"/>
      <c r="K43" s="83"/>
      <c r="L43" s="83"/>
      <c r="Q43" s="83"/>
      <c r="U43" s="91"/>
      <c r="V43" s="9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</row>
    <row r="44" spans="1:69" ht="15.75">
      <c r="A44" s="119" t="s">
        <v>172</v>
      </c>
      <c r="B44" s="120"/>
      <c r="C44" s="99" t="s">
        <v>173</v>
      </c>
      <c r="D44" s="99"/>
      <c r="E44" s="99"/>
      <c r="F44" s="99"/>
      <c r="G44" s="99"/>
      <c r="H44" s="94" t="s">
        <v>174</v>
      </c>
      <c r="I44" s="94"/>
      <c r="J44" s="121">
        <f>J34+J38+J42</f>
        <v>2.1990034283304163E-2</v>
      </c>
      <c r="K44" s="121"/>
      <c r="L44" s="121">
        <f>L34+L38+L42</f>
        <v>2.1990034283304163E-2</v>
      </c>
      <c r="Q44" s="83"/>
      <c r="U44" s="91"/>
      <c r="V44" s="9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</row>
    <row r="45" spans="1:69">
      <c r="A45" s="116"/>
      <c r="C45" s="93"/>
      <c r="D45" s="93"/>
      <c r="E45" s="93"/>
      <c r="F45" s="93"/>
      <c r="G45" s="93"/>
      <c r="H45" s="102"/>
      <c r="I45" s="102"/>
      <c r="J45" s="83"/>
      <c r="K45" s="83"/>
      <c r="L45" s="83"/>
      <c r="Q45" s="83"/>
      <c r="R45" s="83"/>
      <c r="S45" s="91"/>
      <c r="T45" s="122"/>
      <c r="U45" s="91"/>
      <c r="V45" s="9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</row>
    <row r="46" spans="1:69">
      <c r="A46" s="114"/>
      <c r="B46" s="123"/>
      <c r="C46" s="83" t="s">
        <v>175</v>
      </c>
      <c r="D46" s="83"/>
      <c r="E46" s="83"/>
      <c r="F46" s="83"/>
      <c r="G46" s="83"/>
      <c r="H46" s="102"/>
      <c r="I46" s="102"/>
      <c r="J46" s="83"/>
      <c r="K46" s="83"/>
      <c r="L46" s="83"/>
      <c r="Q46" s="124"/>
      <c r="R46" s="123"/>
      <c r="U46" s="95"/>
      <c r="V46" s="91" t="s">
        <v>114</v>
      </c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</row>
    <row r="47" spans="1:69">
      <c r="A47" s="116" t="s">
        <v>176</v>
      </c>
      <c r="B47" s="123"/>
      <c r="C47" s="83" t="s">
        <v>177</v>
      </c>
      <c r="D47" s="83"/>
      <c r="E47" s="83"/>
      <c r="F47" s="83"/>
      <c r="G47" s="83"/>
      <c r="H47" s="102" t="s">
        <v>178</v>
      </c>
      <c r="I47" s="102"/>
      <c r="J47" s="103">
        <v>4435337</v>
      </c>
      <c r="K47" s="83"/>
      <c r="L47" s="83"/>
      <c r="Q47" s="124"/>
      <c r="R47" s="123"/>
      <c r="U47" s="95"/>
      <c r="V47" s="91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</row>
    <row r="48" spans="1:69" ht="15.75">
      <c r="A48" s="116" t="s">
        <v>179</v>
      </c>
      <c r="B48" s="123"/>
      <c r="C48" s="83" t="s">
        <v>180</v>
      </c>
      <c r="D48" s="83"/>
      <c r="E48" s="83"/>
      <c r="F48" s="83"/>
      <c r="G48" s="83"/>
      <c r="H48" s="102" t="s">
        <v>181</v>
      </c>
      <c r="I48" s="102"/>
      <c r="J48" s="110">
        <f>IF(J47=0,0,J47/J20)</f>
        <v>3.1194722369357285E-2</v>
      </c>
      <c r="K48" s="110"/>
      <c r="L48" s="111">
        <f>J48</f>
        <v>3.1194722369357285E-2</v>
      </c>
      <c r="Q48" s="124"/>
      <c r="R48" s="123"/>
      <c r="S48" s="91"/>
      <c r="T48" s="91"/>
      <c r="U48" s="95"/>
      <c r="V48" s="91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</row>
    <row r="49" spans="1:69">
      <c r="A49" s="116"/>
      <c r="C49" s="83"/>
      <c r="D49" s="83"/>
      <c r="E49" s="83"/>
      <c r="F49" s="83"/>
      <c r="G49" s="83"/>
      <c r="H49" s="102"/>
      <c r="I49" s="102"/>
      <c r="J49" s="83"/>
      <c r="K49" s="83"/>
      <c r="L49" s="83"/>
      <c r="Q49" s="83"/>
      <c r="S49" s="80"/>
      <c r="T49" s="91"/>
      <c r="U49" s="80"/>
      <c r="V49" s="9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</row>
    <row r="50" spans="1:69">
      <c r="A50" s="116"/>
      <c r="C50" s="93" t="s">
        <v>182</v>
      </c>
      <c r="D50" s="93"/>
      <c r="E50" s="93"/>
      <c r="F50" s="93"/>
      <c r="G50" s="93"/>
      <c r="H50" s="125"/>
      <c r="I50" s="125"/>
      <c r="Q50" s="83"/>
      <c r="S50" s="91"/>
      <c r="T50" s="91"/>
      <c r="U50" s="91"/>
      <c r="V50" s="9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</row>
    <row r="51" spans="1:69">
      <c r="A51" s="116" t="s">
        <v>183</v>
      </c>
      <c r="C51" s="93" t="s">
        <v>184</v>
      </c>
      <c r="D51" s="93"/>
      <c r="E51" s="93"/>
      <c r="F51" s="93"/>
      <c r="G51" s="93"/>
      <c r="H51" s="102" t="s">
        <v>185</v>
      </c>
      <c r="I51" s="102"/>
      <c r="J51" s="103">
        <v>9909856</v>
      </c>
      <c r="K51" s="83"/>
      <c r="L51" s="83"/>
      <c r="Q51" s="83"/>
      <c r="S51" s="91"/>
      <c r="T51" s="91"/>
      <c r="U51" s="91"/>
      <c r="V51" s="9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</row>
    <row r="52" spans="1:69" ht="15.75">
      <c r="A52" s="116" t="s">
        <v>186</v>
      </c>
      <c r="B52" s="123"/>
      <c r="C52" s="83" t="s">
        <v>187</v>
      </c>
      <c r="D52" s="83"/>
      <c r="E52" s="83"/>
      <c r="F52" s="83"/>
      <c r="G52" s="83"/>
      <c r="H52" s="102" t="s">
        <v>188</v>
      </c>
      <c r="I52" s="102"/>
      <c r="J52" s="126">
        <f>IF(J51=0,0,J51/J20)</f>
        <v>6.9698245396079148E-2</v>
      </c>
      <c r="K52" s="126"/>
      <c r="L52" s="111">
        <f>J52</f>
        <v>6.9698245396079148E-2</v>
      </c>
      <c r="Q52" s="83"/>
      <c r="T52" s="127"/>
      <c r="U52" s="95"/>
      <c r="V52" s="91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</row>
    <row r="53" spans="1:69">
      <c r="A53" s="116"/>
      <c r="C53" s="93"/>
      <c r="D53" s="93"/>
      <c r="E53" s="93"/>
      <c r="F53" s="93"/>
      <c r="G53" s="93"/>
      <c r="H53" s="102"/>
      <c r="I53" s="102"/>
      <c r="J53" s="83"/>
      <c r="K53" s="83"/>
      <c r="L53" s="83"/>
      <c r="Q53" s="83"/>
      <c r="R53" s="125"/>
      <c r="S53" s="91"/>
      <c r="T53" s="91"/>
      <c r="U53" s="91"/>
      <c r="V53" s="9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</row>
    <row r="54" spans="1:69" ht="15.75">
      <c r="A54" s="119" t="s">
        <v>189</v>
      </c>
      <c r="B54" s="120"/>
      <c r="C54" s="99" t="s">
        <v>190</v>
      </c>
      <c r="D54" s="99"/>
      <c r="E54" s="99"/>
      <c r="F54" s="99"/>
      <c r="G54" s="99"/>
      <c r="H54" s="94" t="s">
        <v>191</v>
      </c>
      <c r="I54" s="94"/>
      <c r="J54" s="128"/>
      <c r="K54" s="128"/>
      <c r="L54" s="121">
        <f>L48+L52</f>
        <v>0.10089296776543644</v>
      </c>
      <c r="Q54" s="83"/>
      <c r="R54" s="125"/>
      <c r="S54" s="91"/>
      <c r="T54" s="91"/>
      <c r="U54" s="91"/>
      <c r="V54" s="9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</row>
    <row r="55" spans="1:69">
      <c r="Q55" s="129"/>
      <c r="R55" s="129"/>
      <c r="S55" s="91"/>
      <c r="T55" s="91"/>
      <c r="U55" s="91"/>
      <c r="V55" s="9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</row>
    <row r="56" spans="1:69">
      <c r="A56" s="85"/>
      <c r="C56" s="130"/>
      <c r="D56" s="130"/>
      <c r="E56" s="130"/>
      <c r="F56" s="130"/>
      <c r="G56" s="130"/>
      <c r="H56" s="130"/>
      <c r="I56" s="130"/>
      <c r="J56" s="83"/>
      <c r="K56" s="83"/>
      <c r="L56" s="130"/>
      <c r="M56" s="130"/>
      <c r="N56" s="130"/>
      <c r="O56" s="130"/>
      <c r="Q56" s="83"/>
      <c r="R56" s="83"/>
      <c r="S56" s="91"/>
      <c r="T56" s="91"/>
      <c r="U56" s="95"/>
      <c r="V56" s="91" t="s">
        <v>114</v>
      </c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</row>
    <row r="57" spans="1:69">
      <c r="R57" s="74"/>
    </row>
    <row r="58" spans="1:69">
      <c r="R58" s="74"/>
    </row>
    <row r="60" spans="1:69">
      <c r="A60" s="85"/>
      <c r="C60" s="130"/>
      <c r="D60" s="130"/>
      <c r="E60" s="130"/>
      <c r="F60" s="130"/>
      <c r="G60" s="130"/>
      <c r="H60" s="130"/>
      <c r="I60" s="130"/>
      <c r="J60" s="83"/>
      <c r="K60" s="83"/>
      <c r="L60" s="130"/>
      <c r="M60" s="130"/>
      <c r="N60" s="130"/>
      <c r="O60" s="130"/>
      <c r="Q60" s="83"/>
      <c r="S60" s="91"/>
      <c r="T60" s="80"/>
      <c r="U60" s="91"/>
      <c r="V60" s="9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</row>
    <row r="61" spans="1:69">
      <c r="A61" s="85"/>
      <c r="C61" s="93" t="str">
        <f>C5</f>
        <v>Formula Rate calculation</v>
      </c>
      <c r="D61" s="93"/>
      <c r="E61" s="93"/>
      <c r="F61" s="93"/>
      <c r="G61" s="93"/>
      <c r="H61" s="130"/>
      <c r="I61" s="130"/>
      <c r="J61" s="130" t="str">
        <f>J5</f>
        <v xml:space="preserve">     Rate Formula Template</v>
      </c>
      <c r="K61" s="130"/>
      <c r="L61" s="130"/>
      <c r="M61" s="130"/>
      <c r="N61" s="130"/>
      <c r="O61" s="130"/>
      <c r="Q61" s="83"/>
      <c r="R61" s="74" t="str">
        <f>R4</f>
        <v>Attachment MM - Generic Company</v>
      </c>
      <c r="S61" s="91"/>
      <c r="T61" s="80"/>
      <c r="U61" s="91"/>
      <c r="V61" s="9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</row>
    <row r="62" spans="1:69">
      <c r="A62" s="85"/>
      <c r="C62" s="93"/>
      <c r="D62" s="93"/>
      <c r="E62" s="93"/>
      <c r="F62" s="93"/>
      <c r="G62" s="93"/>
      <c r="H62" s="130"/>
      <c r="I62" s="130"/>
      <c r="J62" s="130" t="str">
        <f>J6</f>
        <v xml:space="preserve"> Utilizing Attachment O Data</v>
      </c>
      <c r="K62" s="130"/>
      <c r="L62" s="130"/>
      <c r="M62" s="130"/>
      <c r="N62" s="130"/>
      <c r="O62" s="130"/>
      <c r="P62" s="83"/>
      <c r="Q62" s="83"/>
      <c r="R62" s="131" t="str">
        <f>R5</f>
        <v>For  the 12 months ended 12/31/15</v>
      </c>
      <c r="S62" s="91"/>
      <c r="T62" s="80"/>
      <c r="U62" s="91"/>
      <c r="V62" s="9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</row>
    <row r="63" spans="1:69" ht="14.25" customHeight="1">
      <c r="A63" s="85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Q63" s="83"/>
      <c r="R63" s="130" t="s">
        <v>192</v>
      </c>
      <c r="S63" s="91"/>
      <c r="T63" s="80"/>
      <c r="U63" s="91"/>
      <c r="V63" s="9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</row>
    <row r="64" spans="1:69">
      <c r="A64" s="85"/>
      <c r="H64" s="130"/>
      <c r="I64" s="130"/>
      <c r="J64" s="130" t="str">
        <f>J8</f>
        <v>Montana-Dakota Utilities Co.</v>
      </c>
      <c r="K64" s="130"/>
      <c r="L64" s="130"/>
      <c r="M64" s="130"/>
      <c r="N64" s="130"/>
      <c r="O64" s="130"/>
      <c r="P64" s="130"/>
      <c r="Q64" s="83"/>
      <c r="R64" s="83"/>
      <c r="S64" s="91"/>
      <c r="T64" s="80"/>
      <c r="U64" s="91"/>
      <c r="V64" s="9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</row>
    <row r="65" spans="1:69">
      <c r="A65" s="85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1"/>
      <c r="T65" s="80"/>
      <c r="U65" s="91"/>
      <c r="V65" s="9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</row>
    <row r="66" spans="1:69" ht="15.75">
      <c r="A66" s="85"/>
      <c r="C66" s="130"/>
      <c r="D66" s="130"/>
      <c r="E66" s="130"/>
      <c r="F66" s="130"/>
      <c r="G66" s="130"/>
      <c r="H66" s="99" t="s">
        <v>193</v>
      </c>
      <c r="I66" s="99"/>
      <c r="L66" s="78"/>
      <c r="M66" s="78"/>
      <c r="N66" s="78"/>
      <c r="O66" s="78"/>
      <c r="P66" s="78"/>
      <c r="Q66" s="83"/>
      <c r="R66" s="83"/>
      <c r="S66" s="91"/>
      <c r="T66" s="80"/>
      <c r="U66" s="91"/>
      <c r="V66" s="9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</row>
    <row r="67" spans="1:69" ht="15.75">
      <c r="A67" s="85"/>
      <c r="C67" s="130"/>
      <c r="D67" s="130"/>
      <c r="E67" s="130"/>
      <c r="F67" s="130"/>
      <c r="G67" s="130"/>
      <c r="H67" s="99"/>
      <c r="I67" s="99"/>
      <c r="L67" s="78"/>
      <c r="M67" s="78"/>
      <c r="N67" s="78"/>
      <c r="O67" s="78"/>
      <c r="P67" s="78"/>
      <c r="Q67" s="83"/>
      <c r="R67" s="83"/>
      <c r="S67" s="91"/>
      <c r="T67" s="80"/>
      <c r="U67" s="91"/>
      <c r="V67" s="9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</row>
    <row r="68" spans="1:69" ht="15.75">
      <c r="A68" s="132"/>
      <c r="C68" s="133" t="s">
        <v>119</v>
      </c>
      <c r="D68" s="133" t="s">
        <v>120</v>
      </c>
      <c r="E68" s="133" t="s">
        <v>121</v>
      </c>
      <c r="F68" s="133" t="s">
        <v>122</v>
      </c>
      <c r="G68" s="133" t="s">
        <v>194</v>
      </c>
      <c r="H68" s="133" t="s">
        <v>195</v>
      </c>
      <c r="I68" s="133" t="s">
        <v>196</v>
      </c>
      <c r="J68" s="133" t="s">
        <v>197</v>
      </c>
      <c r="K68" s="133" t="s">
        <v>198</v>
      </c>
      <c r="L68" s="133" t="s">
        <v>199</v>
      </c>
      <c r="M68" s="133" t="s">
        <v>200</v>
      </c>
      <c r="N68" s="133" t="s">
        <v>201</v>
      </c>
      <c r="O68" s="133" t="s">
        <v>202</v>
      </c>
      <c r="P68" s="133" t="s">
        <v>203</v>
      </c>
      <c r="Q68" s="133" t="s">
        <v>204</v>
      </c>
      <c r="R68" s="133" t="s">
        <v>205</v>
      </c>
      <c r="S68" s="91"/>
      <c r="T68" s="80"/>
      <c r="U68" s="91"/>
      <c r="V68" s="9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</row>
    <row r="69" spans="1:69" ht="85.5" customHeight="1">
      <c r="A69" s="134" t="s">
        <v>206</v>
      </c>
      <c r="B69" s="135"/>
      <c r="C69" s="136" t="s">
        <v>207</v>
      </c>
      <c r="D69" s="136" t="s">
        <v>208</v>
      </c>
      <c r="E69" s="136" t="s">
        <v>209</v>
      </c>
      <c r="F69" s="136" t="s">
        <v>210</v>
      </c>
      <c r="G69" s="136" t="s">
        <v>211</v>
      </c>
      <c r="H69" s="137" t="s">
        <v>212</v>
      </c>
      <c r="I69" s="137" t="s">
        <v>213</v>
      </c>
      <c r="J69" s="138" t="s">
        <v>214</v>
      </c>
      <c r="K69" s="139" t="s">
        <v>215</v>
      </c>
      <c r="L69" s="137" t="s">
        <v>216</v>
      </c>
      <c r="M69" s="137" t="s">
        <v>190</v>
      </c>
      <c r="N69" s="139" t="s">
        <v>217</v>
      </c>
      <c r="O69" s="137" t="s">
        <v>99</v>
      </c>
      <c r="P69" s="140" t="s">
        <v>218</v>
      </c>
      <c r="Q69" s="141" t="s">
        <v>219</v>
      </c>
      <c r="R69" s="140" t="s">
        <v>220</v>
      </c>
      <c r="S69" s="112"/>
      <c r="T69" s="80"/>
      <c r="U69" s="91"/>
      <c r="V69" s="9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</row>
    <row r="70" spans="1:69" ht="46.5" customHeight="1">
      <c r="A70" s="142"/>
      <c r="B70" s="143"/>
      <c r="C70" s="143"/>
      <c r="D70" s="143"/>
      <c r="E70" s="144" t="s">
        <v>221</v>
      </c>
      <c r="F70" s="143"/>
      <c r="G70" s="143" t="s">
        <v>222</v>
      </c>
      <c r="H70" s="144" t="s">
        <v>223</v>
      </c>
      <c r="I70" s="145" t="s">
        <v>224</v>
      </c>
      <c r="J70" s="144" t="s">
        <v>225</v>
      </c>
      <c r="K70" s="146" t="s">
        <v>226</v>
      </c>
      <c r="L70" s="144" t="s">
        <v>227</v>
      </c>
      <c r="M70" s="145" t="s">
        <v>228</v>
      </c>
      <c r="N70" s="147" t="s">
        <v>229</v>
      </c>
      <c r="O70" s="145" t="s">
        <v>230</v>
      </c>
      <c r="P70" s="148" t="s">
        <v>231</v>
      </c>
      <c r="Q70" s="149" t="s">
        <v>232</v>
      </c>
      <c r="R70" s="150" t="s">
        <v>233</v>
      </c>
      <c r="S70" s="91"/>
      <c r="T70" s="80"/>
      <c r="U70" s="91"/>
      <c r="V70" s="9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</row>
    <row r="71" spans="1:69">
      <c r="A71" s="151" t="s">
        <v>234</v>
      </c>
      <c r="B71" s="78"/>
      <c r="C71" s="78"/>
      <c r="D71" s="78"/>
      <c r="E71" s="78"/>
      <c r="F71" s="78"/>
      <c r="G71" s="78"/>
      <c r="H71" s="78"/>
      <c r="I71" s="78"/>
      <c r="J71" s="78"/>
      <c r="K71" s="152"/>
      <c r="L71" s="78"/>
      <c r="M71" s="78"/>
      <c r="N71" s="152"/>
      <c r="O71" s="78"/>
      <c r="P71" s="152"/>
      <c r="Q71" s="83"/>
      <c r="R71" s="153"/>
      <c r="S71" s="91"/>
      <c r="T71" s="80"/>
      <c r="U71" s="91"/>
      <c r="V71" s="9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</row>
    <row r="72" spans="1:69" ht="15.75">
      <c r="A72" s="154" t="s">
        <v>129</v>
      </c>
      <c r="C72" s="73" t="s">
        <v>235</v>
      </c>
      <c r="D72" s="155">
        <v>2220</v>
      </c>
      <c r="E72" s="156">
        <v>8134708</v>
      </c>
      <c r="F72" s="156">
        <v>0</v>
      </c>
      <c r="G72" s="111">
        <f>$L$29</f>
        <v>7.6352450501048427E-2</v>
      </c>
      <c r="H72" s="157">
        <f>F72*G72</f>
        <v>0</v>
      </c>
      <c r="I72" s="111">
        <f>$L$44</f>
        <v>2.1990034283304163E-2</v>
      </c>
      <c r="J72" s="73">
        <f>E72*I72</f>
        <v>178882.50780466865</v>
      </c>
      <c r="K72" s="158">
        <f>H72+J72</f>
        <v>178882.50780466865</v>
      </c>
      <c r="L72" s="157">
        <f>E72-F72</f>
        <v>8134708</v>
      </c>
      <c r="M72" s="111">
        <f>$L$54</f>
        <v>0.10089296776543644</v>
      </c>
      <c r="N72" s="159">
        <f>L72*M72</f>
        <v>820734.83202523785</v>
      </c>
      <c r="O72" s="156">
        <v>0</v>
      </c>
      <c r="P72" s="159">
        <f>K72+N72+O72</f>
        <v>999617.33982990647</v>
      </c>
      <c r="Q72" s="160">
        <v>-212568.66017009353</v>
      </c>
      <c r="R72" s="161">
        <f>P72+Q72</f>
        <v>787048.67965981294</v>
      </c>
      <c r="S72" s="162"/>
      <c r="T72" s="162"/>
      <c r="U72" s="162"/>
      <c r="V72" s="162"/>
      <c r="W72" s="162"/>
      <c r="X72" s="162"/>
      <c r="Y72" s="162"/>
    </row>
    <row r="73" spans="1:69" ht="15.75">
      <c r="A73" s="154" t="s">
        <v>236</v>
      </c>
      <c r="D73" s="155"/>
      <c r="E73" s="156">
        <v>0</v>
      </c>
      <c r="F73" s="156">
        <v>0</v>
      </c>
      <c r="G73" s="111">
        <f t="shared" ref="G73:G74" si="0">$L$29</f>
        <v>7.6352450501048427E-2</v>
      </c>
      <c r="H73" s="157">
        <f>F73*G73</f>
        <v>0</v>
      </c>
      <c r="I73" s="111">
        <f t="shared" ref="I73:I74" si="1">$L$44</f>
        <v>2.1990034283304163E-2</v>
      </c>
      <c r="J73" s="73">
        <f>E73*I73</f>
        <v>0</v>
      </c>
      <c r="K73" s="158">
        <f>H73+J73</f>
        <v>0</v>
      </c>
      <c r="L73" s="157">
        <f>E73-F73</f>
        <v>0</v>
      </c>
      <c r="M73" s="111">
        <f t="shared" ref="M73:M74" si="2">$L$54</f>
        <v>0.10089296776543644</v>
      </c>
      <c r="N73" s="159">
        <f>L73*M73</f>
        <v>0</v>
      </c>
      <c r="O73" s="156">
        <v>0</v>
      </c>
      <c r="P73" s="159">
        <f>K73+N73+O73</f>
        <v>0</v>
      </c>
      <c r="Q73" s="160">
        <v>0</v>
      </c>
      <c r="R73" s="161">
        <f>P73+Q73</f>
        <v>0</v>
      </c>
      <c r="S73" s="162"/>
      <c r="T73" s="162"/>
      <c r="U73" s="162"/>
      <c r="V73" s="162"/>
      <c r="W73" s="162"/>
      <c r="X73" s="162"/>
      <c r="Y73" s="162"/>
    </row>
    <row r="74" spans="1:69" ht="15.75">
      <c r="A74" s="154" t="s">
        <v>237</v>
      </c>
      <c r="D74" s="155"/>
      <c r="E74" s="156">
        <v>0</v>
      </c>
      <c r="F74" s="156">
        <v>0</v>
      </c>
      <c r="G74" s="111">
        <f t="shared" si="0"/>
        <v>7.6352450501048427E-2</v>
      </c>
      <c r="H74" s="157">
        <f>F74*G74</f>
        <v>0</v>
      </c>
      <c r="I74" s="111">
        <f t="shared" si="1"/>
        <v>2.1990034283304163E-2</v>
      </c>
      <c r="J74" s="73">
        <f>E74*I74</f>
        <v>0</v>
      </c>
      <c r="K74" s="158">
        <f>H74+J74</f>
        <v>0</v>
      </c>
      <c r="L74" s="157">
        <f>E74-F74</f>
        <v>0</v>
      </c>
      <c r="M74" s="111">
        <f t="shared" si="2"/>
        <v>0.10089296776543644</v>
      </c>
      <c r="N74" s="159">
        <f>L74*M74</f>
        <v>0</v>
      </c>
      <c r="O74" s="156">
        <v>0</v>
      </c>
      <c r="P74" s="159">
        <f>K74+N74+O74</f>
        <v>0</v>
      </c>
      <c r="Q74" s="156">
        <v>0</v>
      </c>
      <c r="R74" s="161">
        <f>P74+Q74</f>
        <v>0</v>
      </c>
      <c r="S74" s="162"/>
      <c r="T74" s="162"/>
      <c r="U74" s="162"/>
      <c r="V74" s="162"/>
      <c r="W74" s="162"/>
      <c r="X74" s="162"/>
      <c r="Y74" s="162"/>
    </row>
    <row r="75" spans="1:69">
      <c r="A75" s="154"/>
      <c r="D75" s="155"/>
      <c r="K75" s="158"/>
      <c r="N75" s="158"/>
      <c r="P75" s="158"/>
      <c r="R75" s="158"/>
      <c r="S75" s="162"/>
      <c r="T75" s="162"/>
      <c r="U75" s="162"/>
      <c r="V75" s="162"/>
      <c r="W75" s="162"/>
      <c r="X75" s="162"/>
      <c r="Y75" s="162"/>
    </row>
    <row r="76" spans="1:69">
      <c r="A76" s="154"/>
      <c r="D76" s="155"/>
      <c r="K76" s="158"/>
      <c r="N76" s="158"/>
      <c r="P76" s="158"/>
      <c r="R76" s="158"/>
      <c r="S76" s="162"/>
      <c r="T76" s="162"/>
      <c r="U76" s="162"/>
      <c r="V76" s="162"/>
      <c r="W76" s="162"/>
      <c r="X76" s="162"/>
      <c r="Y76" s="162"/>
    </row>
    <row r="77" spans="1:69">
      <c r="A77" s="154"/>
      <c r="D77" s="155"/>
      <c r="K77" s="158"/>
      <c r="N77" s="158"/>
      <c r="P77" s="158"/>
      <c r="R77" s="158"/>
      <c r="S77" s="162"/>
      <c r="T77" s="162"/>
      <c r="U77" s="162"/>
      <c r="V77" s="162"/>
      <c r="W77" s="162"/>
      <c r="X77" s="162"/>
      <c r="Y77" s="162"/>
    </row>
    <row r="78" spans="1:69">
      <c r="A78" s="154"/>
      <c r="D78" s="155"/>
      <c r="K78" s="158"/>
      <c r="N78" s="158"/>
      <c r="P78" s="158"/>
      <c r="R78" s="158"/>
      <c r="S78" s="162"/>
      <c r="T78" s="162"/>
      <c r="U78" s="162"/>
      <c r="V78" s="162"/>
      <c r="W78" s="162"/>
      <c r="X78" s="162"/>
      <c r="Y78" s="162"/>
    </row>
    <row r="79" spans="1:69">
      <c r="A79" s="154"/>
      <c r="D79" s="155"/>
      <c r="K79" s="158"/>
      <c r="N79" s="158"/>
      <c r="P79" s="158"/>
      <c r="R79" s="158"/>
      <c r="S79" s="162"/>
      <c r="T79" s="162"/>
      <c r="U79" s="162"/>
      <c r="V79" s="162"/>
      <c r="W79" s="162"/>
      <c r="X79" s="162"/>
      <c r="Y79" s="162"/>
    </row>
    <row r="80" spans="1:69">
      <c r="A80" s="154"/>
      <c r="C80" s="162"/>
      <c r="D80" s="163"/>
      <c r="E80" s="162"/>
      <c r="F80" s="162"/>
      <c r="G80" s="162"/>
      <c r="H80" s="162"/>
      <c r="I80" s="162"/>
      <c r="J80" s="162"/>
      <c r="K80" s="164"/>
      <c r="L80" s="162"/>
      <c r="M80" s="162"/>
      <c r="N80" s="164"/>
      <c r="O80" s="162"/>
      <c r="P80" s="164"/>
      <c r="Q80" s="162"/>
      <c r="R80" s="164"/>
      <c r="S80" s="162"/>
      <c r="T80" s="162"/>
      <c r="U80" s="162"/>
      <c r="V80" s="162"/>
      <c r="W80" s="162"/>
      <c r="X80" s="162"/>
      <c r="Y80" s="162"/>
    </row>
    <row r="81" spans="1:25">
      <c r="A81" s="154"/>
      <c r="C81" s="162"/>
      <c r="D81" s="163"/>
      <c r="E81" s="162"/>
      <c r="F81" s="162"/>
      <c r="G81" s="162"/>
      <c r="H81" s="162"/>
      <c r="I81" s="162"/>
      <c r="J81" s="162"/>
      <c r="K81" s="164"/>
      <c r="L81" s="162"/>
      <c r="M81" s="162"/>
      <c r="N81" s="164"/>
      <c r="O81" s="162"/>
      <c r="P81" s="164"/>
      <c r="Q81" s="162"/>
      <c r="R81" s="164"/>
      <c r="S81" s="162"/>
      <c r="T81" s="162"/>
      <c r="U81" s="162"/>
      <c r="V81" s="162"/>
      <c r="W81" s="162"/>
      <c r="X81" s="162"/>
      <c r="Y81" s="162"/>
    </row>
    <row r="82" spans="1:25">
      <c r="A82" s="154"/>
      <c r="C82" s="162"/>
      <c r="D82" s="163"/>
      <c r="E82" s="162"/>
      <c r="F82" s="162"/>
      <c r="G82" s="162"/>
      <c r="H82" s="162"/>
      <c r="I82" s="162"/>
      <c r="J82" s="162"/>
      <c r="K82" s="164"/>
      <c r="L82" s="162"/>
      <c r="M82" s="162"/>
      <c r="N82" s="164"/>
      <c r="O82" s="162"/>
      <c r="P82" s="164"/>
      <c r="Q82" s="162"/>
      <c r="R82" s="164"/>
      <c r="S82" s="162"/>
      <c r="T82" s="162"/>
      <c r="U82" s="162"/>
      <c r="V82" s="162"/>
      <c r="W82" s="162"/>
      <c r="X82" s="162"/>
      <c r="Y82" s="162"/>
    </row>
    <row r="83" spans="1:25">
      <c r="A83" s="154"/>
      <c r="C83" s="162"/>
      <c r="D83" s="163"/>
      <c r="E83" s="162"/>
      <c r="F83" s="162"/>
      <c r="G83" s="162"/>
      <c r="H83" s="162"/>
      <c r="I83" s="162"/>
      <c r="J83" s="162"/>
      <c r="K83" s="164"/>
      <c r="L83" s="162"/>
      <c r="M83" s="162"/>
      <c r="N83" s="164"/>
      <c r="O83" s="162"/>
      <c r="P83" s="164"/>
      <c r="Q83" s="162"/>
      <c r="R83" s="164"/>
      <c r="S83" s="162"/>
      <c r="T83" s="162"/>
      <c r="U83" s="162"/>
      <c r="V83" s="162"/>
      <c r="W83" s="162"/>
      <c r="X83" s="162"/>
      <c r="Y83" s="162"/>
    </row>
    <row r="84" spans="1:25">
      <c r="A84" s="154"/>
      <c r="C84" s="162"/>
      <c r="D84" s="163"/>
      <c r="E84" s="162"/>
      <c r="F84" s="162"/>
      <c r="G84" s="162"/>
      <c r="H84" s="162"/>
      <c r="I84" s="162"/>
      <c r="J84" s="162"/>
      <c r="K84" s="164"/>
      <c r="L84" s="162"/>
      <c r="M84" s="162"/>
      <c r="N84" s="164"/>
      <c r="O84" s="162"/>
      <c r="P84" s="164"/>
      <c r="Q84" s="162"/>
      <c r="R84" s="164"/>
      <c r="S84" s="162"/>
      <c r="T84" s="162"/>
      <c r="U84" s="162"/>
      <c r="V84" s="162"/>
      <c r="W84" s="162"/>
      <c r="X84" s="162"/>
      <c r="Y84" s="162"/>
    </row>
    <row r="85" spans="1:25">
      <c r="A85" s="154"/>
      <c r="C85" s="162"/>
      <c r="D85" s="163"/>
      <c r="E85" s="162"/>
      <c r="F85" s="162"/>
      <c r="G85" s="162"/>
      <c r="H85" s="162"/>
      <c r="I85" s="162"/>
      <c r="J85" s="162"/>
      <c r="K85" s="164"/>
      <c r="L85" s="162"/>
      <c r="M85" s="162"/>
      <c r="N85" s="164"/>
      <c r="O85" s="162"/>
      <c r="P85" s="164"/>
      <c r="Q85" s="162"/>
      <c r="R85" s="164"/>
      <c r="S85" s="162"/>
      <c r="T85" s="162"/>
      <c r="U85" s="162"/>
      <c r="V85" s="162"/>
      <c r="W85" s="162"/>
      <c r="X85" s="162"/>
      <c r="Y85" s="162"/>
    </row>
    <row r="86" spans="1:25">
      <c r="A86" s="154"/>
      <c r="C86" s="162"/>
      <c r="D86" s="163"/>
      <c r="E86" s="162"/>
      <c r="F86" s="162"/>
      <c r="G86" s="162"/>
      <c r="H86" s="162"/>
      <c r="I86" s="162"/>
      <c r="J86" s="162"/>
      <c r="K86" s="164"/>
      <c r="L86" s="162"/>
      <c r="M86" s="162"/>
      <c r="N86" s="164"/>
      <c r="O86" s="162"/>
      <c r="P86" s="164"/>
      <c r="Q86" s="162"/>
      <c r="R86" s="164"/>
      <c r="S86" s="162"/>
      <c r="T86" s="162"/>
      <c r="U86" s="162"/>
      <c r="V86" s="162"/>
      <c r="W86" s="162"/>
      <c r="X86" s="162"/>
      <c r="Y86" s="162"/>
    </row>
    <row r="87" spans="1:25">
      <c r="A87" s="154"/>
      <c r="C87" s="162"/>
      <c r="D87" s="163"/>
      <c r="E87" s="162"/>
      <c r="F87" s="162"/>
      <c r="G87" s="162"/>
      <c r="H87" s="162"/>
      <c r="I87" s="162"/>
      <c r="J87" s="162"/>
      <c r="K87" s="164"/>
      <c r="L87" s="162"/>
      <c r="M87" s="162"/>
      <c r="N87" s="164"/>
      <c r="O87" s="162"/>
      <c r="P87" s="164"/>
      <c r="Q87" s="162"/>
      <c r="R87" s="164"/>
      <c r="S87" s="162"/>
      <c r="T87" s="162"/>
      <c r="U87" s="162"/>
      <c r="V87" s="162"/>
      <c r="W87" s="162"/>
      <c r="X87" s="162"/>
      <c r="Y87" s="162"/>
    </row>
    <row r="88" spans="1:25">
      <c r="A88" s="154"/>
      <c r="C88" s="162"/>
      <c r="D88" s="163"/>
      <c r="E88" s="162"/>
      <c r="F88" s="162"/>
      <c r="G88" s="162"/>
      <c r="H88" s="162"/>
      <c r="I88" s="162"/>
      <c r="J88" s="162"/>
      <c r="K88" s="164"/>
      <c r="L88" s="162"/>
      <c r="M88" s="162"/>
      <c r="N88" s="164"/>
      <c r="O88" s="162"/>
      <c r="P88" s="164"/>
      <c r="Q88" s="162"/>
      <c r="R88" s="164"/>
      <c r="S88" s="162"/>
      <c r="T88" s="162"/>
      <c r="U88" s="162"/>
      <c r="V88" s="162"/>
      <c r="W88" s="162"/>
      <c r="X88" s="162"/>
      <c r="Y88" s="162"/>
    </row>
    <row r="89" spans="1:25">
      <c r="A89" s="154"/>
      <c r="C89" s="162"/>
      <c r="D89" s="163"/>
      <c r="E89" s="162"/>
      <c r="F89" s="162"/>
      <c r="G89" s="162"/>
      <c r="H89" s="162"/>
      <c r="I89" s="162"/>
      <c r="J89" s="162"/>
      <c r="K89" s="164"/>
      <c r="L89" s="162"/>
      <c r="M89" s="162"/>
      <c r="N89" s="164"/>
      <c r="O89" s="162"/>
      <c r="P89" s="164"/>
      <c r="Q89" s="162"/>
      <c r="R89" s="164"/>
      <c r="S89" s="162"/>
      <c r="T89" s="162"/>
      <c r="U89" s="162"/>
      <c r="V89" s="162"/>
      <c r="W89" s="162"/>
      <c r="X89" s="162"/>
      <c r="Y89" s="162"/>
    </row>
    <row r="90" spans="1:25">
      <c r="A90" s="154"/>
      <c r="C90" s="162"/>
      <c r="D90" s="163"/>
      <c r="E90" s="162"/>
      <c r="F90" s="162"/>
      <c r="G90" s="162"/>
      <c r="H90" s="162"/>
      <c r="I90" s="162"/>
      <c r="J90" s="162"/>
      <c r="K90" s="164"/>
      <c r="L90" s="162"/>
      <c r="M90" s="162"/>
      <c r="N90" s="164"/>
      <c r="O90" s="162"/>
      <c r="P90" s="164"/>
      <c r="Q90" s="162"/>
      <c r="R90" s="164"/>
      <c r="S90" s="162"/>
      <c r="T90" s="162"/>
      <c r="U90" s="162"/>
      <c r="V90" s="162"/>
      <c r="W90" s="162"/>
      <c r="X90" s="162"/>
      <c r="Y90" s="162"/>
    </row>
    <row r="91" spans="1:25">
      <c r="A91" s="165"/>
      <c r="B91" s="166"/>
      <c r="C91" s="167"/>
      <c r="D91" s="167"/>
      <c r="E91" s="167"/>
      <c r="F91" s="167"/>
      <c r="G91" s="167"/>
      <c r="H91" s="167"/>
      <c r="I91" s="167"/>
      <c r="J91" s="167"/>
      <c r="K91" s="168"/>
      <c r="L91" s="167"/>
      <c r="M91" s="167"/>
      <c r="N91" s="168"/>
      <c r="O91" s="167"/>
      <c r="P91" s="168"/>
      <c r="Q91" s="167"/>
      <c r="R91" s="168"/>
      <c r="S91" s="162"/>
      <c r="T91" s="162"/>
      <c r="U91" s="162"/>
      <c r="V91" s="162"/>
      <c r="W91" s="162"/>
      <c r="X91" s="162"/>
      <c r="Y91" s="162"/>
    </row>
    <row r="92" spans="1:25">
      <c r="A92" s="90" t="s">
        <v>50</v>
      </c>
      <c r="B92" s="123"/>
      <c r="C92" s="93" t="s">
        <v>238</v>
      </c>
      <c r="D92" s="93"/>
      <c r="E92" s="93"/>
      <c r="F92" s="93"/>
      <c r="G92" s="93"/>
      <c r="H92" s="115"/>
      <c r="I92" s="115"/>
      <c r="J92" s="83"/>
      <c r="K92" s="83"/>
      <c r="L92" s="83"/>
      <c r="M92" s="83"/>
      <c r="N92" s="83"/>
      <c r="O92" s="83"/>
      <c r="P92" s="169">
        <f>SUM(P72:P91)</f>
        <v>999617.33982990647</v>
      </c>
      <c r="Q92" s="169">
        <f>SUM(Q72:Q91)</f>
        <v>-212568.66017009353</v>
      </c>
      <c r="R92" s="169">
        <f>SUM(R72:R91)</f>
        <v>787048.67965981294</v>
      </c>
      <c r="S92" s="162"/>
      <c r="T92" s="162"/>
      <c r="U92" s="162"/>
      <c r="V92" s="162"/>
      <c r="W92" s="162"/>
      <c r="X92" s="162"/>
      <c r="Y92" s="162"/>
    </row>
    <row r="93" spans="1:25">
      <c r="A93" s="170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</row>
    <row r="94" spans="1:25">
      <c r="A94" s="171">
        <v>3</v>
      </c>
      <c r="B94" s="162"/>
      <c r="C94" s="130" t="s">
        <v>239</v>
      </c>
      <c r="D94" s="130"/>
      <c r="E94" s="130"/>
      <c r="F94" s="130"/>
      <c r="G94" s="162"/>
      <c r="H94" s="162"/>
      <c r="I94" s="162"/>
      <c r="J94" s="162"/>
      <c r="K94" s="162"/>
      <c r="L94" s="162"/>
      <c r="M94" s="162"/>
      <c r="N94" s="162"/>
      <c r="O94" s="162"/>
      <c r="P94" s="169">
        <f>P92</f>
        <v>999617.33982990647</v>
      </c>
      <c r="Q94" s="162"/>
      <c r="R94" s="162"/>
      <c r="S94" s="162"/>
      <c r="T94" s="162"/>
      <c r="U94" s="162"/>
      <c r="V94" s="162"/>
      <c r="W94" s="162"/>
      <c r="X94" s="162"/>
      <c r="Y94" s="162"/>
    </row>
    <row r="95" spans="1:2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</row>
    <row r="96" spans="1:25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</row>
    <row r="97" spans="1:25">
      <c r="A97" s="130" t="s">
        <v>240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</row>
    <row r="98" spans="1:25" ht="15.75" thickBot="1">
      <c r="A98" s="172" t="s">
        <v>241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</row>
    <row r="99" spans="1:25" ht="17.100000000000001" customHeight="1">
      <c r="A99" s="173" t="s">
        <v>242</v>
      </c>
      <c r="B99" s="82"/>
      <c r="C99" s="213" t="s">
        <v>243</v>
      </c>
      <c r="D99" s="213"/>
      <c r="E99" s="213"/>
      <c r="F99" s="213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162"/>
      <c r="T99" s="162"/>
      <c r="U99" s="162"/>
      <c r="V99" s="162"/>
      <c r="W99" s="162"/>
      <c r="X99" s="162"/>
      <c r="Y99" s="162"/>
    </row>
    <row r="100" spans="1:25">
      <c r="A100" s="173"/>
      <c r="B100" s="82"/>
      <c r="C100" s="213" t="s">
        <v>244</v>
      </c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162"/>
      <c r="T100" s="162"/>
      <c r="U100" s="162"/>
      <c r="V100" s="162"/>
      <c r="W100" s="162"/>
      <c r="X100" s="162"/>
      <c r="Y100" s="162"/>
    </row>
    <row r="101" spans="1:25" ht="17.100000000000001" customHeight="1">
      <c r="A101" s="173" t="s">
        <v>245</v>
      </c>
      <c r="B101" s="82"/>
      <c r="C101" s="213" t="s">
        <v>246</v>
      </c>
      <c r="D101" s="213"/>
      <c r="E101" s="213"/>
      <c r="F101" s="213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162"/>
      <c r="T101" s="162"/>
      <c r="U101" s="162"/>
      <c r="V101" s="162"/>
      <c r="W101" s="162"/>
      <c r="X101" s="162"/>
      <c r="Y101" s="162"/>
    </row>
    <row r="102" spans="1:25" ht="15" customHeight="1">
      <c r="A102" s="173" t="s">
        <v>247</v>
      </c>
      <c r="B102" s="82"/>
      <c r="C102" s="213" t="s">
        <v>248</v>
      </c>
      <c r="D102" s="213"/>
      <c r="E102" s="213"/>
      <c r="F102" s="213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162"/>
      <c r="T102" s="162"/>
      <c r="U102" s="162"/>
      <c r="V102" s="162"/>
      <c r="W102" s="162"/>
      <c r="X102" s="162"/>
      <c r="Y102" s="162"/>
    </row>
    <row r="103" spans="1:25" ht="17.100000000000001" customHeight="1">
      <c r="A103" s="173"/>
      <c r="B103" s="82"/>
      <c r="C103" s="213" t="s">
        <v>249</v>
      </c>
      <c r="D103" s="213"/>
      <c r="E103" s="213"/>
      <c r="F103" s="213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162"/>
      <c r="T103" s="162"/>
      <c r="U103" s="162"/>
      <c r="V103" s="162"/>
      <c r="W103" s="162"/>
      <c r="X103" s="162"/>
      <c r="Y103" s="162"/>
    </row>
    <row r="104" spans="1:25" ht="17.100000000000001" customHeight="1">
      <c r="A104" s="173" t="s">
        <v>250</v>
      </c>
      <c r="B104" s="82"/>
      <c r="C104" s="213" t="s">
        <v>251</v>
      </c>
      <c r="D104" s="213"/>
      <c r="E104" s="213"/>
      <c r="F104" s="213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162"/>
      <c r="T104" s="162"/>
      <c r="U104" s="162"/>
      <c r="V104" s="162"/>
      <c r="W104" s="162"/>
      <c r="X104" s="162"/>
      <c r="Y104" s="162"/>
    </row>
    <row r="105" spans="1:25" ht="17.100000000000001" customHeight="1">
      <c r="A105" s="174" t="s">
        <v>252</v>
      </c>
      <c r="B105" s="82"/>
      <c r="C105" s="213" t="s">
        <v>253</v>
      </c>
      <c r="D105" s="213"/>
      <c r="E105" s="213"/>
      <c r="F105" s="213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162"/>
      <c r="T105" s="162"/>
      <c r="U105" s="162"/>
      <c r="V105" s="162"/>
      <c r="W105" s="162"/>
      <c r="X105" s="162"/>
      <c r="Y105" s="162"/>
    </row>
    <row r="106" spans="1:25" ht="17.100000000000001" customHeight="1">
      <c r="A106" s="174" t="s">
        <v>254</v>
      </c>
      <c r="B106" s="82"/>
      <c r="C106" s="213" t="s">
        <v>255</v>
      </c>
      <c r="D106" s="213"/>
      <c r="E106" s="213"/>
      <c r="F106" s="213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162"/>
      <c r="T106" s="162"/>
      <c r="U106" s="162"/>
      <c r="V106" s="162"/>
      <c r="W106" s="162"/>
      <c r="X106" s="162"/>
      <c r="Y106" s="162"/>
    </row>
    <row r="107" spans="1:25" ht="17.100000000000001" customHeight="1">
      <c r="A107" s="174" t="s">
        <v>256</v>
      </c>
      <c r="B107" s="82"/>
      <c r="C107" s="213" t="s">
        <v>257</v>
      </c>
      <c r="D107" s="213"/>
      <c r="E107" s="213"/>
      <c r="F107" s="213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162"/>
      <c r="T107" s="162"/>
      <c r="U107" s="162"/>
      <c r="V107" s="162"/>
      <c r="W107" s="162"/>
      <c r="X107" s="162"/>
      <c r="Y107" s="162"/>
    </row>
    <row r="108" spans="1:25" ht="17.100000000000001" customHeight="1">
      <c r="A108" s="174" t="s">
        <v>258</v>
      </c>
      <c r="B108" s="82"/>
      <c r="C108" s="213" t="s">
        <v>259</v>
      </c>
      <c r="D108" s="213"/>
      <c r="E108" s="213"/>
      <c r="F108" s="213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162"/>
      <c r="T108" s="162"/>
      <c r="U108" s="162"/>
      <c r="V108" s="162"/>
      <c r="W108" s="162"/>
      <c r="X108" s="162"/>
      <c r="Y108" s="162"/>
    </row>
    <row r="109" spans="1:25" ht="17.100000000000001" customHeight="1">
      <c r="A109" s="175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</row>
    <row r="110" spans="1:25" ht="17.100000000000001" customHeight="1">
      <c r="A110" s="176"/>
      <c r="B110" s="177"/>
      <c r="C110" s="178"/>
      <c r="D110" s="178"/>
      <c r="E110" s="178"/>
      <c r="F110" s="178"/>
      <c r="G110" s="114"/>
      <c r="H110" s="115"/>
      <c r="I110" s="115"/>
      <c r="J110" s="83"/>
      <c r="K110" s="83"/>
      <c r="L110" s="130"/>
      <c r="M110" s="130"/>
      <c r="N110" s="110"/>
      <c r="O110" s="130"/>
      <c r="Q110" s="83"/>
      <c r="R110" s="179"/>
      <c r="S110" s="162"/>
      <c r="T110" s="162"/>
      <c r="U110" s="162"/>
      <c r="V110" s="162"/>
      <c r="W110" s="162"/>
      <c r="X110" s="162"/>
      <c r="Y110" s="162"/>
    </row>
    <row r="111" spans="1:25" ht="15.75">
      <c r="A111" s="176"/>
      <c r="B111" s="177"/>
      <c r="C111" s="178"/>
      <c r="D111" s="178"/>
      <c r="E111" s="178"/>
      <c r="F111" s="178"/>
      <c r="G111" s="114"/>
      <c r="H111" s="115"/>
      <c r="I111" s="115"/>
      <c r="J111" s="83"/>
      <c r="K111" s="83"/>
      <c r="L111" s="130"/>
      <c r="M111" s="130"/>
      <c r="N111" s="110"/>
      <c r="O111" s="130"/>
      <c r="Q111" s="83"/>
      <c r="R111" s="108"/>
      <c r="S111" s="162"/>
      <c r="T111" s="162"/>
      <c r="U111" s="162"/>
      <c r="V111" s="162"/>
      <c r="W111" s="162"/>
      <c r="X111" s="162"/>
      <c r="Y111" s="162"/>
    </row>
    <row r="112" spans="1:25"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</row>
    <row r="113" spans="3:25"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</row>
    <row r="114" spans="3:25"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</row>
    <row r="115" spans="3:25"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</row>
    <row r="116" spans="3:25"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</row>
    <row r="117" spans="3:25"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</row>
    <row r="118" spans="3:25"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</row>
    <row r="119" spans="3:25"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</row>
    <row r="120" spans="3:25"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</row>
    <row r="121" spans="3:25"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</row>
    <row r="122" spans="3:25"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</row>
    <row r="123" spans="3:25"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</row>
    <row r="124" spans="3:25"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</row>
    <row r="125" spans="3:25"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</row>
    <row r="126" spans="3:25"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</row>
    <row r="127" spans="3:25"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</row>
    <row r="128" spans="3:25"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</row>
    <row r="129" spans="3:25"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</row>
    <row r="130" spans="3:25"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</row>
    <row r="131" spans="3:25"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</row>
    <row r="132" spans="3:25"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</row>
    <row r="133" spans="3:25"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</row>
    <row r="134" spans="3:25"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</row>
    <row r="135" spans="3:25"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</row>
    <row r="136" spans="3:25"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</row>
    <row r="137" spans="3:25"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</row>
    <row r="138" spans="3:25"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</row>
    <row r="139" spans="3:25"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</row>
    <row r="140" spans="3:25"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</row>
    <row r="141" spans="3:25"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</row>
    <row r="142" spans="3:25"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</row>
    <row r="143" spans="3:25"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</row>
    <row r="144" spans="3:25"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</row>
    <row r="145" spans="3:25"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</row>
    <row r="146" spans="3:25"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</row>
    <row r="147" spans="3:25"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</row>
    <row r="148" spans="3:25"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</row>
    <row r="149" spans="3:25"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</row>
    <row r="150" spans="3:25"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</row>
    <row r="151" spans="3:25"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</row>
    <row r="152" spans="3:25"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</row>
    <row r="153" spans="3:25"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</row>
    <row r="154" spans="3:25"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</row>
    <row r="155" spans="3:25"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</row>
    <row r="156" spans="3:25"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</row>
    <row r="157" spans="3:25"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</row>
    <row r="158" spans="3:25"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</row>
    <row r="159" spans="3:25"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</row>
    <row r="160" spans="3:25"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</row>
    <row r="161" spans="3:25"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</row>
    <row r="162" spans="3:25"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</row>
    <row r="163" spans="3:25"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</row>
    <row r="164" spans="3:25"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</row>
    <row r="165" spans="3:25"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</row>
    <row r="166" spans="3:25"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</row>
    <row r="167" spans="3:25"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</row>
    <row r="168" spans="3:25"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</row>
    <row r="169" spans="3:25"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</row>
    <row r="170" spans="3:25"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</row>
    <row r="171" spans="3:25"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</row>
    <row r="172" spans="3:25"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</row>
    <row r="173" spans="3:25"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</row>
    <row r="174" spans="3:25"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</row>
    <row r="175" spans="3:25"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</row>
    <row r="176" spans="3:25"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</row>
    <row r="177" spans="3:25"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</row>
    <row r="178" spans="3:25"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</row>
    <row r="179" spans="3:25"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</row>
    <row r="180" spans="3:25"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</row>
    <row r="181" spans="3:25"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</row>
    <row r="182" spans="3:25"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</row>
    <row r="183" spans="3:25"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</row>
    <row r="184" spans="3:25"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</row>
    <row r="185" spans="3:25"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</row>
    <row r="186" spans="3:25"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</row>
    <row r="187" spans="3:25"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</row>
    <row r="188" spans="3:25"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</row>
    <row r="189" spans="3:25"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</row>
    <row r="190" spans="3:25"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</row>
    <row r="191" spans="3:25"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</row>
    <row r="192" spans="3:25"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</row>
    <row r="193" spans="3:25"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</row>
    <row r="194" spans="3:25"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</row>
    <row r="195" spans="3:25"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</row>
    <row r="196" spans="3:25"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</row>
    <row r="197" spans="3:25"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</row>
    <row r="198" spans="3:25"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</row>
    <row r="199" spans="3:25"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</row>
    <row r="200" spans="3:25"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</row>
    <row r="201" spans="3:25"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</row>
    <row r="202" spans="3:25"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</row>
    <row r="203" spans="3:25"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</row>
    <row r="204" spans="3:25"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</row>
    <row r="205" spans="3:25"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</row>
    <row r="206" spans="3:25"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</row>
    <row r="207" spans="3:25"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</row>
    <row r="208" spans="3:25"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</row>
    <row r="209" spans="3:25"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</row>
    <row r="210" spans="3:25"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</row>
    <row r="211" spans="3:25"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</row>
    <row r="212" spans="3:25"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</row>
    <row r="213" spans="3:25"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</row>
    <row r="214" spans="3:25"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</row>
    <row r="215" spans="3:25"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</row>
    <row r="216" spans="3:25"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</row>
    <row r="217" spans="3:25"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</row>
    <row r="218" spans="3:25"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</row>
    <row r="219" spans="3:25"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</row>
    <row r="220" spans="3:25"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</row>
    <row r="221" spans="3:25"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</row>
    <row r="222" spans="3:25"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</row>
    <row r="223" spans="3:25"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</row>
    <row r="224" spans="3:25"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</row>
    <row r="225" spans="3:25"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</row>
    <row r="226" spans="3:25"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</row>
    <row r="227" spans="3:25"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</row>
    <row r="228" spans="3:25"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</row>
    <row r="229" spans="3:25"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</row>
    <row r="230" spans="3:25"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</row>
    <row r="231" spans="3:25"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</row>
    <row r="232" spans="3:25"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</row>
    <row r="233" spans="3:25"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</row>
    <row r="234" spans="3:25"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</row>
    <row r="235" spans="3:25"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</row>
    <row r="236" spans="3:25"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</row>
    <row r="237" spans="3:25"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</row>
    <row r="238" spans="3:25"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</row>
    <row r="239" spans="3:25"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</row>
    <row r="240" spans="3:25"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</row>
    <row r="241" spans="3:25"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</row>
    <row r="242" spans="3:25"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</row>
    <row r="243" spans="3:25"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</row>
    <row r="244" spans="3:25"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</row>
    <row r="245" spans="3:25"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</row>
    <row r="246" spans="3:25"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</row>
    <row r="247" spans="3:25"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</row>
    <row r="248" spans="3:25"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</row>
    <row r="249" spans="3:25"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</row>
    <row r="250" spans="3:25"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</row>
    <row r="251" spans="3:25"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</row>
    <row r="252" spans="3:25"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</row>
    <row r="253" spans="3:25"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</row>
    <row r="254" spans="3:25"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</row>
    <row r="255" spans="3:25"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</row>
    <row r="256" spans="3:25"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</row>
    <row r="257" spans="3:25"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</row>
    <row r="258" spans="3:25"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</row>
    <row r="259" spans="3:25"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</row>
    <row r="260" spans="3:25"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</row>
    <row r="261" spans="3:25"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</row>
    <row r="262" spans="3:25"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</row>
    <row r="263" spans="3:25"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</row>
    <row r="264" spans="3:25"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</row>
    <row r="265" spans="3:25"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</row>
    <row r="266" spans="3:25"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</row>
    <row r="267" spans="3:25"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</row>
    <row r="268" spans="3:25"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</row>
    <row r="269" spans="3:25"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</row>
    <row r="270" spans="3:25"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</row>
    <row r="271" spans="3:25"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</row>
    <row r="272" spans="3:25"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</row>
    <row r="273" spans="3:25"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</row>
    <row r="274" spans="3:25"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</row>
    <row r="275" spans="3:25"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</row>
    <row r="276" spans="3:25"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</row>
    <row r="277" spans="3:25"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</row>
    <row r="278" spans="3:25"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</row>
    <row r="279" spans="3:25"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</row>
    <row r="280" spans="3:25"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</row>
    <row r="281" spans="3:25"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</row>
    <row r="282" spans="3:25"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</row>
    <row r="283" spans="3:25"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</row>
    <row r="284" spans="3:25"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</row>
    <row r="285" spans="3:25"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</row>
    <row r="286" spans="3:25"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</row>
    <row r="287" spans="3:25"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</row>
    <row r="288" spans="3:25"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</row>
    <row r="289" spans="3:25"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</row>
    <row r="290" spans="3:25"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</row>
    <row r="291" spans="3:25"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</row>
    <row r="292" spans="3:25"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</row>
    <row r="293" spans="3:25"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</row>
    <row r="294" spans="3:25"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</row>
    <row r="295" spans="3:25"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</row>
    <row r="296" spans="3:25"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</row>
    <row r="297" spans="3:25"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</row>
    <row r="298" spans="3:25"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</row>
    <row r="299" spans="3:25"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</row>
    <row r="300" spans="3:25"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</row>
    <row r="301" spans="3:25"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</row>
    <row r="302" spans="3:25"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</row>
    <row r="303" spans="3:25"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</row>
    <row r="304" spans="3:25"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</row>
    <row r="305" spans="3:18"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</row>
    <row r="306" spans="3:18"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</row>
    <row r="307" spans="3:18"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</row>
  </sheetData>
  <mergeCells count="10">
    <mergeCell ref="C105:R105"/>
    <mergeCell ref="C106:R106"/>
    <mergeCell ref="C107:R107"/>
    <mergeCell ref="C108:R108"/>
    <mergeCell ref="C99:R99"/>
    <mergeCell ref="C100:R100"/>
    <mergeCell ref="C101:R101"/>
    <mergeCell ref="C102:R102"/>
    <mergeCell ref="C103:R103"/>
    <mergeCell ref="C104:R104"/>
  </mergeCells>
  <printOptions horizontalCentered="1"/>
  <pageMargins left="0.25" right="0.25" top="0.77" bottom="0.75" header="0.25" footer="0.25"/>
  <pageSetup scale="50" orientation="landscape" horizontalDpi="300" verticalDpi="300" r:id="rId1"/>
  <headerFooter alignWithMargins="0">
    <oddFooter>&amp;RV30
EFF 11.19.13</oddFooter>
  </headerFooter>
  <rowBreaks count="1" manualBreakCount="1">
    <brk id="5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7"/>
  <sheetViews>
    <sheetView showGridLines="0" topLeftCell="A10" zoomScaleNormal="100" workbookViewId="0">
      <selection activeCell="L32" sqref="L32"/>
    </sheetView>
  </sheetViews>
  <sheetFormatPr defaultRowHeight="15"/>
  <cols>
    <col min="1" max="1" width="1.7109375" style="181" customWidth="1"/>
    <col min="2" max="2" width="5.42578125" style="181" customWidth="1"/>
    <col min="3" max="3" width="25.85546875" style="181" customWidth="1"/>
    <col min="4" max="4" width="9.140625" style="181"/>
    <col min="5" max="5" width="15.42578125" style="181" bestFit="1" customWidth="1"/>
    <col min="6" max="6" width="16.42578125" style="181" customWidth="1"/>
    <col min="7" max="7" width="20.140625" style="181" bestFit="1" customWidth="1"/>
    <col min="8" max="8" width="17.140625" style="181" customWidth="1"/>
    <col min="9" max="9" width="15" style="181" bestFit="1" customWidth="1"/>
    <col min="10" max="10" width="13.140625" style="181" bestFit="1" customWidth="1"/>
    <col min="11" max="11" width="15.28515625" style="181" bestFit="1" customWidth="1"/>
    <col min="12" max="12" width="15.42578125" style="181" customWidth="1"/>
    <col min="13" max="16384" width="9.140625" style="181"/>
  </cols>
  <sheetData>
    <row r="2" spans="2:12" ht="15.75">
      <c r="B2" s="180" t="s">
        <v>58</v>
      </c>
    </row>
    <row r="3" spans="2:12">
      <c r="B3" s="181" t="s">
        <v>47</v>
      </c>
    </row>
    <row r="6" spans="2:12">
      <c r="C6" s="182" t="s">
        <v>32</v>
      </c>
      <c r="D6" s="183" t="s">
        <v>63</v>
      </c>
      <c r="E6" s="183"/>
      <c r="F6" s="183"/>
    </row>
    <row r="7" spans="2:12">
      <c r="C7" s="182" t="s">
        <v>33</v>
      </c>
      <c r="D7" s="183">
        <v>2015</v>
      </c>
      <c r="E7" s="183"/>
      <c r="F7" s="183"/>
    </row>
    <row r="8" spans="2:12">
      <c r="C8" s="182" t="s">
        <v>34</v>
      </c>
      <c r="D8" s="183"/>
      <c r="E8" s="183"/>
      <c r="F8" s="183"/>
    </row>
    <row r="11" spans="2:12">
      <c r="B11" s="184" t="s">
        <v>0</v>
      </c>
      <c r="C11" s="184" t="s">
        <v>1</v>
      </c>
      <c r="D11" s="184" t="s">
        <v>2</v>
      </c>
      <c r="E11" s="184" t="s">
        <v>3</v>
      </c>
      <c r="F11" s="184" t="s">
        <v>4</v>
      </c>
      <c r="G11" s="184" t="s">
        <v>5</v>
      </c>
      <c r="H11" s="184" t="s">
        <v>6</v>
      </c>
      <c r="I11" s="184" t="s">
        <v>7</v>
      </c>
      <c r="J11" s="184" t="s">
        <v>8</v>
      </c>
      <c r="K11" s="184" t="s">
        <v>9</v>
      </c>
      <c r="L11" s="184" t="s">
        <v>10</v>
      </c>
    </row>
    <row r="12" spans="2:12">
      <c r="B12" s="185"/>
      <c r="C12" s="186"/>
      <c r="D12" s="186"/>
      <c r="E12" s="186"/>
      <c r="F12" s="186"/>
      <c r="G12" s="187" t="s">
        <v>19</v>
      </c>
      <c r="H12" s="186"/>
      <c r="I12" s="186"/>
      <c r="J12" s="186"/>
      <c r="K12" s="186"/>
      <c r="L12" s="188"/>
    </row>
    <row r="13" spans="2:12">
      <c r="B13" s="189"/>
      <c r="C13" s="190"/>
      <c r="D13" s="190"/>
      <c r="E13" s="190"/>
      <c r="F13" s="191" t="s">
        <v>31</v>
      </c>
      <c r="G13" s="191" t="s">
        <v>22</v>
      </c>
      <c r="H13" s="191" t="s">
        <v>19</v>
      </c>
      <c r="I13" s="191" t="s">
        <v>12</v>
      </c>
      <c r="J13" s="191" t="s">
        <v>14</v>
      </c>
      <c r="K13" s="191" t="s">
        <v>12</v>
      </c>
      <c r="L13" s="192"/>
    </row>
    <row r="14" spans="2:12">
      <c r="B14" s="189"/>
      <c r="C14" s="190"/>
      <c r="D14" s="191" t="s">
        <v>27</v>
      </c>
      <c r="E14" s="191" t="s">
        <v>19</v>
      </c>
      <c r="F14" s="191" t="s">
        <v>20</v>
      </c>
      <c r="G14" s="191" t="s">
        <v>23</v>
      </c>
      <c r="H14" s="191" t="s">
        <v>20</v>
      </c>
      <c r="I14" s="191" t="s">
        <v>13</v>
      </c>
      <c r="J14" s="191" t="s">
        <v>15</v>
      </c>
      <c r="K14" s="191" t="s">
        <v>13</v>
      </c>
      <c r="L14" s="193" t="s">
        <v>11</v>
      </c>
    </row>
    <row r="15" spans="2:12">
      <c r="B15" s="194" t="s">
        <v>25</v>
      </c>
      <c r="C15" s="191" t="s">
        <v>28</v>
      </c>
      <c r="D15" s="191" t="s">
        <v>28</v>
      </c>
      <c r="E15" s="191" t="s">
        <v>22</v>
      </c>
      <c r="F15" s="191" t="s">
        <v>21</v>
      </c>
      <c r="G15" s="191" t="s">
        <v>24</v>
      </c>
      <c r="H15" s="191" t="s">
        <v>21</v>
      </c>
      <c r="I15" s="191" t="s">
        <v>18</v>
      </c>
      <c r="J15" s="191" t="s">
        <v>16</v>
      </c>
      <c r="K15" s="191" t="s">
        <v>15</v>
      </c>
      <c r="L15" s="193" t="s">
        <v>12</v>
      </c>
    </row>
    <row r="16" spans="2:12" ht="17.25">
      <c r="B16" s="195" t="s">
        <v>26</v>
      </c>
      <c r="C16" s="196" t="s">
        <v>30</v>
      </c>
      <c r="D16" s="196" t="s">
        <v>29</v>
      </c>
      <c r="E16" s="196" t="s">
        <v>23</v>
      </c>
      <c r="F16" s="196" t="s">
        <v>52</v>
      </c>
      <c r="G16" s="196" t="s">
        <v>49</v>
      </c>
      <c r="H16" s="196" t="s">
        <v>52</v>
      </c>
      <c r="I16" s="196" t="s">
        <v>17</v>
      </c>
      <c r="J16" s="196" t="s">
        <v>17</v>
      </c>
      <c r="K16" s="196" t="s">
        <v>17</v>
      </c>
      <c r="L16" s="197" t="s">
        <v>13</v>
      </c>
    </row>
    <row r="17" spans="2:12">
      <c r="B17" s="189"/>
      <c r="C17" s="190"/>
      <c r="E17" s="190"/>
      <c r="F17" s="198" t="s">
        <v>31</v>
      </c>
      <c r="G17" s="198" t="s">
        <v>35</v>
      </c>
      <c r="H17" s="198" t="s">
        <v>19</v>
      </c>
      <c r="I17" s="190"/>
      <c r="J17" s="190"/>
      <c r="K17" s="190"/>
      <c r="L17" s="192"/>
    </row>
    <row r="18" spans="2:12">
      <c r="B18" s="189"/>
      <c r="C18" s="190"/>
      <c r="D18" s="190"/>
      <c r="E18" s="190"/>
      <c r="F18" s="198" t="s">
        <v>22</v>
      </c>
      <c r="G18" s="198" t="s">
        <v>36</v>
      </c>
      <c r="H18" s="198" t="s">
        <v>22</v>
      </c>
      <c r="I18" s="190"/>
      <c r="J18" s="198"/>
      <c r="K18" s="198" t="s">
        <v>56</v>
      </c>
      <c r="L18" s="192"/>
    </row>
    <row r="19" spans="2:12" ht="17.25">
      <c r="B19" s="199"/>
      <c r="C19" s="200"/>
      <c r="D19" s="200"/>
      <c r="E19" s="200"/>
      <c r="F19" s="201" t="s">
        <v>57</v>
      </c>
      <c r="G19" s="201" t="s">
        <v>48</v>
      </c>
      <c r="H19" s="201" t="s">
        <v>57</v>
      </c>
      <c r="I19" s="201" t="s">
        <v>37</v>
      </c>
      <c r="J19" s="201" t="s">
        <v>38</v>
      </c>
      <c r="K19" s="201" t="s">
        <v>53</v>
      </c>
      <c r="L19" s="197" t="s">
        <v>55</v>
      </c>
    </row>
    <row r="20" spans="2:12" ht="9.75" customHeight="1"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8"/>
    </row>
    <row r="21" spans="2:12" ht="32.25" customHeight="1">
      <c r="B21" s="202">
        <v>1</v>
      </c>
      <c r="C21" s="215" t="s">
        <v>54</v>
      </c>
      <c r="D21" s="215"/>
      <c r="E21" s="203">
        <v>1198801</v>
      </c>
      <c r="F21" s="190"/>
      <c r="G21" s="190"/>
      <c r="H21" s="190"/>
      <c r="I21" s="190"/>
      <c r="J21" s="190"/>
      <c r="K21" s="190"/>
      <c r="L21" s="192"/>
    </row>
    <row r="22" spans="2:12" ht="6.75" customHeight="1">
      <c r="B22" s="194"/>
      <c r="C22" s="190"/>
      <c r="D22" s="190"/>
      <c r="E22" s="190"/>
      <c r="F22" s="190"/>
      <c r="G22" s="190"/>
      <c r="H22" s="190"/>
      <c r="I22" s="190"/>
      <c r="J22" s="190"/>
      <c r="K22" s="190"/>
      <c r="L22" s="192"/>
    </row>
    <row r="23" spans="2:12">
      <c r="B23" s="194" t="s">
        <v>39</v>
      </c>
      <c r="C23" s="190" t="s">
        <v>235</v>
      </c>
      <c r="D23" s="190">
        <v>2220</v>
      </c>
      <c r="E23" s="204"/>
      <c r="F23" s="205">
        <v>1392424</v>
      </c>
      <c r="G23" s="204">
        <f>IF(F23=0,0,ROUND($E$21*(F23/$F$30),0))</f>
        <v>1198801</v>
      </c>
      <c r="H23" s="205">
        <v>999617.33982990647</v>
      </c>
      <c r="I23" s="206">
        <f>+H23-G23</f>
        <v>-199183.66017009353</v>
      </c>
      <c r="J23" s="207">
        <f>+$J$34</f>
        <v>2.8E-3</v>
      </c>
      <c r="K23" s="206">
        <f>ROUND((I23*J23)*24,0)</f>
        <v>-13385</v>
      </c>
      <c r="L23" s="208">
        <f>+I23+K23</f>
        <v>-212568.66017009353</v>
      </c>
    </row>
    <row r="24" spans="2:12">
      <c r="B24" s="194" t="s">
        <v>40</v>
      </c>
      <c r="C24" s="190"/>
      <c r="D24" s="190"/>
      <c r="E24" s="204"/>
      <c r="F24" s="205">
        <v>0</v>
      </c>
      <c r="G24" s="204">
        <f>IF(F24=0,0,ROUND($E$21*(F24/$F$30),0))</f>
        <v>0</v>
      </c>
      <c r="H24" s="205">
        <v>0</v>
      </c>
      <c r="I24" s="206">
        <f t="shared" ref="I24:I26" si="0">+H24-G24</f>
        <v>0</v>
      </c>
      <c r="J24" s="207">
        <f t="shared" ref="J24:J26" si="1">+$J$34</f>
        <v>2.8E-3</v>
      </c>
      <c r="K24" s="206">
        <f t="shared" ref="K24:K25" si="2">ROUND((I24*J24)*24,0)</f>
        <v>0</v>
      </c>
      <c r="L24" s="208">
        <f t="shared" ref="L24:L26" si="3">+I24+K24</f>
        <v>0</v>
      </c>
    </row>
    <row r="25" spans="2:12">
      <c r="B25" s="194" t="s">
        <v>41</v>
      </c>
      <c r="C25" s="190"/>
      <c r="D25" s="190"/>
      <c r="E25" s="204"/>
      <c r="F25" s="205">
        <v>0</v>
      </c>
      <c r="G25" s="204">
        <f>IF(F25=0,0,ROUND($E$21*(F25/$F$30),0))</f>
        <v>0</v>
      </c>
      <c r="H25" s="205">
        <v>0</v>
      </c>
      <c r="I25" s="206">
        <f t="shared" si="0"/>
        <v>0</v>
      </c>
      <c r="J25" s="207">
        <f t="shared" si="1"/>
        <v>2.8E-3</v>
      </c>
      <c r="K25" s="206">
        <f t="shared" si="2"/>
        <v>0</v>
      </c>
      <c r="L25" s="208">
        <f t="shared" si="3"/>
        <v>0</v>
      </c>
    </row>
    <row r="26" spans="2:12">
      <c r="B26" s="194" t="s">
        <v>42</v>
      </c>
      <c r="C26" s="190"/>
      <c r="D26" s="190"/>
      <c r="E26" s="204"/>
      <c r="F26" s="205">
        <v>0</v>
      </c>
      <c r="G26" s="204">
        <f>IF(F26=0,0,ROUND($E$21*(F26/$F$30),0))</f>
        <v>0</v>
      </c>
      <c r="H26" s="205">
        <v>0</v>
      </c>
      <c r="I26" s="206">
        <f t="shared" si="0"/>
        <v>0</v>
      </c>
      <c r="J26" s="207">
        <f t="shared" si="1"/>
        <v>2.8E-3</v>
      </c>
      <c r="K26" s="206">
        <f>ROUND((I26*J26)*24,0)</f>
        <v>0</v>
      </c>
      <c r="L26" s="208">
        <f t="shared" si="3"/>
        <v>0</v>
      </c>
    </row>
    <row r="27" spans="2:12">
      <c r="B27" s="194"/>
      <c r="C27" s="190"/>
      <c r="D27" s="190"/>
      <c r="E27" s="190"/>
      <c r="F27" s="190"/>
      <c r="G27" s="190"/>
      <c r="H27" s="190"/>
      <c r="I27" s="190"/>
      <c r="J27" s="190"/>
      <c r="K27" s="190"/>
      <c r="L27" s="192"/>
    </row>
    <row r="28" spans="2:12">
      <c r="B28" s="194"/>
      <c r="C28" s="190"/>
      <c r="D28" s="190"/>
      <c r="E28" s="190"/>
      <c r="F28" s="190"/>
      <c r="G28" s="190"/>
      <c r="H28" s="190"/>
      <c r="I28" s="190"/>
      <c r="J28" s="190"/>
      <c r="K28" s="190"/>
      <c r="L28" s="192"/>
    </row>
    <row r="29" spans="2:12">
      <c r="B29" s="195"/>
      <c r="C29" s="200"/>
      <c r="D29" s="200"/>
      <c r="E29" s="200"/>
      <c r="F29" s="200"/>
      <c r="G29" s="200"/>
      <c r="H29" s="200"/>
      <c r="I29" s="200"/>
      <c r="J29" s="200"/>
      <c r="K29" s="200"/>
      <c r="L29" s="209"/>
    </row>
    <row r="30" spans="2:12">
      <c r="B30" s="184">
        <v>3</v>
      </c>
      <c r="C30" s="181" t="s">
        <v>43</v>
      </c>
      <c r="E30" s="210"/>
      <c r="F30" s="210">
        <f t="shared" ref="F30:G30" si="4">SUM(F23:F29)</f>
        <v>1392424</v>
      </c>
      <c r="G30" s="210">
        <f t="shared" si="4"/>
        <v>1198801</v>
      </c>
      <c r="H30" s="210">
        <f>SUM(H23:H29)</f>
        <v>999617.33982990647</v>
      </c>
      <c r="I30" s="210"/>
    </row>
    <row r="31" spans="2:12">
      <c r="B31" s="184"/>
    </row>
    <row r="32" spans="2:12">
      <c r="B32" s="184">
        <v>4</v>
      </c>
      <c r="C32" s="181" t="s">
        <v>44</v>
      </c>
      <c r="I32" s="210">
        <f>SUM(I23:I29)</f>
        <v>-199183.66017009353</v>
      </c>
      <c r="K32" s="210">
        <f>SUM(K23:K29)</f>
        <v>-13385</v>
      </c>
      <c r="L32" s="210">
        <f>SUM(L23:L29)</f>
        <v>-212568.66017009353</v>
      </c>
    </row>
    <row r="33" spans="2:10">
      <c r="B33" s="184"/>
    </row>
    <row r="34" spans="2:10">
      <c r="B34" s="184">
        <v>5</v>
      </c>
      <c r="C34" s="181" t="s">
        <v>59</v>
      </c>
      <c r="J34" s="211">
        <v>2.8E-3</v>
      </c>
    </row>
    <row r="35" spans="2:10">
      <c r="B35" s="184"/>
    </row>
    <row r="36" spans="2:10" ht="17.25">
      <c r="B36" s="212" t="s">
        <v>51</v>
      </c>
      <c r="C36" s="181" t="s">
        <v>46</v>
      </c>
    </row>
    <row r="37" spans="2:10" ht="17.25">
      <c r="B37" s="212" t="s">
        <v>50</v>
      </c>
      <c r="C37" s="181" t="s">
        <v>45</v>
      </c>
    </row>
  </sheetData>
  <mergeCells count="1">
    <mergeCell ref="C21:D21"/>
  </mergeCells>
  <pageMargins left="0.25" right="0.25" top="0.75" bottom="0.5" header="0.3" footer="0.3"/>
  <pageSetup scale="79" orientation="landscape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 Page</vt:lpstr>
      <vt:lpstr>Forward Rate TO Support Data</vt:lpstr>
      <vt:lpstr>Project Descriptions</vt:lpstr>
      <vt:lpstr>Attach MM ER12-312</vt:lpstr>
      <vt:lpstr>Attachment MM True-Up</vt:lpstr>
      <vt:lpstr>'Attach MM ER12-312'!Print_Area</vt:lpstr>
      <vt:lpstr>'Attachment MM True-Up'!Print_Area</vt:lpstr>
      <vt:lpstr>'Cover Page'!Print_Area</vt:lpstr>
      <vt:lpstr>'Forward Rate TO Support Data'!Print_Area</vt:lpstr>
    </vt:vector>
  </TitlesOfParts>
  <Company>Midwest ISO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Gard</dc:creator>
  <cp:lastModifiedBy>Bosch, Stephanie</cp:lastModifiedBy>
  <cp:lastPrinted>2016-05-25T14:40:10Z</cp:lastPrinted>
  <dcterms:created xsi:type="dcterms:W3CDTF">2013-01-28T20:05:50Z</dcterms:created>
  <dcterms:modified xsi:type="dcterms:W3CDTF">2016-05-25T14:40:40Z</dcterms:modified>
</cp:coreProperties>
</file>